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Users\SafeLevee\EM_DAT\QCData\"/>
    </mc:Choice>
  </mc:AlternateContent>
  <xr:revisionPtr revIDLastSave="0" documentId="13_ncr:1_{69036DC3-C661-44ED-90A6-FAE32EF92515}" xr6:coauthVersionLast="47" xr6:coauthVersionMax="47" xr10:uidLastSave="{00000000-0000-0000-0000-000000000000}"/>
  <bookViews>
    <workbookView xWindow="-120" yWindow="-120" windowWidth="29040" windowHeight="15840" activeTab="1" xr2:uid="{3CC8BF9C-0886-7D43-AD53-D2E51A9C5631}"/>
  </bookViews>
  <sheets>
    <sheet name="Original" sheetId="1" r:id="rId1"/>
    <sheet name="Adjusted" sheetId="2" r:id="rId2"/>
    <sheet name="Region Lookup" sheetId="3" r:id="rId3"/>
  </sheets>
  <definedNames>
    <definedName name="_xlnm._FilterDatabase" localSheetId="2" hidden="1">'Region Lookup'!$B$1:$B$49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3" i="2" l="1"/>
  <c r="N4" i="2"/>
  <c r="N5" i="2"/>
  <c r="N6" i="2"/>
  <c r="N7" i="2"/>
  <c r="N8"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7" i="2"/>
  <c r="N118" i="2"/>
  <c r="N119" i="2"/>
  <c r="N120" i="2"/>
  <c r="N121" i="2"/>
  <c r="N122" i="2"/>
  <c r="N2"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3" i="2"/>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2" i="2"/>
  <c r="M94" i="2"/>
  <c r="M93" i="2"/>
  <c r="M92"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7" i="2"/>
  <c r="G2" i="2"/>
  <c r="G3" i="2"/>
  <c r="G4" i="2"/>
  <c r="G5" i="2"/>
  <c r="G6" i="2"/>
  <c r="G7" i="2"/>
  <c r="G8" i="2"/>
  <c r="G9" i="2"/>
  <c r="G10" i="2"/>
  <c r="G11" i="2"/>
  <c r="G12" i="2"/>
  <c r="G13" i="2"/>
  <c r="G14" i="2"/>
  <c r="G15" i="2"/>
  <c r="G16"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2" i="2"/>
  <c r="B2" i="2"/>
  <c r="B3" i="2"/>
  <c r="B4" i="2"/>
  <c r="B5" i="2"/>
  <c r="B6" i="2"/>
  <c r="B7" i="2"/>
  <c r="B8" i="2"/>
  <c r="B9" i="2"/>
  <c r="B10" i="2"/>
  <c r="B11" i="2"/>
  <c r="B12" i="2"/>
  <c r="B13"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4" i="2"/>
  <c r="X119" i="2" l="1"/>
  <c r="X118" i="2"/>
  <c r="T118" i="2"/>
  <c r="X117" i="2"/>
  <c r="X116" i="2"/>
  <c r="X115" i="2"/>
  <c r="X112" i="2"/>
  <c r="X107" i="2"/>
  <c r="X106" i="2"/>
  <c r="X104" i="2"/>
  <c r="X101" i="2"/>
  <c r="X100" i="2"/>
  <c r="X99" i="2"/>
  <c r="X95" i="2"/>
  <c r="X94" i="2"/>
  <c r="X93" i="2"/>
  <c r="X92" i="2"/>
  <c r="X91" i="2"/>
  <c r="X90" i="2"/>
  <c r="X89" i="2"/>
  <c r="X88" i="2"/>
  <c r="X87" i="2"/>
  <c r="X84" i="2"/>
  <c r="X83" i="2"/>
  <c r="X79" i="2"/>
  <c r="X77" i="2"/>
  <c r="X75" i="2"/>
  <c r="X74" i="2"/>
  <c r="X73" i="2"/>
  <c r="X72" i="2"/>
  <c r="X69" i="2"/>
  <c r="X68" i="2"/>
  <c r="X67" i="2"/>
  <c r="X66" i="2"/>
  <c r="X64" i="2"/>
  <c r="X63" i="2"/>
  <c r="X62" i="2"/>
  <c r="X61" i="2"/>
  <c r="X60" i="2"/>
  <c r="X57" i="2"/>
  <c r="X56" i="2"/>
  <c r="X54" i="2"/>
  <c r="X53" i="2"/>
  <c r="X50" i="2"/>
  <c r="X49" i="2"/>
  <c r="X48" i="2"/>
  <c r="X45" i="2"/>
  <c r="X44" i="2"/>
  <c r="X41" i="2"/>
  <c r="X40" i="2"/>
  <c r="X39" i="2"/>
  <c r="X38" i="2"/>
  <c r="X35" i="2"/>
  <c r="X34" i="2"/>
  <c r="X32" i="2"/>
  <c r="X31" i="2"/>
  <c r="X30" i="2"/>
  <c r="X27" i="2"/>
  <c r="X25" i="2"/>
  <c r="X24" i="2"/>
  <c r="X23" i="2"/>
  <c r="X20" i="2"/>
  <c r="X19" i="2"/>
  <c r="X18" i="2"/>
  <c r="X17" i="2"/>
  <c r="X15" i="2"/>
  <c r="X14" i="2"/>
  <c r="X13" i="2"/>
  <c r="X12" i="2"/>
  <c r="X11" i="2"/>
  <c r="X7" i="2"/>
  <c r="T4" i="2"/>
  <c r="X3" i="2"/>
  <c r="X2" i="2"/>
  <c r="P119" i="1"/>
  <c r="P118" i="1"/>
  <c r="L118" i="1"/>
  <c r="P117" i="1"/>
  <c r="P116" i="1"/>
  <c r="P115" i="1"/>
  <c r="P112" i="1"/>
  <c r="P107" i="1"/>
  <c r="P106" i="1"/>
  <c r="P104" i="1"/>
  <c r="P101" i="1"/>
  <c r="P100" i="1"/>
  <c r="P99" i="1"/>
  <c r="P95" i="1"/>
  <c r="P94" i="1"/>
  <c r="P93" i="1"/>
  <c r="P92" i="1"/>
  <c r="P91" i="1"/>
  <c r="P90" i="1"/>
  <c r="P89" i="1"/>
  <c r="P88" i="1"/>
  <c r="P87" i="1"/>
  <c r="P84" i="1"/>
  <c r="P83" i="1"/>
  <c r="P79" i="1"/>
  <c r="P77" i="1"/>
  <c r="P75" i="1"/>
  <c r="P74" i="1"/>
  <c r="P73" i="1"/>
  <c r="P72" i="1"/>
  <c r="P69" i="1"/>
  <c r="P68" i="1"/>
  <c r="P67" i="1"/>
  <c r="P66" i="1"/>
  <c r="P64" i="1"/>
  <c r="P63" i="1"/>
  <c r="P62" i="1"/>
  <c r="P61" i="1"/>
  <c r="P60" i="1"/>
  <c r="P57" i="1"/>
  <c r="P56" i="1"/>
  <c r="P54" i="1"/>
  <c r="P53" i="1"/>
  <c r="P50" i="1"/>
  <c r="P49" i="1"/>
  <c r="P48" i="1"/>
  <c r="P45" i="1"/>
  <c r="P44" i="1"/>
  <c r="P41" i="1"/>
  <c r="P40" i="1"/>
  <c r="P39" i="1"/>
  <c r="P38" i="1"/>
  <c r="P35" i="1"/>
  <c r="P34" i="1"/>
  <c r="P32" i="1"/>
  <c r="P31" i="1"/>
  <c r="P30" i="1"/>
  <c r="P27" i="1"/>
  <c r="P25" i="1"/>
  <c r="P24" i="1"/>
  <c r="P23" i="1"/>
  <c r="P20" i="1"/>
  <c r="P19" i="1"/>
  <c r="P18" i="1"/>
  <c r="P17" i="1"/>
  <c r="P15" i="1"/>
  <c r="P14" i="1"/>
  <c r="P13" i="1"/>
  <c r="P12" i="1"/>
  <c r="P11" i="1"/>
  <c r="P7" i="1"/>
  <c r="L4" i="1"/>
  <c r="P3" i="1"/>
  <c r="P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Laurens Bouwer</author>
    <author>laurens</author>
  </authors>
  <commentList>
    <comment ref="N2" authorId="0" shapeId="0" xr:uid="{B0B68ACC-FADF-9E44-A578-A199E2CFDCE4}">
      <text>
        <r>
          <rPr>
            <b/>
            <sz val="8"/>
            <color rgb="FF000000"/>
            <rFont val="Tahoma"/>
            <family val="2"/>
          </rPr>
          <t>Laurens Bouwer:</t>
        </r>
        <r>
          <rPr>
            <sz val="8"/>
            <color rgb="FF000000"/>
            <rFont val="Tahoma"/>
            <family val="2"/>
          </rPr>
          <t xml:space="preserve">
</t>
        </r>
        <r>
          <rPr>
            <sz val="8"/>
            <color rgb="FF000000"/>
            <rFont val="Tahoma"/>
            <family val="2"/>
          </rPr>
          <t>population of Galveston; https://en.wikipedia.org/wiki/1900_Galveston_hurricane</t>
        </r>
      </text>
    </comment>
    <comment ref="L3" authorId="0" shapeId="0" xr:uid="{636FD3C3-A58F-1F4D-A1DE-7ACA669D5CEC}">
      <text>
        <r>
          <rPr>
            <b/>
            <sz val="8"/>
            <color rgb="FF000000"/>
            <rFont val="Tahoma"/>
            <family val="2"/>
          </rPr>
          <t>Laurens Bouwer:</t>
        </r>
        <r>
          <rPr>
            <sz val="8"/>
            <color rgb="FF000000"/>
            <rFont val="Tahoma"/>
            <family val="2"/>
          </rPr>
          <t xml:space="preserve">
</t>
        </r>
        <r>
          <rPr>
            <sz val="8"/>
            <color rgb="FF000000"/>
            <rFont val="Tahoma"/>
            <family val="2"/>
          </rPr>
          <t>unknown in SURGEDAT</t>
        </r>
      </text>
    </comment>
    <comment ref="M3" authorId="0" shapeId="0" xr:uid="{E57626DB-43BF-C04A-A493-5FC535A5E8AE}">
      <text>
        <r>
          <rPr>
            <b/>
            <sz val="8"/>
            <color indexed="81"/>
            <rFont val="Tahoma"/>
            <family val="2"/>
          </rPr>
          <t>Laurens Bouwer:</t>
        </r>
        <r>
          <rPr>
            <sz val="8"/>
            <color indexed="81"/>
            <rFont val="Tahoma"/>
            <family val="2"/>
          </rPr>
          <t xml:space="preserve">
otherestimates: 16,000; see https://en.wikipedia.org/wiki/1906_Hong_Kong_typhoon</t>
        </r>
      </text>
    </comment>
    <comment ref="N3" authorId="0" shapeId="0" xr:uid="{A53207AE-6327-854C-9438-A3D86761DEE1}">
      <text>
        <r>
          <rPr>
            <b/>
            <sz val="8"/>
            <color rgb="FF000000"/>
            <rFont val="Tahoma"/>
            <family val="2"/>
          </rPr>
          <t>Laurens Bouwer:</t>
        </r>
        <r>
          <rPr>
            <sz val="8"/>
            <color rgb="FF000000"/>
            <rFont val="Tahoma"/>
            <family val="2"/>
          </rPr>
          <t xml:space="preserve">
</t>
        </r>
        <r>
          <rPr>
            <sz val="8"/>
            <color rgb="FF000000"/>
            <rFont val="Tahoma"/>
            <family val="2"/>
          </rPr>
          <t>estimated population of HK; see also https://en.wikipedia.org/wiki/1906_Hong_Kong_typhoon</t>
        </r>
      </text>
    </comment>
    <comment ref="L4" authorId="0" shapeId="0" xr:uid="{0D1797BA-2E17-4842-88A5-54711BC4A4ED}">
      <text>
        <r>
          <rPr>
            <b/>
            <sz val="8"/>
            <color rgb="FF000000"/>
            <rFont val="Tahoma"/>
            <family val="2"/>
          </rPr>
          <t>Laurens Bouwer:</t>
        </r>
        <r>
          <rPr>
            <sz val="8"/>
            <color rgb="FF000000"/>
            <rFont val="Tahoma"/>
            <family val="2"/>
          </rPr>
          <t xml:space="preserve">
</t>
        </r>
        <r>
          <rPr>
            <sz val="8"/>
            <color rgb="FF000000"/>
            <rFont val="Tahoma"/>
            <family val="2"/>
          </rPr>
          <t>https://en.wikipedia.org/wiki/1922_Swatow_typhoon</t>
        </r>
      </text>
    </comment>
    <comment ref="L5" authorId="0" shapeId="0" xr:uid="{0888F8F5-2378-FA47-A1BE-189C2AAA10B6}">
      <text>
        <r>
          <rPr>
            <b/>
            <sz val="8"/>
            <color indexed="81"/>
            <rFont val="Tahoma"/>
            <family val="2"/>
          </rPr>
          <t>Laurens Bouwer:</t>
        </r>
        <r>
          <rPr>
            <sz val="8"/>
            <color indexed="81"/>
            <rFont val="Tahoma"/>
            <family val="2"/>
          </rPr>
          <t xml:space="preserve">
source: https://en.wikipedia.org/wiki/1928_Okeechobee_hurricane</t>
        </r>
      </text>
    </comment>
    <comment ref="M5" authorId="0" shapeId="0" xr:uid="{50669029-D6E8-884B-A0AA-C40AC191BC55}">
      <text>
        <r>
          <rPr>
            <b/>
            <sz val="8"/>
            <color indexed="81"/>
            <rFont val="Tahoma"/>
            <family val="2"/>
          </rPr>
          <t>Laurens Bouwer:</t>
        </r>
        <r>
          <rPr>
            <sz val="8"/>
            <color indexed="81"/>
            <rFont val="Tahoma"/>
            <family val="2"/>
          </rPr>
          <t xml:space="preserve">
partly because of Lake Okeechobee flooding</t>
        </r>
      </text>
    </comment>
    <comment ref="M6" authorId="0" shapeId="0" xr:uid="{54957D6E-EE45-3B42-96EC-1AA5B347E76C}">
      <text>
        <r>
          <rPr>
            <b/>
            <sz val="8"/>
            <color indexed="81"/>
            <rFont val="Tahoma"/>
            <family val="2"/>
          </rPr>
          <t>Laurens Bouwer:</t>
        </r>
        <r>
          <rPr>
            <sz val="8"/>
            <color indexed="81"/>
            <rFont val="Tahoma"/>
            <family val="2"/>
          </rPr>
          <t xml:space="preserve">
2870 mentioned for Santa Cruz
https://en.wikipedia.org/wiki/1932_Cuba_hurricane</t>
        </r>
      </text>
    </comment>
    <comment ref="N6" authorId="0" shapeId="0" xr:uid="{A21A5534-A41D-CB41-B2BE-4F8E65F30D12}">
      <text>
        <r>
          <rPr>
            <b/>
            <sz val="8"/>
            <color indexed="81"/>
            <rFont val="Tahoma"/>
            <family val="2"/>
          </rPr>
          <t>Laurens Bouwer:</t>
        </r>
        <r>
          <rPr>
            <sz val="8"/>
            <color indexed="81"/>
            <rFont val="Tahoma"/>
            <family val="2"/>
          </rPr>
          <t xml:space="preserve">
More than half the population: 
https://books.google.nl/books?id=CRzMOYIuLJEC&amp;pg=PA258&amp;lpg=PA258&amp;dq=santa+cruz+del+sur+cuba+population+1932&amp;source=bl&amp;ots=yVxurZI6ii&amp;sig=lm3np8jb_uO-KHr09yXJklYQG8c&amp;hl=en&amp;sa=X&amp;ved=0ahUKEwi19p3ezLbOAhXMExoKHQImAkMQ6AEIKzAC#v=onepage&amp;q=santa%20cruz%20del%20sur%20cuba%20population%201932&amp;f=false
</t>
        </r>
      </text>
    </comment>
    <comment ref="L7" authorId="0" shapeId="0" xr:uid="{25BB3FEB-6521-9640-A6D3-47EDC88499C8}">
      <text>
        <r>
          <rPr>
            <b/>
            <sz val="8"/>
            <color indexed="81"/>
            <rFont val="Tahoma"/>
            <family val="2"/>
          </rPr>
          <t>Laurens Bouwer:</t>
        </r>
        <r>
          <rPr>
            <sz val="8"/>
            <color indexed="81"/>
            <rFont val="Tahoma"/>
            <family val="2"/>
          </rPr>
          <t xml:space="preserve">
from Wikipedia: 3.1-4.2m
https://en.wikipedia.org/wiki/1934_Muroto_typhoon</t>
        </r>
      </text>
    </comment>
    <comment ref="N7" authorId="0" shapeId="0" xr:uid="{CAC53661-8477-6C42-A37D-DDF02DE19A3F}">
      <text>
        <r>
          <rPr>
            <b/>
            <sz val="8"/>
            <color indexed="81"/>
            <rFont val="Tahoma"/>
            <family val="2"/>
          </rPr>
          <t>Laurens Bouwer:</t>
        </r>
        <r>
          <rPr>
            <sz val="8"/>
            <color indexed="81"/>
            <rFont val="Tahoma"/>
            <family val="2"/>
          </rPr>
          <t xml:space="preserve">
from wikipedia:
https://en.wikipedia.org/wiki/1934_Muroto_typhoon</t>
        </r>
      </text>
    </comment>
    <comment ref="L8" authorId="0" shapeId="0" xr:uid="{8BFCC068-3076-A64D-AFF7-DAF79DAC7DBC}">
      <text>
        <r>
          <rPr>
            <b/>
            <sz val="8"/>
            <color indexed="81"/>
            <rFont val="Tahoma"/>
            <family val="2"/>
          </rPr>
          <t>Laurens Bouwer:</t>
        </r>
        <r>
          <rPr>
            <sz val="8"/>
            <color indexed="81"/>
            <rFont val="Tahoma"/>
            <family val="2"/>
          </rPr>
          <t xml:space="preserve">
https://en.wikipedia.org/wiki/1937_Great_Hong_Kong_typhoon</t>
        </r>
      </text>
    </comment>
    <comment ref="L9" authorId="0" shapeId="0" xr:uid="{469AA311-C504-DE4E-A081-EFC49DD3492E}">
      <text>
        <r>
          <rPr>
            <b/>
            <sz val="8"/>
            <color indexed="81"/>
            <rFont val="Tahoma"/>
            <family val="2"/>
          </rPr>
          <t>Laurens Bouwer:</t>
        </r>
        <r>
          <rPr>
            <sz val="8"/>
            <color indexed="81"/>
            <rFont val="Tahoma"/>
            <family val="2"/>
          </rPr>
          <t xml:space="preserve">
20 ft accordin to newspaper  http://trove.nla.gov.au/newspaper/article/50131255</t>
        </r>
      </text>
    </comment>
    <comment ref="L10" authorId="0" shapeId="0" xr:uid="{A2295ABC-4DE2-3C41-BE6A-9FF9DC5E935D}">
      <text>
        <r>
          <rPr>
            <b/>
            <sz val="8"/>
            <color indexed="81"/>
            <rFont val="Tahoma"/>
            <family val="2"/>
          </rPr>
          <t>Laurens Bouwer:</t>
        </r>
        <r>
          <rPr>
            <sz val="8"/>
            <color indexed="81"/>
            <rFont val="Tahoma"/>
            <family val="2"/>
          </rPr>
          <t xml:space="preserve">
according to Alam 2014</t>
        </r>
      </text>
    </comment>
    <comment ref="L11" authorId="0" shapeId="0" xr:uid="{CED3A498-C475-4647-A62E-ACD72FAC1B2B}">
      <text>
        <r>
          <rPr>
            <b/>
            <sz val="8"/>
            <color indexed="81"/>
            <rFont val="Tahoma"/>
            <family val="2"/>
          </rPr>
          <t>Laurens Bouwer:</t>
        </r>
        <r>
          <rPr>
            <sz val="8"/>
            <color indexed="81"/>
            <rFont val="Tahoma"/>
            <family val="2"/>
          </rPr>
          <t xml:space="preserve">
assumed to be same as in NL</t>
        </r>
      </text>
    </comment>
    <comment ref="L13" authorId="0" shapeId="0" xr:uid="{EFF41347-FEA5-6B42-985D-E5DD9018DE9F}">
      <text>
        <r>
          <rPr>
            <b/>
            <sz val="8"/>
            <color indexed="81"/>
            <rFont val="Tahoma"/>
            <family val="2"/>
          </rPr>
          <t>Laurens Bouwer:</t>
        </r>
        <r>
          <rPr>
            <sz val="8"/>
            <color indexed="81"/>
            <rFont val="Tahoma"/>
            <family val="2"/>
          </rPr>
          <t xml:space="preserve">
source: http://forms2.rms.com/rs/729-DJX-565/images/fl_1953_uk_floods_50_retrospective.pdf
</t>
        </r>
      </text>
    </comment>
    <comment ref="N13" authorId="0" shapeId="0" xr:uid="{BD2AC756-C642-9D42-848E-2950388FE92F}">
      <text>
        <r>
          <rPr>
            <b/>
            <sz val="8"/>
            <color indexed="81"/>
            <rFont val="Tahoma"/>
            <family val="2"/>
          </rPr>
          <t>Laurens Bouwer:</t>
        </r>
        <r>
          <rPr>
            <sz val="8"/>
            <color indexed="81"/>
            <rFont val="Tahoma"/>
            <family val="2"/>
          </rPr>
          <t xml:space="preserve">
number of people evacuated (various sources)</t>
        </r>
      </text>
    </comment>
    <comment ref="L15" authorId="0" shapeId="0" xr:uid="{CB0A0A7F-A2AF-5547-8B14-A4F7855354FA}">
      <text>
        <r>
          <rPr>
            <b/>
            <sz val="8"/>
            <color indexed="81"/>
            <rFont val="Tahoma"/>
            <family val="2"/>
          </rPr>
          <t>Laurens Bouwer:</t>
        </r>
        <r>
          <rPr>
            <sz val="8"/>
            <color indexed="81"/>
            <rFont val="Tahoma"/>
            <family val="2"/>
          </rPr>
          <t xml:space="preserve">
more likely to be 6m; see Choudhury</t>
        </r>
      </text>
    </comment>
    <comment ref="L16" authorId="0" shapeId="0" xr:uid="{EFF6C575-1BFB-324E-8B1D-81BA8450BCC4}">
      <text>
        <r>
          <rPr>
            <b/>
            <sz val="8"/>
            <color indexed="81"/>
            <rFont val="Tahoma"/>
            <family val="2"/>
          </rPr>
          <t>Laurens Bouwer:</t>
        </r>
        <r>
          <rPr>
            <sz val="8"/>
            <color indexed="81"/>
            <rFont val="Tahoma"/>
            <family val="2"/>
          </rPr>
          <t xml:space="preserve">
2.3-3.0m;  http://www.fao.org/3/a-ag127e/ag127e03.pdf</t>
        </r>
      </text>
    </comment>
    <comment ref="L17" authorId="0" shapeId="0" xr:uid="{A8868DF8-1E96-014F-BAC6-64725ABAEF71}">
      <text>
        <r>
          <rPr>
            <b/>
            <sz val="8"/>
            <color indexed="81"/>
            <rFont val="Tahoma"/>
            <charset val="1"/>
          </rPr>
          <t>Laurens Bouwer:</t>
        </r>
        <r>
          <rPr>
            <sz val="8"/>
            <color indexed="81"/>
            <rFont val="Tahoma"/>
            <charset val="1"/>
          </rPr>
          <t xml:space="preserve">
http://boris.unibe.ch/38951/1/GB2013_G89_02.pdf</t>
        </r>
      </text>
    </comment>
    <comment ref="N17" authorId="0" shapeId="0" xr:uid="{9CBE94A3-C6C0-3D49-9AEE-DA208222F8BC}">
      <text>
        <r>
          <rPr>
            <b/>
            <sz val="8"/>
            <color indexed="81"/>
            <rFont val="Tahoma"/>
            <charset val="1"/>
          </rPr>
          <t>Laurens Bouwer:</t>
        </r>
        <r>
          <rPr>
            <sz val="8"/>
            <color indexed="81"/>
            <rFont val="Tahoma"/>
            <charset val="1"/>
          </rPr>
          <t xml:space="preserve">
number of people whose houses were destroyed - wikipedia </t>
        </r>
      </text>
    </comment>
    <comment ref="L19" authorId="0" shapeId="0" xr:uid="{829176CE-BCAB-5445-9D0A-2C21A02BBF54}">
      <text>
        <r>
          <rPr>
            <b/>
            <sz val="8"/>
            <color indexed="81"/>
            <rFont val="Tahoma"/>
            <family val="2"/>
          </rPr>
          <t>Laurens Bouwer:</t>
        </r>
        <r>
          <rPr>
            <sz val="8"/>
            <color indexed="81"/>
            <rFont val="Tahoma"/>
            <family val="2"/>
          </rPr>
          <t xml:space="preserve">
Alam 2014 states other heights, up to 6.1m</t>
        </r>
      </text>
    </comment>
    <comment ref="L20" authorId="0" shapeId="0" xr:uid="{9991AE04-4987-D44C-8B71-E159FC61CE96}">
      <text>
        <r>
          <rPr>
            <b/>
            <sz val="8"/>
            <color indexed="81"/>
            <rFont val="Tahoma"/>
            <family val="2"/>
          </rPr>
          <t>Laurens Bouwer:</t>
        </r>
        <r>
          <rPr>
            <sz val="8"/>
            <color indexed="81"/>
            <rFont val="Tahoma"/>
            <family val="2"/>
          </rPr>
          <t xml:space="preserve">
other sources: 3.7m https://en.wikipedia.org/wiki/List_of_Bangladesh_tropical_cyclones</t>
        </r>
      </text>
    </comment>
    <comment ref="M20" authorId="1" shapeId="0" xr:uid="{B96C9B50-7E57-3A46-856D-E521ED9EC130}">
      <text>
        <r>
          <rPr>
            <b/>
            <sz val="8"/>
            <color indexed="81"/>
            <rFont val="Tahoma"/>
            <family val="2"/>
          </rPr>
          <t>laurens:</t>
        </r>
        <r>
          <rPr>
            <sz val="8"/>
            <color indexed="81"/>
            <rFont val="Tahoma"/>
            <family val="2"/>
          </rPr>
          <t xml:space="preserve">
19279? https://en.wikipedia.org/wiki/List_of_Bangladesh_tropical_cyclones</t>
        </r>
      </text>
    </comment>
    <comment ref="M23" authorId="1" shapeId="0" xr:uid="{987CCA06-4B43-0948-B887-BBA8E00F54A6}">
      <text>
        <r>
          <rPr>
            <b/>
            <sz val="8"/>
            <color rgb="FF000000"/>
            <rFont val="Tahoma"/>
            <family val="2"/>
          </rPr>
          <t>laurens:</t>
        </r>
        <r>
          <rPr>
            <sz val="8"/>
            <color rgb="FF000000"/>
            <rFont val="Tahoma"/>
            <family val="2"/>
          </rPr>
          <t xml:space="preserve">
</t>
        </r>
        <r>
          <rPr>
            <sz val="8"/>
            <color rgb="FF000000"/>
            <rFont val="Tahoma"/>
            <family val="2"/>
          </rPr>
          <t>Choudhury: 500,000</t>
        </r>
      </text>
    </comment>
    <comment ref="L24" authorId="0" shapeId="0" xr:uid="{7D156B7A-4103-FA47-AC79-84B9C611AA64}">
      <text>
        <r>
          <rPr>
            <b/>
            <sz val="8"/>
            <color indexed="81"/>
            <rFont val="Tahoma"/>
            <family val="2"/>
          </rPr>
          <t>Laurens Bouwer:</t>
        </r>
        <r>
          <rPr>
            <sz val="8"/>
            <color indexed="81"/>
            <rFont val="Tahoma"/>
            <family val="2"/>
          </rPr>
          <t xml:space="preserve">
source: http://www.fao.org/3/a-ag127e/ag127e03.pdf</t>
        </r>
      </text>
    </comment>
    <comment ref="L27" authorId="0" shapeId="0" xr:uid="{9D744223-A402-114A-B398-DA600E0D27D0}">
      <text>
        <r>
          <rPr>
            <b/>
            <sz val="8"/>
            <color indexed="81"/>
            <rFont val="Tahoma"/>
            <family val="2"/>
          </rPr>
          <t>Laurens Bouwer:</t>
        </r>
        <r>
          <rPr>
            <sz val="8"/>
            <color indexed="81"/>
            <rFont val="Tahoma"/>
            <family val="2"/>
          </rPr>
          <t xml:space="preserve">
source: http://www.fao.org/3/a-ag127e/ag127e03.pdf</t>
        </r>
      </text>
    </comment>
    <comment ref="M27" authorId="0" shapeId="0" xr:uid="{E6426565-70CF-2042-ACCD-5B8D230E5961}">
      <text>
        <r>
          <rPr>
            <b/>
            <sz val="8"/>
            <color indexed="81"/>
            <rFont val="Tahoma"/>
            <family val="2"/>
          </rPr>
          <t>Laurens Bouwer:</t>
        </r>
        <r>
          <rPr>
            <sz val="8"/>
            <color indexed="81"/>
            <rFont val="Tahoma"/>
            <family val="2"/>
          </rPr>
          <t xml:space="preserve">
other sources mention only 2 deaths, or maximum 212;
http://www.fao.org/3/a-ag127e/ag127e03.pdf</t>
        </r>
      </text>
    </comment>
    <comment ref="L32" authorId="0" shapeId="0" xr:uid="{C810FAD5-8D04-094E-8145-763FCA57AF85}">
      <text>
        <r>
          <rPr>
            <b/>
            <sz val="8"/>
            <color indexed="81"/>
            <rFont val="Tahoma"/>
            <family val="2"/>
          </rPr>
          <t>Laurens Bouwer:</t>
        </r>
        <r>
          <rPr>
            <sz val="8"/>
            <color indexed="81"/>
            <rFont val="Tahoma"/>
            <family val="2"/>
          </rPr>
          <t xml:space="preserve">
unknown in SURGEDAT</t>
        </r>
      </text>
    </comment>
    <comment ref="L38" authorId="0" shapeId="0" xr:uid="{4733AF22-32A0-1243-9488-BBD42E809D2E}">
      <text>
        <r>
          <rPr>
            <b/>
            <sz val="8"/>
            <color indexed="81"/>
            <rFont val="Tahoma"/>
            <family val="2"/>
          </rPr>
          <t>Laurens Bouwer:</t>
        </r>
        <r>
          <rPr>
            <sz val="8"/>
            <color indexed="81"/>
            <rFont val="Tahoma"/>
            <family val="2"/>
          </rPr>
          <t xml:space="preserve">
unknown in SURGEDAT</t>
        </r>
      </text>
    </comment>
    <comment ref="L39" authorId="0" shapeId="0" xr:uid="{04CB3CEF-3CCE-2944-8E9B-D9942D09CD97}">
      <text>
        <r>
          <rPr>
            <b/>
            <sz val="8"/>
            <color indexed="81"/>
            <rFont val="Tahoma"/>
            <family val="2"/>
          </rPr>
          <t>Laurens Bouwer:</t>
        </r>
        <r>
          <rPr>
            <sz val="8"/>
            <color indexed="81"/>
            <rFont val="Tahoma"/>
            <family val="2"/>
          </rPr>
          <t xml:space="preserve">
source: https://en.wikipedia.org/wiki/1991_Bangladesh_cyclone</t>
        </r>
      </text>
    </comment>
    <comment ref="L42" authorId="0" shapeId="0" xr:uid="{AE52C2B9-4AFF-2C47-B8BB-9B7847830A65}">
      <text>
        <r>
          <rPr>
            <b/>
            <sz val="8"/>
            <color indexed="81"/>
            <rFont val="Tahoma"/>
            <family val="2"/>
          </rPr>
          <t>Laurens Bouwer:</t>
        </r>
        <r>
          <rPr>
            <sz val="8"/>
            <color indexed="81"/>
            <rFont val="Tahoma"/>
            <family val="2"/>
          </rPr>
          <t xml:space="preserve">
unknown in SURGEDAT</t>
        </r>
      </text>
    </comment>
    <comment ref="L46" authorId="0" shapeId="0" xr:uid="{2F4C2940-078C-BD46-8333-19B61CD9F299}">
      <text>
        <r>
          <rPr>
            <b/>
            <sz val="8"/>
            <color indexed="81"/>
            <rFont val="Tahoma"/>
            <family val="2"/>
          </rPr>
          <t>Laurens Bouwer:</t>
        </r>
        <r>
          <rPr>
            <sz val="8"/>
            <color indexed="81"/>
            <rFont val="Tahoma"/>
            <family val="2"/>
          </rPr>
          <t xml:space="preserve">
unknown in SURGEDAT</t>
        </r>
      </text>
    </comment>
    <comment ref="L47" authorId="0" shapeId="0" xr:uid="{A6C229B5-5AD4-1240-AABF-A09C2F98EB9A}">
      <text>
        <r>
          <rPr>
            <b/>
            <sz val="8"/>
            <color indexed="81"/>
            <rFont val="Tahoma"/>
            <family val="2"/>
          </rPr>
          <t>Laurens Bouwer:</t>
        </r>
        <r>
          <rPr>
            <sz val="8"/>
            <color indexed="81"/>
            <rFont val="Tahoma"/>
            <family val="2"/>
          </rPr>
          <t xml:space="preserve">
unknown in SURGEDAT</t>
        </r>
      </text>
    </comment>
    <comment ref="L48" authorId="0" shapeId="0" xr:uid="{57EE5EF9-9A1E-0A47-8E55-318EB3BB949F}">
      <text>
        <r>
          <rPr>
            <b/>
            <sz val="8"/>
            <color indexed="81"/>
            <rFont val="Tahoma"/>
            <family val="2"/>
          </rPr>
          <t>Laurens Bouwer:</t>
        </r>
        <r>
          <rPr>
            <sz val="8"/>
            <color indexed="81"/>
            <rFont val="Tahoma"/>
            <family val="2"/>
          </rPr>
          <t xml:space="preserve">
unknown in SURGEDAT</t>
        </r>
      </text>
    </comment>
    <comment ref="L51" authorId="0" shapeId="0" xr:uid="{DE6CCC1C-D15D-ED42-9F58-A6F42C334753}">
      <text>
        <r>
          <rPr>
            <b/>
            <sz val="8"/>
            <color indexed="81"/>
            <rFont val="Tahoma"/>
            <family val="2"/>
          </rPr>
          <t>Laurens Bouwer:</t>
        </r>
        <r>
          <rPr>
            <sz val="8"/>
            <color indexed="81"/>
            <rFont val="Tahoma"/>
            <family val="2"/>
          </rPr>
          <t xml:space="preserve">
unknown in SURGEDAT</t>
        </r>
      </text>
    </comment>
    <comment ref="L53" authorId="0" shapeId="0" xr:uid="{F5E1F74F-08DC-E04E-97EF-D00F04CFA817}">
      <text>
        <r>
          <rPr>
            <b/>
            <sz val="8"/>
            <color indexed="81"/>
            <rFont val="Tahoma"/>
            <family val="2"/>
          </rPr>
          <t>Laurens Bouwer:</t>
        </r>
        <r>
          <rPr>
            <sz val="8"/>
            <color indexed="81"/>
            <rFont val="Tahoma"/>
            <family val="2"/>
          </rPr>
          <t xml:space="preserve">
source: https://en.wikipedia.org/wiki/1995_North_Indian_Ocean_cyclone_season</t>
        </r>
      </text>
    </comment>
    <comment ref="L54" authorId="0" shapeId="0" xr:uid="{366841FF-AE88-9B4F-8D5F-A32429C05A9C}">
      <text>
        <r>
          <rPr>
            <b/>
            <sz val="8"/>
            <color indexed="81"/>
            <rFont val="Tahoma"/>
            <family val="2"/>
          </rPr>
          <t>Laurens Bouwer:</t>
        </r>
        <r>
          <rPr>
            <sz val="8"/>
            <color indexed="81"/>
            <rFont val="Tahoma"/>
            <family val="2"/>
          </rPr>
          <t xml:space="preserve">
unknown in SURGEDAT</t>
        </r>
      </text>
    </comment>
    <comment ref="L55" authorId="0" shapeId="0" xr:uid="{BF6B30D3-BAB4-B143-8753-C838F90E950F}">
      <text>
        <r>
          <rPr>
            <b/>
            <sz val="8"/>
            <color indexed="81"/>
            <rFont val="Tahoma"/>
            <family val="2"/>
          </rPr>
          <t>Laurens Bouwer:</t>
        </r>
        <r>
          <rPr>
            <sz val="8"/>
            <color indexed="81"/>
            <rFont val="Tahoma"/>
            <family val="2"/>
          </rPr>
          <t xml:space="preserve">
unknown in SURGEDAT</t>
        </r>
      </text>
    </comment>
    <comment ref="L56" authorId="0" shapeId="0" xr:uid="{F48B1511-6399-684F-894C-87D96307A056}">
      <text>
        <r>
          <rPr>
            <b/>
            <sz val="8"/>
            <color indexed="81"/>
            <rFont val="Tahoma"/>
            <family val="2"/>
          </rPr>
          <t>Laurens Bouwer:</t>
        </r>
        <r>
          <rPr>
            <sz val="8"/>
            <color indexed="81"/>
            <rFont val="Tahoma"/>
            <family val="2"/>
          </rPr>
          <t xml:space="preserve">
cource: https://en.wikipedia.org/wiki/1996_Andhra_Pradesh_cyclone</t>
        </r>
      </text>
    </comment>
    <comment ref="L57" authorId="0" shapeId="0" xr:uid="{7A0A3EC2-2CD4-1D4B-8E82-4164D80F17F3}">
      <text>
        <r>
          <rPr>
            <b/>
            <sz val="8"/>
            <color indexed="81"/>
            <rFont val="Tahoma"/>
            <family val="2"/>
          </rPr>
          <t>Laurens Bouwer:</t>
        </r>
        <r>
          <rPr>
            <sz val="8"/>
            <color indexed="81"/>
            <rFont val="Tahoma"/>
            <family val="2"/>
          </rPr>
          <t xml:space="preserve">
source:  http://repository.tudelft.nl/islandora/object/uuid:c8e6b2cd-ce34-44f4-b7f2-d3852ceea0df/datastream/OBJ/download
</t>
        </r>
      </text>
    </comment>
    <comment ref="L63" authorId="0" shapeId="0" xr:uid="{66AD5701-93AE-764D-99F0-F498C30E4B8F}">
      <text>
        <r>
          <rPr>
            <b/>
            <sz val="8"/>
            <color indexed="81"/>
            <rFont val="Tahoma"/>
            <family val="2"/>
          </rPr>
          <t>Laurens Bouwer:</t>
        </r>
        <r>
          <rPr>
            <sz val="8"/>
            <color indexed="81"/>
            <rFont val="Tahoma"/>
            <family val="2"/>
          </rPr>
          <t xml:space="preserve">
unknown in SURGEDAT</t>
        </r>
      </text>
    </comment>
    <comment ref="L64" authorId="0" shapeId="0" xr:uid="{30DA277F-451E-AA48-BE84-F489117205F6}">
      <text>
        <r>
          <rPr>
            <b/>
            <sz val="8"/>
            <color indexed="81"/>
            <rFont val="Tahoma"/>
            <family val="2"/>
          </rPr>
          <t>Laurens Bouwer:</t>
        </r>
        <r>
          <rPr>
            <sz val="8"/>
            <color indexed="81"/>
            <rFont val="Tahoma"/>
            <family val="2"/>
          </rPr>
          <t xml:space="preserve">
unknown in SURGEDAT</t>
        </r>
      </text>
    </comment>
    <comment ref="L67" authorId="0" shapeId="0" xr:uid="{9E70B06E-91C6-4B4D-9748-8EEF8BEFD1D0}">
      <text>
        <r>
          <rPr>
            <b/>
            <sz val="8"/>
            <color indexed="81"/>
            <rFont val="Tahoma"/>
            <family val="2"/>
          </rPr>
          <t>Laurens Bouwer:</t>
        </r>
        <r>
          <rPr>
            <sz val="8"/>
            <color indexed="81"/>
            <rFont val="Tahoma"/>
            <family val="2"/>
          </rPr>
          <t xml:space="preserve">
source: http://www.fao.org/3/a-ag127e/ag127e03.pdf</t>
        </r>
      </text>
    </comment>
    <comment ref="L68" authorId="0" shapeId="0" xr:uid="{43012E3C-5DC1-ED46-9E9A-718D9FB8C11C}">
      <text>
        <r>
          <rPr>
            <b/>
            <sz val="8"/>
            <color indexed="81"/>
            <rFont val="Tahoma"/>
            <family val="2"/>
          </rPr>
          <t>Laurens Bouwer:</t>
        </r>
        <r>
          <rPr>
            <sz val="8"/>
            <color indexed="81"/>
            <rFont val="Tahoma"/>
            <family val="2"/>
          </rPr>
          <t xml:space="preserve">
unknown in SURGEDAT</t>
        </r>
      </text>
    </comment>
    <comment ref="L74" authorId="0" shapeId="0" xr:uid="{826B5883-A81E-DC4C-B4AB-F17C58C33C70}">
      <text>
        <r>
          <rPr>
            <b/>
            <sz val="8"/>
            <color indexed="81"/>
            <rFont val="Tahoma"/>
            <charset val="1"/>
          </rPr>
          <t>Laurens Bouwer:</t>
        </r>
        <r>
          <rPr>
            <sz val="8"/>
            <color indexed="81"/>
            <rFont val="Tahoma"/>
            <charset val="1"/>
          </rPr>
          <t xml:space="preserve">
according to TUD study</t>
        </r>
      </text>
    </comment>
    <comment ref="L77" authorId="0" shapeId="0" xr:uid="{93666F68-5402-964E-9805-E80696B69985}">
      <text>
        <r>
          <rPr>
            <b/>
            <sz val="8"/>
            <color indexed="81"/>
            <rFont val="Tahoma"/>
            <family val="2"/>
          </rPr>
          <t>Laurens Bouwer:</t>
        </r>
        <r>
          <rPr>
            <sz val="8"/>
            <color indexed="81"/>
            <rFont val="Tahoma"/>
            <family val="2"/>
          </rPr>
          <t xml:space="preserve">
unknown in SURGEDAT</t>
        </r>
      </text>
    </comment>
    <comment ref="L83" authorId="0" shapeId="0" xr:uid="{C1BE26B5-3E36-BD47-8278-A52E5C204E88}">
      <text>
        <r>
          <rPr>
            <b/>
            <sz val="8"/>
            <color indexed="81"/>
            <rFont val="Tahoma"/>
            <family val="2"/>
          </rPr>
          <t>Laurens Bouwer:</t>
        </r>
        <r>
          <rPr>
            <sz val="8"/>
            <color indexed="81"/>
            <rFont val="Tahoma"/>
            <family val="2"/>
          </rPr>
          <t xml:space="preserve">
unknown in SURGEDAT</t>
        </r>
      </text>
    </comment>
    <comment ref="L87" authorId="0" shapeId="0" xr:uid="{DFA29C7E-FC89-DF41-89F4-CEC66FBD1802}">
      <text>
        <r>
          <rPr>
            <b/>
            <sz val="8"/>
            <color indexed="81"/>
            <rFont val="Tahoma"/>
            <family val="2"/>
          </rPr>
          <t>Laurens Bouwer:</t>
        </r>
        <r>
          <rPr>
            <sz val="8"/>
            <color indexed="81"/>
            <rFont val="Tahoma"/>
            <family val="2"/>
          </rPr>
          <t xml:space="preserve">
unknown in SURGEDAT</t>
        </r>
      </text>
    </comment>
    <comment ref="L88" authorId="0" shapeId="0" xr:uid="{1923ED98-1703-C147-BD63-6F87AC080C58}">
      <text>
        <r>
          <rPr>
            <b/>
            <sz val="8"/>
            <color indexed="81"/>
            <rFont val="Tahoma"/>
            <family val="2"/>
          </rPr>
          <t>Laurens Bouwer:</t>
        </r>
        <r>
          <rPr>
            <sz val="8"/>
            <color indexed="81"/>
            <rFont val="Tahoma"/>
            <family val="2"/>
          </rPr>
          <t xml:space="preserve">
unknown in SURGEDAT</t>
        </r>
      </text>
    </comment>
    <comment ref="L90" authorId="0" shapeId="0" xr:uid="{5BB8092B-D420-E84B-876C-A7A1D2519521}">
      <text>
        <r>
          <rPr>
            <b/>
            <sz val="8"/>
            <color indexed="81"/>
            <rFont val="Tahoma"/>
            <family val="2"/>
          </rPr>
          <t>Laurens Bouwer:</t>
        </r>
        <r>
          <rPr>
            <sz val="8"/>
            <color indexed="81"/>
            <rFont val="Tahoma"/>
            <family val="2"/>
          </rPr>
          <t xml:space="preserve">
one metnion of at least 1.2 meters: https://en.wikipedia.org/wiki/Cyclone_Ami</t>
        </r>
      </text>
    </comment>
    <comment ref="L98" authorId="0" shapeId="0" xr:uid="{BCE0320A-8B78-5545-81A8-CB13EB36FAE2}">
      <text>
        <r>
          <rPr>
            <b/>
            <sz val="8"/>
            <color indexed="81"/>
            <rFont val="Tahoma"/>
            <family val="2"/>
          </rPr>
          <t>Laurens Bouwer:</t>
        </r>
        <r>
          <rPr>
            <sz val="8"/>
            <color indexed="81"/>
            <rFont val="Tahoma"/>
            <family val="2"/>
          </rPr>
          <t xml:space="preserve">
unknown in SURGEDAT</t>
        </r>
      </text>
    </comment>
    <comment ref="L100" authorId="0" shapeId="0" xr:uid="{0C23B899-68C9-DE49-A7F7-3D822D6EF5D6}">
      <text>
        <r>
          <rPr>
            <b/>
            <sz val="8"/>
            <color indexed="81"/>
            <rFont val="Tahoma"/>
            <family val="2"/>
          </rPr>
          <t>Laurens Bouwer:</t>
        </r>
        <r>
          <rPr>
            <sz val="8"/>
            <color indexed="81"/>
            <rFont val="Tahoma"/>
            <family val="2"/>
          </rPr>
          <t xml:space="preserve">
unknown in SURGEDAT</t>
        </r>
      </text>
    </comment>
    <comment ref="L104" authorId="0" shapeId="0" xr:uid="{9E1A948F-E49A-9D48-BA89-0D5DAC4529B6}">
      <text>
        <r>
          <rPr>
            <b/>
            <sz val="8"/>
            <color indexed="81"/>
            <rFont val="Tahoma"/>
            <family val="2"/>
          </rPr>
          <t>Laurens Bouwer:</t>
        </r>
        <r>
          <rPr>
            <sz val="8"/>
            <color indexed="81"/>
            <rFont val="Tahoma"/>
            <family val="2"/>
          </rPr>
          <t xml:space="preserve">
unknown in SURGEDAT</t>
        </r>
      </text>
    </comment>
    <comment ref="N109" authorId="0" shapeId="0" xr:uid="{9678C7F7-F853-1C4F-936A-1BCC7A1C3E79}">
      <text>
        <r>
          <rPr>
            <b/>
            <sz val="8"/>
            <color indexed="81"/>
            <rFont val="Tahoma"/>
            <family val="2"/>
          </rPr>
          <t>Laurens Bouwer:</t>
        </r>
        <r>
          <rPr>
            <sz val="8"/>
            <color indexed="81"/>
            <rFont val="Tahoma"/>
            <family val="2"/>
          </rPr>
          <t xml:space="preserve">
13??</t>
        </r>
      </text>
    </comment>
    <comment ref="L117" authorId="0" shapeId="0" xr:uid="{A5672203-9CD2-0043-91F8-ED75A2C34848}">
      <text>
        <r>
          <rPr>
            <b/>
            <sz val="8"/>
            <color indexed="81"/>
            <rFont val="Tahoma"/>
            <family val="2"/>
          </rPr>
          <t>Laurens Bouwer:</t>
        </r>
        <r>
          <rPr>
            <sz val="8"/>
            <color indexed="81"/>
            <rFont val="Tahoma"/>
            <family val="2"/>
          </rPr>
          <t xml:space="preserve">
but total 8 m measured at TG incl. waves</t>
        </r>
      </text>
    </comment>
    <comment ref="M117" authorId="0" shapeId="0" xr:uid="{51BCB011-36CD-8A49-9662-218B2FC58E04}">
      <text>
        <r>
          <rPr>
            <b/>
            <sz val="8"/>
            <color indexed="81"/>
            <rFont val="Tahoma"/>
            <family val="2"/>
          </rPr>
          <t>Laurens Bouwer:</t>
        </r>
        <r>
          <rPr>
            <sz val="8"/>
            <color indexed="81"/>
            <rFont val="Tahoma"/>
            <family val="2"/>
          </rPr>
          <t xml:space="preserve">
other sources: 47-51</t>
        </r>
      </text>
    </comment>
    <comment ref="L118" authorId="0" shapeId="0" xr:uid="{46369539-303B-6D46-B9D0-B690BA324F25}">
      <text>
        <r>
          <rPr>
            <b/>
            <sz val="8"/>
            <color indexed="81"/>
            <rFont val="Tahoma"/>
            <charset val="1"/>
          </rPr>
          <t>Laurens Bouwer:</t>
        </r>
        <r>
          <rPr>
            <sz val="8"/>
            <color indexed="81"/>
            <rFont val="Tahoma"/>
            <charset val="1"/>
          </rPr>
          <t xml:space="preserve">
9.4 - 9.65 ft according to NOAA</t>
        </r>
      </text>
    </comment>
    <comment ref="M118" authorId="0" shapeId="0" xr:uid="{AA17C960-14DE-CA46-A39A-EE71F14D5194}">
      <text>
        <r>
          <rPr>
            <b/>
            <sz val="8"/>
            <color indexed="81"/>
            <rFont val="Tahoma"/>
            <charset val="1"/>
          </rPr>
          <t>Laurens Bouwer:</t>
        </r>
        <r>
          <rPr>
            <sz val="8"/>
            <color indexed="81"/>
            <rFont val="Tahoma"/>
            <charset val="1"/>
          </rPr>
          <t xml:space="preserve">
NOAA report</t>
        </r>
      </text>
    </comment>
    <comment ref="N118" authorId="0" shapeId="0" xr:uid="{DA5C1619-055C-7542-8818-AC4D24A6734D}">
      <text>
        <r>
          <rPr>
            <b/>
            <sz val="8"/>
            <color indexed="81"/>
            <rFont val="Tahoma"/>
            <charset val="1"/>
          </rPr>
          <t>Laurens Bouwer:</t>
        </r>
        <r>
          <rPr>
            <sz val="8"/>
            <color indexed="81"/>
            <rFont val="Tahoma"/>
            <charset val="1"/>
          </rPr>
          <t xml:space="preserve">
6 miljoen total were affected, but maybe too high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Laurens Bouwer</author>
    <author>laurens</author>
  </authors>
  <commentList>
    <comment ref="V2" authorId="0" shapeId="0" xr:uid="{B14A28EC-BCB7-43FE-9231-BEE7E6F25064}">
      <text>
        <r>
          <rPr>
            <b/>
            <sz val="8"/>
            <color rgb="FF000000"/>
            <rFont val="Tahoma"/>
            <family val="2"/>
          </rPr>
          <t>Laurens Bouwer:</t>
        </r>
        <r>
          <rPr>
            <sz val="8"/>
            <color rgb="FF000000"/>
            <rFont val="Tahoma"/>
            <family val="2"/>
          </rPr>
          <t xml:space="preserve">
</t>
        </r>
        <r>
          <rPr>
            <sz val="8"/>
            <color rgb="FF000000"/>
            <rFont val="Tahoma"/>
            <family val="2"/>
          </rPr>
          <t>population of Galveston; https://en.wikipedia.org/wiki/1900_Galveston_hurricane</t>
        </r>
      </text>
    </comment>
    <comment ref="T3" authorId="0" shapeId="0" xr:uid="{66D2ECE8-84C9-427B-9F4D-ED0FC7B64A7E}">
      <text>
        <r>
          <rPr>
            <b/>
            <sz val="8"/>
            <color rgb="FF000000"/>
            <rFont val="Tahoma"/>
            <family val="2"/>
          </rPr>
          <t>Laurens Bouwer:</t>
        </r>
        <r>
          <rPr>
            <sz val="8"/>
            <color rgb="FF000000"/>
            <rFont val="Tahoma"/>
            <family val="2"/>
          </rPr>
          <t xml:space="preserve">
</t>
        </r>
        <r>
          <rPr>
            <sz val="8"/>
            <color rgb="FF000000"/>
            <rFont val="Tahoma"/>
            <family val="2"/>
          </rPr>
          <t>unknown in SURGEDAT</t>
        </r>
      </text>
    </comment>
    <comment ref="U3" authorId="0" shapeId="0" xr:uid="{5A8474F2-F0BC-45C6-AF4E-69D796DCE03B}">
      <text>
        <r>
          <rPr>
            <b/>
            <sz val="8"/>
            <color indexed="81"/>
            <rFont val="Tahoma"/>
            <family val="2"/>
          </rPr>
          <t>Laurens Bouwer:</t>
        </r>
        <r>
          <rPr>
            <sz val="8"/>
            <color indexed="81"/>
            <rFont val="Tahoma"/>
            <family val="2"/>
          </rPr>
          <t xml:space="preserve">
otherestimates: 16,000; see https://en.wikipedia.org/wiki/1906_Hong_Kong_typhoon</t>
        </r>
      </text>
    </comment>
    <comment ref="V3" authorId="0" shapeId="0" xr:uid="{BF0DB440-C1AC-45CC-8E7E-7FD2F4D9233A}">
      <text>
        <r>
          <rPr>
            <b/>
            <sz val="8"/>
            <color rgb="FF000000"/>
            <rFont val="Tahoma"/>
            <family val="2"/>
          </rPr>
          <t>Laurens Bouwer:</t>
        </r>
        <r>
          <rPr>
            <sz val="8"/>
            <color rgb="FF000000"/>
            <rFont val="Tahoma"/>
            <family val="2"/>
          </rPr>
          <t xml:space="preserve">
</t>
        </r>
        <r>
          <rPr>
            <sz val="8"/>
            <color rgb="FF000000"/>
            <rFont val="Tahoma"/>
            <family val="2"/>
          </rPr>
          <t>estimated population of HK; see also https://en.wikipedia.org/wiki/1906_Hong_Kong_typhoon</t>
        </r>
      </text>
    </comment>
    <comment ref="T4" authorId="0" shapeId="0" xr:uid="{E0A61FA9-FBCE-4C6F-85AC-F2B5E7C21426}">
      <text>
        <r>
          <rPr>
            <b/>
            <sz val="8"/>
            <color rgb="FF000000"/>
            <rFont val="Tahoma"/>
            <family val="2"/>
          </rPr>
          <t>Laurens Bouwer:</t>
        </r>
        <r>
          <rPr>
            <sz val="8"/>
            <color rgb="FF000000"/>
            <rFont val="Tahoma"/>
            <family val="2"/>
          </rPr>
          <t xml:space="preserve">
</t>
        </r>
        <r>
          <rPr>
            <sz val="8"/>
            <color rgb="FF000000"/>
            <rFont val="Tahoma"/>
            <family val="2"/>
          </rPr>
          <t>https://en.wikipedia.org/wiki/1922_Swatow_typhoon</t>
        </r>
      </text>
    </comment>
    <comment ref="T5" authorId="0" shapeId="0" xr:uid="{9289E078-E16D-4679-A7E9-932B9C54757A}">
      <text>
        <r>
          <rPr>
            <b/>
            <sz val="8"/>
            <color indexed="81"/>
            <rFont val="Tahoma"/>
            <family val="2"/>
          </rPr>
          <t>Laurens Bouwer:</t>
        </r>
        <r>
          <rPr>
            <sz val="8"/>
            <color indexed="81"/>
            <rFont val="Tahoma"/>
            <family val="2"/>
          </rPr>
          <t xml:space="preserve">
source: https://en.wikipedia.org/wiki/1928_Okeechobee_hurricane</t>
        </r>
      </text>
    </comment>
    <comment ref="U5" authorId="0" shapeId="0" xr:uid="{7C9FC19D-BFE7-4A97-8B49-6C02D4E3A78E}">
      <text>
        <r>
          <rPr>
            <b/>
            <sz val="8"/>
            <color indexed="81"/>
            <rFont val="Tahoma"/>
            <family val="2"/>
          </rPr>
          <t>Laurens Bouwer:</t>
        </r>
        <r>
          <rPr>
            <sz val="8"/>
            <color indexed="81"/>
            <rFont val="Tahoma"/>
            <family val="2"/>
          </rPr>
          <t xml:space="preserve">
partly because of Lake Okeechobee flooding</t>
        </r>
      </text>
    </comment>
    <comment ref="U6" authorId="0" shapeId="0" xr:uid="{9204B61D-44F8-48C5-9777-BC6AB1E21CF6}">
      <text>
        <r>
          <rPr>
            <b/>
            <sz val="8"/>
            <color indexed="81"/>
            <rFont val="Tahoma"/>
            <family val="2"/>
          </rPr>
          <t>Laurens Bouwer:</t>
        </r>
        <r>
          <rPr>
            <sz val="8"/>
            <color indexed="81"/>
            <rFont val="Tahoma"/>
            <family val="2"/>
          </rPr>
          <t xml:space="preserve">
2870 mentioned for Santa Cruz
https://en.wikipedia.org/wiki/1932_Cuba_hurricane</t>
        </r>
      </text>
    </comment>
    <comment ref="V6" authorId="0" shapeId="0" xr:uid="{38B0D3D4-9183-4303-A301-70E91782E4C9}">
      <text>
        <r>
          <rPr>
            <b/>
            <sz val="8"/>
            <color indexed="81"/>
            <rFont val="Tahoma"/>
            <family val="2"/>
          </rPr>
          <t>Laurens Bouwer:</t>
        </r>
        <r>
          <rPr>
            <sz val="8"/>
            <color indexed="81"/>
            <rFont val="Tahoma"/>
            <family val="2"/>
          </rPr>
          <t xml:space="preserve">
More than half the population: 
https://books.google.nl/books?id=CRzMOYIuLJEC&amp;pg=PA258&amp;lpg=PA258&amp;dq=santa+cruz+del+sur+cuba+population+1932&amp;source=bl&amp;ots=yVxurZI6ii&amp;sig=lm3np8jb_uO-KHr09yXJklYQG8c&amp;hl=en&amp;sa=X&amp;ved=0ahUKEwi19p3ezLbOAhXMExoKHQImAkMQ6AEIKzAC#v=onepage&amp;q=santa%20cruz%20del%20sur%20cuba%20population%201932&amp;f=false
</t>
        </r>
      </text>
    </comment>
    <comment ref="T7" authorId="0" shapeId="0" xr:uid="{447E359A-311B-4293-894A-9D1591159064}">
      <text>
        <r>
          <rPr>
            <b/>
            <sz val="8"/>
            <color indexed="81"/>
            <rFont val="Tahoma"/>
            <family val="2"/>
          </rPr>
          <t>Laurens Bouwer:</t>
        </r>
        <r>
          <rPr>
            <sz val="8"/>
            <color indexed="81"/>
            <rFont val="Tahoma"/>
            <family val="2"/>
          </rPr>
          <t xml:space="preserve">
from Wikipedia: 3.1-4.2m
https://en.wikipedia.org/wiki/1934_Muroto_typhoon</t>
        </r>
      </text>
    </comment>
    <comment ref="V7" authorId="0" shapeId="0" xr:uid="{03202E6F-5A40-48E1-9DD8-3F96F17F0B5A}">
      <text>
        <r>
          <rPr>
            <b/>
            <sz val="8"/>
            <color indexed="81"/>
            <rFont val="Tahoma"/>
            <family val="2"/>
          </rPr>
          <t>Laurens Bouwer:</t>
        </r>
        <r>
          <rPr>
            <sz val="8"/>
            <color indexed="81"/>
            <rFont val="Tahoma"/>
            <family val="2"/>
          </rPr>
          <t xml:space="preserve">
from wikipedia:
https://en.wikipedia.org/wiki/1934_Muroto_typhoon</t>
        </r>
      </text>
    </comment>
    <comment ref="T8" authorId="0" shapeId="0" xr:uid="{9EBE70FA-A8EF-4D6F-AA87-8A4218147B36}">
      <text>
        <r>
          <rPr>
            <b/>
            <sz val="8"/>
            <color indexed="81"/>
            <rFont val="Tahoma"/>
            <family val="2"/>
          </rPr>
          <t>Laurens Bouwer:</t>
        </r>
        <r>
          <rPr>
            <sz val="8"/>
            <color indexed="81"/>
            <rFont val="Tahoma"/>
            <family val="2"/>
          </rPr>
          <t xml:space="preserve">
https://en.wikipedia.org/wiki/1937_Great_Hong_Kong_typhoon</t>
        </r>
      </text>
    </comment>
    <comment ref="T9" authorId="0" shapeId="0" xr:uid="{8C299EE7-032D-4A0C-BA0F-627D3BAB6564}">
      <text>
        <r>
          <rPr>
            <b/>
            <sz val="8"/>
            <color indexed="81"/>
            <rFont val="Tahoma"/>
            <family val="2"/>
          </rPr>
          <t>Laurens Bouwer:</t>
        </r>
        <r>
          <rPr>
            <sz val="8"/>
            <color indexed="81"/>
            <rFont val="Tahoma"/>
            <family val="2"/>
          </rPr>
          <t xml:space="preserve">
20 ft accordin to newspaper  http://trove.nla.gov.au/newspaper/article/50131255</t>
        </r>
      </text>
    </comment>
    <comment ref="T10" authorId="0" shapeId="0" xr:uid="{3FEB1A35-BA92-4A88-8C7A-204F477A6704}">
      <text>
        <r>
          <rPr>
            <b/>
            <sz val="8"/>
            <color indexed="81"/>
            <rFont val="Tahoma"/>
            <family val="2"/>
          </rPr>
          <t>Laurens Bouwer:</t>
        </r>
        <r>
          <rPr>
            <sz val="8"/>
            <color indexed="81"/>
            <rFont val="Tahoma"/>
            <family val="2"/>
          </rPr>
          <t xml:space="preserve">
according to Alam 2014</t>
        </r>
      </text>
    </comment>
    <comment ref="T11" authorId="0" shapeId="0" xr:uid="{C9E26173-1137-4607-9607-D7BF6264BF9E}">
      <text>
        <r>
          <rPr>
            <b/>
            <sz val="8"/>
            <color indexed="81"/>
            <rFont val="Tahoma"/>
            <family val="2"/>
          </rPr>
          <t>Laurens Bouwer:</t>
        </r>
        <r>
          <rPr>
            <sz val="8"/>
            <color indexed="81"/>
            <rFont val="Tahoma"/>
            <family val="2"/>
          </rPr>
          <t xml:space="preserve">
assumed to be same as in NL</t>
        </r>
      </text>
    </comment>
    <comment ref="T13" authorId="0" shapeId="0" xr:uid="{F30B6633-D292-46C7-964D-EE51618587C4}">
      <text>
        <r>
          <rPr>
            <b/>
            <sz val="8"/>
            <color indexed="81"/>
            <rFont val="Tahoma"/>
            <family val="2"/>
          </rPr>
          <t>Laurens Bouwer:</t>
        </r>
        <r>
          <rPr>
            <sz val="8"/>
            <color indexed="81"/>
            <rFont val="Tahoma"/>
            <family val="2"/>
          </rPr>
          <t xml:space="preserve">
source: http://forms2.rms.com/rs/729-DJX-565/images/fl_1953_uk_floods_50_retrospective.pdf
</t>
        </r>
      </text>
    </comment>
    <comment ref="V13" authorId="0" shapeId="0" xr:uid="{325AAC1F-A961-4EDF-8DB5-2AF93F023A23}">
      <text>
        <r>
          <rPr>
            <b/>
            <sz val="8"/>
            <color indexed="81"/>
            <rFont val="Tahoma"/>
            <family val="2"/>
          </rPr>
          <t>Laurens Bouwer:</t>
        </r>
        <r>
          <rPr>
            <sz val="8"/>
            <color indexed="81"/>
            <rFont val="Tahoma"/>
            <family val="2"/>
          </rPr>
          <t xml:space="preserve">
number of people evacuated (various sources)</t>
        </r>
      </text>
    </comment>
    <comment ref="T15" authorId="0" shapeId="0" xr:uid="{42C6690A-6AED-4552-8C49-76CD36198535}">
      <text>
        <r>
          <rPr>
            <b/>
            <sz val="8"/>
            <color indexed="81"/>
            <rFont val="Tahoma"/>
            <family val="2"/>
          </rPr>
          <t>Laurens Bouwer:</t>
        </r>
        <r>
          <rPr>
            <sz val="8"/>
            <color indexed="81"/>
            <rFont val="Tahoma"/>
            <family val="2"/>
          </rPr>
          <t xml:space="preserve">
more likely to be 6m; see Choudhury</t>
        </r>
      </text>
    </comment>
    <comment ref="T16" authorId="0" shapeId="0" xr:uid="{B99B75CA-14D5-43E7-B84B-D1BA374FB7DF}">
      <text>
        <r>
          <rPr>
            <b/>
            <sz val="8"/>
            <color indexed="81"/>
            <rFont val="Tahoma"/>
            <family val="2"/>
          </rPr>
          <t>Laurens Bouwer:</t>
        </r>
        <r>
          <rPr>
            <sz val="8"/>
            <color indexed="81"/>
            <rFont val="Tahoma"/>
            <family val="2"/>
          </rPr>
          <t xml:space="preserve">
2.3-3.0m;  http://www.fao.org/3/a-ag127e/ag127e03.pdf</t>
        </r>
      </text>
    </comment>
    <comment ref="T17" authorId="0" shapeId="0" xr:uid="{32AF7BA8-FAAF-4FFB-B507-76DA06E39CA3}">
      <text>
        <r>
          <rPr>
            <b/>
            <sz val="8"/>
            <color indexed="81"/>
            <rFont val="Tahoma"/>
            <charset val="1"/>
          </rPr>
          <t>Laurens Bouwer:</t>
        </r>
        <r>
          <rPr>
            <sz val="8"/>
            <color indexed="81"/>
            <rFont val="Tahoma"/>
            <charset val="1"/>
          </rPr>
          <t xml:space="preserve">
http://boris.unibe.ch/38951/1/GB2013_G89_02.pdf</t>
        </r>
      </text>
    </comment>
    <comment ref="V17" authorId="0" shapeId="0" xr:uid="{123D72FB-30A3-4AB5-8DA9-8392A014651E}">
      <text>
        <r>
          <rPr>
            <b/>
            <sz val="8"/>
            <color indexed="81"/>
            <rFont val="Tahoma"/>
            <charset val="1"/>
          </rPr>
          <t>Laurens Bouwer:</t>
        </r>
        <r>
          <rPr>
            <sz val="8"/>
            <color indexed="81"/>
            <rFont val="Tahoma"/>
            <charset val="1"/>
          </rPr>
          <t xml:space="preserve">
number of people whose houses were destroyed - wikipedia </t>
        </r>
      </text>
    </comment>
    <comment ref="T19" authorId="0" shapeId="0" xr:uid="{C9A03515-AA4B-448C-9379-E7E1F4FFF25C}">
      <text>
        <r>
          <rPr>
            <b/>
            <sz val="8"/>
            <color indexed="81"/>
            <rFont val="Tahoma"/>
            <family val="2"/>
          </rPr>
          <t>Laurens Bouwer:</t>
        </r>
        <r>
          <rPr>
            <sz val="8"/>
            <color indexed="81"/>
            <rFont val="Tahoma"/>
            <family val="2"/>
          </rPr>
          <t xml:space="preserve">
Alam 2014 states other heights, up to 6.1m</t>
        </r>
      </text>
    </comment>
    <comment ref="T20" authorId="0" shapeId="0" xr:uid="{0070FED0-E44A-454A-BFAB-831484CC87A5}">
      <text>
        <r>
          <rPr>
            <b/>
            <sz val="8"/>
            <color indexed="81"/>
            <rFont val="Tahoma"/>
            <family val="2"/>
          </rPr>
          <t>Laurens Bouwer:</t>
        </r>
        <r>
          <rPr>
            <sz val="8"/>
            <color indexed="81"/>
            <rFont val="Tahoma"/>
            <family val="2"/>
          </rPr>
          <t xml:space="preserve">
other sources: 3.7m https://en.wikipedia.org/wiki/List_of_Bangladesh_tropical_cyclones</t>
        </r>
      </text>
    </comment>
    <comment ref="U20" authorId="1" shapeId="0" xr:uid="{C66623A4-22FD-490B-8AF4-7A624B4E47E8}">
      <text>
        <r>
          <rPr>
            <b/>
            <sz val="8"/>
            <color indexed="81"/>
            <rFont val="Tahoma"/>
            <family val="2"/>
          </rPr>
          <t>laurens:</t>
        </r>
        <r>
          <rPr>
            <sz val="8"/>
            <color indexed="81"/>
            <rFont val="Tahoma"/>
            <family val="2"/>
          </rPr>
          <t xml:space="preserve">
19279? https://en.wikipedia.org/wiki/List_of_Bangladesh_tropical_cyclones</t>
        </r>
      </text>
    </comment>
    <comment ref="U23" authorId="1" shapeId="0" xr:uid="{5CD27EF6-8BCD-40D6-A860-D9A42E17BCF3}">
      <text>
        <r>
          <rPr>
            <b/>
            <sz val="8"/>
            <color rgb="FF000000"/>
            <rFont val="Tahoma"/>
            <family val="2"/>
          </rPr>
          <t>laurens:</t>
        </r>
        <r>
          <rPr>
            <sz val="8"/>
            <color rgb="FF000000"/>
            <rFont val="Tahoma"/>
            <family val="2"/>
          </rPr>
          <t xml:space="preserve">
</t>
        </r>
        <r>
          <rPr>
            <sz val="8"/>
            <color rgb="FF000000"/>
            <rFont val="Tahoma"/>
            <family val="2"/>
          </rPr>
          <t>Choudhury: 500,000</t>
        </r>
      </text>
    </comment>
    <comment ref="T24" authorId="0" shapeId="0" xr:uid="{591C55E5-CA22-44C5-9F6E-8FF655B2C968}">
      <text>
        <r>
          <rPr>
            <b/>
            <sz val="8"/>
            <color indexed="81"/>
            <rFont val="Tahoma"/>
            <family val="2"/>
          </rPr>
          <t>Laurens Bouwer:</t>
        </r>
        <r>
          <rPr>
            <sz val="8"/>
            <color indexed="81"/>
            <rFont val="Tahoma"/>
            <family val="2"/>
          </rPr>
          <t xml:space="preserve">
source: http://www.fao.org/3/a-ag127e/ag127e03.pdf</t>
        </r>
      </text>
    </comment>
    <comment ref="T27" authorId="0" shapeId="0" xr:uid="{B65AE6D5-DDF1-4E5D-9522-3D3C97035455}">
      <text>
        <r>
          <rPr>
            <b/>
            <sz val="8"/>
            <color indexed="81"/>
            <rFont val="Tahoma"/>
            <family val="2"/>
          </rPr>
          <t>Laurens Bouwer:</t>
        </r>
        <r>
          <rPr>
            <sz val="8"/>
            <color indexed="81"/>
            <rFont val="Tahoma"/>
            <family val="2"/>
          </rPr>
          <t xml:space="preserve">
source: http://www.fao.org/3/a-ag127e/ag127e03.pdf</t>
        </r>
      </text>
    </comment>
    <comment ref="U27" authorId="0" shapeId="0" xr:uid="{F494DC7F-61DA-475E-9DAA-70BA516E4662}">
      <text>
        <r>
          <rPr>
            <b/>
            <sz val="8"/>
            <color indexed="81"/>
            <rFont val="Tahoma"/>
            <family val="2"/>
          </rPr>
          <t>Laurens Bouwer:</t>
        </r>
        <r>
          <rPr>
            <sz val="8"/>
            <color indexed="81"/>
            <rFont val="Tahoma"/>
            <family val="2"/>
          </rPr>
          <t xml:space="preserve">
other sources mention only 2 deaths, or maximum 212;
http://www.fao.org/3/a-ag127e/ag127e03.pdf</t>
        </r>
      </text>
    </comment>
    <comment ref="T32" authorId="0" shapeId="0" xr:uid="{DC578F64-85C2-41EE-8268-F403E9D53CD6}">
      <text>
        <r>
          <rPr>
            <b/>
            <sz val="8"/>
            <color indexed="81"/>
            <rFont val="Tahoma"/>
            <family val="2"/>
          </rPr>
          <t>Laurens Bouwer:</t>
        </r>
        <r>
          <rPr>
            <sz val="8"/>
            <color indexed="81"/>
            <rFont val="Tahoma"/>
            <family val="2"/>
          </rPr>
          <t xml:space="preserve">
unknown in SURGEDAT</t>
        </r>
      </text>
    </comment>
    <comment ref="T38" authorId="0" shapeId="0" xr:uid="{D9BC778C-6589-4104-AAF8-4A632F324CA7}">
      <text>
        <r>
          <rPr>
            <b/>
            <sz val="8"/>
            <color indexed="81"/>
            <rFont val="Tahoma"/>
            <family val="2"/>
          </rPr>
          <t>Laurens Bouwer:</t>
        </r>
        <r>
          <rPr>
            <sz val="8"/>
            <color indexed="81"/>
            <rFont val="Tahoma"/>
            <family val="2"/>
          </rPr>
          <t xml:space="preserve">
unknown in SURGEDAT</t>
        </r>
      </text>
    </comment>
    <comment ref="T39" authorId="0" shapeId="0" xr:uid="{8CE306C2-DE81-47EC-A2BC-296402CDDF2A}">
      <text>
        <r>
          <rPr>
            <b/>
            <sz val="8"/>
            <color indexed="81"/>
            <rFont val="Tahoma"/>
            <family val="2"/>
          </rPr>
          <t>Laurens Bouwer:</t>
        </r>
        <r>
          <rPr>
            <sz val="8"/>
            <color indexed="81"/>
            <rFont val="Tahoma"/>
            <family val="2"/>
          </rPr>
          <t xml:space="preserve">
source: https://en.wikipedia.org/wiki/1991_Bangladesh_cyclone</t>
        </r>
      </text>
    </comment>
    <comment ref="T42" authorId="0" shapeId="0" xr:uid="{0EEA6B2D-AD2E-4A7E-8AD6-E5C350D5D74F}">
      <text>
        <r>
          <rPr>
            <b/>
            <sz val="8"/>
            <color indexed="81"/>
            <rFont val="Tahoma"/>
            <family val="2"/>
          </rPr>
          <t>Laurens Bouwer:</t>
        </r>
        <r>
          <rPr>
            <sz val="8"/>
            <color indexed="81"/>
            <rFont val="Tahoma"/>
            <family val="2"/>
          </rPr>
          <t xml:space="preserve">
unknown in SURGEDAT</t>
        </r>
      </text>
    </comment>
    <comment ref="T46" authorId="0" shapeId="0" xr:uid="{A4E00B25-F071-4F7D-841F-74C0FBC7DB39}">
      <text>
        <r>
          <rPr>
            <b/>
            <sz val="8"/>
            <color indexed="81"/>
            <rFont val="Tahoma"/>
            <family val="2"/>
          </rPr>
          <t>Laurens Bouwer:</t>
        </r>
        <r>
          <rPr>
            <sz val="8"/>
            <color indexed="81"/>
            <rFont val="Tahoma"/>
            <family val="2"/>
          </rPr>
          <t xml:space="preserve">
unknown in SURGEDAT</t>
        </r>
      </text>
    </comment>
    <comment ref="T47" authorId="0" shapeId="0" xr:uid="{60032304-7996-48E8-A88A-DC94EF41C2D9}">
      <text>
        <r>
          <rPr>
            <b/>
            <sz val="8"/>
            <color indexed="81"/>
            <rFont val="Tahoma"/>
            <family val="2"/>
          </rPr>
          <t>Laurens Bouwer:</t>
        </r>
        <r>
          <rPr>
            <sz val="8"/>
            <color indexed="81"/>
            <rFont val="Tahoma"/>
            <family val="2"/>
          </rPr>
          <t xml:space="preserve">
unknown in SURGEDAT</t>
        </r>
      </text>
    </comment>
    <comment ref="T48" authorId="0" shapeId="0" xr:uid="{70255EA0-6FD6-44AF-8E97-BD780DE178DA}">
      <text>
        <r>
          <rPr>
            <b/>
            <sz val="8"/>
            <color indexed="81"/>
            <rFont val="Tahoma"/>
            <family val="2"/>
          </rPr>
          <t>Laurens Bouwer:</t>
        </r>
        <r>
          <rPr>
            <sz val="8"/>
            <color indexed="81"/>
            <rFont val="Tahoma"/>
            <family val="2"/>
          </rPr>
          <t xml:space="preserve">
unknown in SURGEDAT</t>
        </r>
      </text>
    </comment>
    <comment ref="T51" authorId="0" shapeId="0" xr:uid="{F3C54F20-4925-4E69-82DA-4D98FF39CA71}">
      <text>
        <r>
          <rPr>
            <b/>
            <sz val="8"/>
            <color indexed="81"/>
            <rFont val="Tahoma"/>
            <family val="2"/>
          </rPr>
          <t>Laurens Bouwer:</t>
        </r>
        <r>
          <rPr>
            <sz val="8"/>
            <color indexed="81"/>
            <rFont val="Tahoma"/>
            <family val="2"/>
          </rPr>
          <t xml:space="preserve">
unknown in SURGEDAT</t>
        </r>
      </text>
    </comment>
    <comment ref="T53" authorId="0" shapeId="0" xr:uid="{A8689236-6E33-4156-8501-8DA4511195DE}">
      <text>
        <r>
          <rPr>
            <b/>
            <sz val="8"/>
            <color indexed="81"/>
            <rFont val="Tahoma"/>
            <family val="2"/>
          </rPr>
          <t>Laurens Bouwer:</t>
        </r>
        <r>
          <rPr>
            <sz val="8"/>
            <color indexed="81"/>
            <rFont val="Tahoma"/>
            <family val="2"/>
          </rPr>
          <t xml:space="preserve">
source: https://en.wikipedia.org/wiki/1995_North_Indian_Ocean_cyclone_season</t>
        </r>
      </text>
    </comment>
    <comment ref="T54" authorId="0" shapeId="0" xr:uid="{EF4AC8AA-1FF1-44D8-A3E1-118F6415C8BF}">
      <text>
        <r>
          <rPr>
            <b/>
            <sz val="8"/>
            <color indexed="81"/>
            <rFont val="Tahoma"/>
            <family val="2"/>
          </rPr>
          <t>Laurens Bouwer:</t>
        </r>
        <r>
          <rPr>
            <sz val="8"/>
            <color indexed="81"/>
            <rFont val="Tahoma"/>
            <family val="2"/>
          </rPr>
          <t xml:space="preserve">
unknown in SURGEDAT</t>
        </r>
      </text>
    </comment>
    <comment ref="T55" authorId="0" shapeId="0" xr:uid="{754BCACB-6439-4FE4-B01A-CC123FA40BB2}">
      <text>
        <r>
          <rPr>
            <b/>
            <sz val="8"/>
            <color indexed="81"/>
            <rFont val="Tahoma"/>
            <family val="2"/>
          </rPr>
          <t>Laurens Bouwer:</t>
        </r>
        <r>
          <rPr>
            <sz val="8"/>
            <color indexed="81"/>
            <rFont val="Tahoma"/>
            <family val="2"/>
          </rPr>
          <t xml:space="preserve">
unknown in SURGEDAT</t>
        </r>
      </text>
    </comment>
    <comment ref="T56" authorId="0" shapeId="0" xr:uid="{B75FD629-45CC-4480-91B9-3776DACA4333}">
      <text>
        <r>
          <rPr>
            <b/>
            <sz val="8"/>
            <color indexed="81"/>
            <rFont val="Tahoma"/>
            <family val="2"/>
          </rPr>
          <t>Laurens Bouwer:</t>
        </r>
        <r>
          <rPr>
            <sz val="8"/>
            <color indexed="81"/>
            <rFont val="Tahoma"/>
            <family val="2"/>
          </rPr>
          <t xml:space="preserve">
cource: https://en.wikipedia.org/wiki/1996_Andhra_Pradesh_cyclone</t>
        </r>
      </text>
    </comment>
    <comment ref="T57" authorId="0" shapeId="0" xr:uid="{B0C293B0-DE79-45C0-B4C8-7EF5CDFC1045}">
      <text>
        <r>
          <rPr>
            <b/>
            <sz val="8"/>
            <color indexed="81"/>
            <rFont val="Tahoma"/>
            <family val="2"/>
          </rPr>
          <t>Laurens Bouwer:</t>
        </r>
        <r>
          <rPr>
            <sz val="8"/>
            <color indexed="81"/>
            <rFont val="Tahoma"/>
            <family val="2"/>
          </rPr>
          <t xml:space="preserve">
source:  http://repository.tudelft.nl/islandora/object/uuid:c8e6b2cd-ce34-44f4-b7f2-d3852ceea0df/datastream/OBJ/download
</t>
        </r>
      </text>
    </comment>
    <comment ref="T63" authorId="0" shapeId="0" xr:uid="{BE289BA0-1B07-4BFC-AADC-D174138470A8}">
      <text>
        <r>
          <rPr>
            <b/>
            <sz val="8"/>
            <color indexed="81"/>
            <rFont val="Tahoma"/>
            <family val="2"/>
          </rPr>
          <t>Laurens Bouwer:</t>
        </r>
        <r>
          <rPr>
            <sz val="8"/>
            <color indexed="81"/>
            <rFont val="Tahoma"/>
            <family val="2"/>
          </rPr>
          <t xml:space="preserve">
unknown in SURGEDAT</t>
        </r>
      </text>
    </comment>
    <comment ref="T64" authorId="0" shapeId="0" xr:uid="{BD4D2B23-5259-4B8C-B2CE-40F5E742AC65}">
      <text>
        <r>
          <rPr>
            <b/>
            <sz val="8"/>
            <color indexed="81"/>
            <rFont val="Tahoma"/>
            <family val="2"/>
          </rPr>
          <t>Laurens Bouwer:</t>
        </r>
        <r>
          <rPr>
            <sz val="8"/>
            <color indexed="81"/>
            <rFont val="Tahoma"/>
            <family val="2"/>
          </rPr>
          <t xml:space="preserve">
unknown in SURGEDAT</t>
        </r>
      </text>
    </comment>
    <comment ref="T67" authorId="0" shapeId="0" xr:uid="{BD3A2F0A-9B86-494E-962B-078403B1F117}">
      <text>
        <r>
          <rPr>
            <b/>
            <sz val="8"/>
            <color indexed="81"/>
            <rFont val="Tahoma"/>
            <family val="2"/>
          </rPr>
          <t>Laurens Bouwer:</t>
        </r>
        <r>
          <rPr>
            <sz val="8"/>
            <color indexed="81"/>
            <rFont val="Tahoma"/>
            <family val="2"/>
          </rPr>
          <t xml:space="preserve">
source: http://www.fao.org/3/a-ag127e/ag127e03.pdf</t>
        </r>
      </text>
    </comment>
    <comment ref="T68" authorId="0" shapeId="0" xr:uid="{9C612323-26FB-4AE0-A161-C484128474E8}">
      <text>
        <r>
          <rPr>
            <b/>
            <sz val="8"/>
            <color indexed="81"/>
            <rFont val="Tahoma"/>
            <family val="2"/>
          </rPr>
          <t>Laurens Bouwer:</t>
        </r>
        <r>
          <rPr>
            <sz val="8"/>
            <color indexed="81"/>
            <rFont val="Tahoma"/>
            <family val="2"/>
          </rPr>
          <t xml:space="preserve">
unknown in SURGEDAT</t>
        </r>
      </text>
    </comment>
    <comment ref="T74" authorId="0" shapeId="0" xr:uid="{0694915C-1DC0-461B-AF84-61F7DC6E0C3C}">
      <text>
        <r>
          <rPr>
            <b/>
            <sz val="8"/>
            <color indexed="81"/>
            <rFont val="Tahoma"/>
            <charset val="1"/>
          </rPr>
          <t>Laurens Bouwer:</t>
        </r>
        <r>
          <rPr>
            <sz val="8"/>
            <color indexed="81"/>
            <rFont val="Tahoma"/>
            <charset val="1"/>
          </rPr>
          <t xml:space="preserve">
according to TUD study</t>
        </r>
      </text>
    </comment>
    <comment ref="T77" authorId="0" shapeId="0" xr:uid="{CC50CCAC-285A-41CB-AC9F-A38311264A5C}">
      <text>
        <r>
          <rPr>
            <b/>
            <sz val="8"/>
            <color indexed="81"/>
            <rFont val="Tahoma"/>
            <family val="2"/>
          </rPr>
          <t>Laurens Bouwer:</t>
        </r>
        <r>
          <rPr>
            <sz val="8"/>
            <color indexed="81"/>
            <rFont val="Tahoma"/>
            <family val="2"/>
          </rPr>
          <t xml:space="preserve">
unknown in SURGEDAT</t>
        </r>
      </text>
    </comment>
    <comment ref="T83" authorId="0" shapeId="0" xr:uid="{8E4D45D5-C7F7-4BC3-96B9-4A365EFAD382}">
      <text>
        <r>
          <rPr>
            <b/>
            <sz val="8"/>
            <color indexed="81"/>
            <rFont val="Tahoma"/>
            <family val="2"/>
          </rPr>
          <t>Laurens Bouwer:</t>
        </r>
        <r>
          <rPr>
            <sz val="8"/>
            <color indexed="81"/>
            <rFont val="Tahoma"/>
            <family val="2"/>
          </rPr>
          <t xml:space="preserve">
unknown in SURGEDAT</t>
        </r>
      </text>
    </comment>
    <comment ref="T87" authorId="0" shapeId="0" xr:uid="{E5584B4F-CC1B-41D8-A6BB-98317657154E}">
      <text>
        <r>
          <rPr>
            <b/>
            <sz val="8"/>
            <color indexed="81"/>
            <rFont val="Tahoma"/>
            <family val="2"/>
          </rPr>
          <t>Laurens Bouwer:</t>
        </r>
        <r>
          <rPr>
            <sz val="8"/>
            <color indexed="81"/>
            <rFont val="Tahoma"/>
            <family val="2"/>
          </rPr>
          <t xml:space="preserve">
unknown in SURGEDAT</t>
        </r>
      </text>
    </comment>
    <comment ref="T88" authorId="0" shapeId="0" xr:uid="{F97514E0-9249-4DFB-8226-A3B7E9076CB9}">
      <text>
        <r>
          <rPr>
            <b/>
            <sz val="8"/>
            <color indexed="81"/>
            <rFont val="Tahoma"/>
            <family val="2"/>
          </rPr>
          <t>Laurens Bouwer:</t>
        </r>
        <r>
          <rPr>
            <sz val="8"/>
            <color indexed="81"/>
            <rFont val="Tahoma"/>
            <family val="2"/>
          </rPr>
          <t xml:space="preserve">
unknown in SURGEDAT</t>
        </r>
      </text>
    </comment>
    <comment ref="T90" authorId="0" shapeId="0" xr:uid="{BA562F96-3AD5-434E-9C2C-B1ACE2191A39}">
      <text>
        <r>
          <rPr>
            <b/>
            <sz val="8"/>
            <color indexed="81"/>
            <rFont val="Tahoma"/>
            <family val="2"/>
          </rPr>
          <t>Laurens Bouwer:</t>
        </r>
        <r>
          <rPr>
            <sz val="8"/>
            <color indexed="81"/>
            <rFont val="Tahoma"/>
            <family val="2"/>
          </rPr>
          <t xml:space="preserve">
one metnion of at least 1.2 meters: https://en.wikipedia.org/wiki/Cyclone_Ami</t>
        </r>
      </text>
    </comment>
    <comment ref="T98" authorId="0" shapeId="0" xr:uid="{A721080F-FDD8-4D78-BC15-F3B1FAA1143B}">
      <text>
        <r>
          <rPr>
            <b/>
            <sz val="8"/>
            <color indexed="81"/>
            <rFont val="Tahoma"/>
            <family val="2"/>
          </rPr>
          <t>Laurens Bouwer:</t>
        </r>
        <r>
          <rPr>
            <sz val="8"/>
            <color indexed="81"/>
            <rFont val="Tahoma"/>
            <family val="2"/>
          </rPr>
          <t xml:space="preserve">
unknown in SURGEDAT</t>
        </r>
      </text>
    </comment>
    <comment ref="T100" authorId="0" shapeId="0" xr:uid="{7B061171-8BD4-4272-9743-402E0F832934}">
      <text>
        <r>
          <rPr>
            <b/>
            <sz val="8"/>
            <color indexed="81"/>
            <rFont val="Tahoma"/>
            <family val="2"/>
          </rPr>
          <t>Laurens Bouwer:</t>
        </r>
        <r>
          <rPr>
            <sz val="8"/>
            <color indexed="81"/>
            <rFont val="Tahoma"/>
            <family val="2"/>
          </rPr>
          <t xml:space="preserve">
unknown in SURGEDAT</t>
        </r>
      </text>
    </comment>
    <comment ref="T104" authorId="0" shapeId="0" xr:uid="{604581D9-42E1-4886-9EB8-F9500DFEDFB8}">
      <text>
        <r>
          <rPr>
            <b/>
            <sz val="8"/>
            <color indexed="81"/>
            <rFont val="Tahoma"/>
            <family val="2"/>
          </rPr>
          <t>Laurens Bouwer:</t>
        </r>
        <r>
          <rPr>
            <sz val="8"/>
            <color indexed="81"/>
            <rFont val="Tahoma"/>
            <family val="2"/>
          </rPr>
          <t xml:space="preserve">
unknown in SURGEDAT</t>
        </r>
      </text>
    </comment>
    <comment ref="V109" authorId="0" shapeId="0" xr:uid="{FF743EE6-44B5-48A8-9C1A-84E31A2B18D3}">
      <text>
        <r>
          <rPr>
            <b/>
            <sz val="8"/>
            <color indexed="81"/>
            <rFont val="Tahoma"/>
            <family val="2"/>
          </rPr>
          <t>Laurens Bouwer:</t>
        </r>
        <r>
          <rPr>
            <sz val="8"/>
            <color indexed="81"/>
            <rFont val="Tahoma"/>
            <family val="2"/>
          </rPr>
          <t xml:space="preserve">
13??</t>
        </r>
      </text>
    </comment>
    <comment ref="T117" authorId="0" shapeId="0" xr:uid="{341174EA-E339-4F46-B8C3-30BC3814237A}">
      <text>
        <r>
          <rPr>
            <b/>
            <sz val="8"/>
            <color indexed="81"/>
            <rFont val="Tahoma"/>
            <family val="2"/>
          </rPr>
          <t>Laurens Bouwer:</t>
        </r>
        <r>
          <rPr>
            <sz val="8"/>
            <color indexed="81"/>
            <rFont val="Tahoma"/>
            <family val="2"/>
          </rPr>
          <t xml:space="preserve">
but total 8 m measured at TG incl. waves</t>
        </r>
      </text>
    </comment>
    <comment ref="U117" authorId="0" shapeId="0" xr:uid="{8C3B6B53-80AB-4FC4-B7B8-EE41C8BF7020}">
      <text>
        <r>
          <rPr>
            <b/>
            <sz val="8"/>
            <color indexed="81"/>
            <rFont val="Tahoma"/>
            <family val="2"/>
          </rPr>
          <t>Laurens Bouwer:</t>
        </r>
        <r>
          <rPr>
            <sz val="8"/>
            <color indexed="81"/>
            <rFont val="Tahoma"/>
            <family val="2"/>
          </rPr>
          <t xml:space="preserve">
other sources: 47-51</t>
        </r>
      </text>
    </comment>
    <comment ref="T118" authorId="0" shapeId="0" xr:uid="{39C45479-63BB-4892-B388-0427B54D40D0}">
      <text>
        <r>
          <rPr>
            <b/>
            <sz val="8"/>
            <color indexed="81"/>
            <rFont val="Tahoma"/>
            <charset val="1"/>
          </rPr>
          <t>Laurens Bouwer:</t>
        </r>
        <r>
          <rPr>
            <sz val="8"/>
            <color indexed="81"/>
            <rFont val="Tahoma"/>
            <charset val="1"/>
          </rPr>
          <t xml:space="preserve">
9.4 - 9.65 ft according to NOAA</t>
        </r>
      </text>
    </comment>
    <comment ref="U118" authorId="0" shapeId="0" xr:uid="{ECD853CF-94C2-431B-949D-BA33B7972221}">
      <text>
        <r>
          <rPr>
            <b/>
            <sz val="8"/>
            <color indexed="81"/>
            <rFont val="Tahoma"/>
            <charset val="1"/>
          </rPr>
          <t>Laurens Bouwer:</t>
        </r>
        <r>
          <rPr>
            <sz val="8"/>
            <color indexed="81"/>
            <rFont val="Tahoma"/>
            <charset val="1"/>
          </rPr>
          <t xml:space="preserve">
NOAA report</t>
        </r>
      </text>
    </comment>
    <comment ref="V118" authorId="0" shapeId="0" xr:uid="{F202B253-2E24-48F5-BDE3-F2E176ECD6F5}">
      <text>
        <r>
          <rPr>
            <b/>
            <sz val="8"/>
            <color indexed="81"/>
            <rFont val="Tahoma"/>
            <charset val="1"/>
          </rPr>
          <t>Laurens Bouwer:</t>
        </r>
        <r>
          <rPr>
            <sz val="8"/>
            <color indexed="81"/>
            <rFont val="Tahoma"/>
            <charset val="1"/>
          </rPr>
          <t xml:space="preserve">
6 miljoen total were affected, but maybe too high</t>
        </r>
      </text>
    </comment>
  </commentList>
</comments>
</file>

<file path=xl/sharedStrings.xml><?xml version="1.0" encoding="utf-8"?>
<sst xmlns="http://schemas.openxmlformats.org/spreadsheetml/2006/main" count="1946" uniqueCount="513">
  <si>
    <t>Event #</t>
  </si>
  <si>
    <t>EM-DAT</t>
  </si>
  <si>
    <t>Region</t>
  </si>
  <si>
    <t>Continent</t>
  </si>
  <si>
    <t>Country</t>
  </si>
  <si>
    <t>District</t>
  </si>
  <si>
    <t>Date</t>
  </si>
  <si>
    <t>Year</t>
  </si>
  <si>
    <t>Duration (days)</t>
  </si>
  <si>
    <t>Type of disaster</t>
  </si>
  <si>
    <t>Cyclone name</t>
  </si>
  <si>
    <t>Surge/tide level</t>
  </si>
  <si>
    <t>Total deaths</t>
  </si>
  <si>
    <t>Total affected population</t>
  </si>
  <si>
    <t xml:space="preserve">Est. Damage (US$ Million)   </t>
  </si>
  <si>
    <t>Event mortallity</t>
  </si>
  <si>
    <t>FD &gt;1000 deaths</t>
  </si>
  <si>
    <t>Description</t>
  </si>
  <si>
    <t>North America</t>
  </si>
  <si>
    <t>Northern America</t>
  </si>
  <si>
    <t xml:space="preserve">United States </t>
  </si>
  <si>
    <t xml:space="preserve">Galveston (Texas) </t>
  </si>
  <si>
    <t xml:space="preserve">Tropical cyclone </t>
  </si>
  <si>
    <r>
      <t>The hurricane had brought with it a storm surge of over 15 feet (4.6 m),</t>
    </r>
    <r>
      <rPr>
        <vertAlign val="superscript"/>
        <sz val="10"/>
        <rFont val="Arial"/>
        <family val="2"/>
      </rPr>
      <t>[19]</t>
    </r>
    <r>
      <rPr>
        <sz val="10"/>
        <rFont val="Arial"/>
        <family val="2"/>
      </rPr>
      <t xml:space="preserve"> which washed over the entire island. The surge knocked buildings off their foundations and the surf pounded them to pieces. Over 3,600 homes were destroyed</t>
    </r>
    <r>
      <rPr>
        <vertAlign val="superscript"/>
        <sz val="10"/>
        <rFont val="Arial"/>
        <family val="2"/>
      </rPr>
      <t>[19]</t>
    </r>
    <r>
      <rPr>
        <sz val="10"/>
        <rFont val="Arial"/>
        <family val="2"/>
      </rPr>
      <t xml:space="preserve"> and a wall of debris faced the ocean. Most had drowned or been crushed as the waves pounded the debris that had been their homes hours earlier. These tides were largely responsible for the 8,000 deaths (estimates range from 6,000 to 12,000) attributed to the storm. Source:http://en.wikipedia.org/wiki/1900_Galveston_hurricane and http://www.gthcenter.org/index.html and http://www.nhc.noaa.gov/HAW2/english/history.shtml</t>
    </r>
  </si>
  <si>
    <t>East Asia</t>
  </si>
  <si>
    <t>Eastern Asia</t>
  </si>
  <si>
    <t xml:space="preserve">Hong Kong (China) </t>
  </si>
  <si>
    <t xml:space="preserve">  </t>
  </si>
  <si>
    <t>90% of the fatalities were boat people who were drowned in the fury of the huge waves. Source: T.C.Lee;C.F.Wong, Historical Storm Surges and Storm Surge Forecasting in Hong Kong, pages 1 and 2</t>
  </si>
  <si>
    <t xml:space="preserve">China P Rep </t>
  </si>
  <si>
    <t xml:space="preserve">Swatow </t>
  </si>
  <si>
    <t xml:space="preserve">In Swatow in China, the typhoon caused a storm surge of at least 12 ft above normal.Source: http://query.nytimes.com/mem/archive-free/pdf?res=F00B1FFA385D1A7A93C3A81783D85F468285F9 and </t>
  </si>
  <si>
    <t>1928-0014</t>
  </si>
  <si>
    <t>Florida</t>
  </si>
  <si>
    <t>Okeechobee hurricane</t>
  </si>
  <si>
    <t>The worst tragedy occurred at inland Lake Okeechobee in Florida, where the hurricane caused a lake surge of 6 to 9 ft that inundated the surrounding area. 1,836 people died in Florida, mainly due to the lake surge. Source:http://www.nhc.noaa.gov/HAW2/english/history.shtml</t>
  </si>
  <si>
    <t>Latin America</t>
  </si>
  <si>
    <t>Caribbean</t>
  </si>
  <si>
    <t xml:space="preserve">Cuba </t>
  </si>
  <si>
    <t xml:space="preserve">Santa Cruz Del Sur (Camag ... </t>
  </si>
  <si>
    <t>Cuba hurricane</t>
  </si>
  <si>
    <t>The town of Santa Cruz del Sur in Camagüey Province was virtually obliterated by a massive storm surge which measured 6.5 m (21.3 ft) in height. Few buildings remained standing in the area. In that coastal town alone, a total of 2,870 people lost their lives. In total, 3,033 people died in Cuba. Source:http://en.wikipedia.org/wiki/1932_Cuba_hurricane</t>
  </si>
  <si>
    <t xml:space="preserve">Japan </t>
  </si>
  <si>
    <t xml:space="preserve">Muruto </t>
  </si>
  <si>
    <t>Muruto</t>
  </si>
  <si>
    <t>Casualties from the storm included 2,702 dead, 334 missing, and 14,994 wounded. The high tide went as far as the Osaka Castle, and it was estimated that more than 1,900 people were drowned in the Osaka Bay. Source:http://en.wikipedia.org/wiki/1934_Muroto_typhoon</t>
  </si>
  <si>
    <t>Fifteen thousand people perished in 1937, when a typhoon triggered a wave that sent a 9-metre wall of water racing down Tolo Channel and raised the water level in Victoria harbour by 5.5 metres. Source:http://www.skyscrapercity.com/showthread.php?t=185241</t>
  </si>
  <si>
    <t>South Asia</t>
  </si>
  <si>
    <t>Southern Asia</t>
  </si>
  <si>
    <t xml:space="preserve">Bangladesh </t>
  </si>
  <si>
    <t xml:space="preserve">West Sundarbans </t>
  </si>
  <si>
    <t>Bengal cyclone</t>
  </si>
  <si>
    <t>Former Indian coast mainly deaths caused by storm surge. Source:http://121.241.116.157/tropicle_cyclones.htm</t>
  </si>
  <si>
    <t xml:space="preserve">India </t>
  </si>
  <si>
    <t xml:space="preserve">Orissa, West Bengal </t>
  </si>
  <si>
    <t>It is likely that most of the people died because of a storm surge. Source:http://saarc-sdmc.nic.in/pdf/publications/sdr/chapter-2.pdf</t>
  </si>
  <si>
    <t>1953-0025</t>
  </si>
  <si>
    <t>Europe</t>
  </si>
  <si>
    <t>Western Europe</t>
  </si>
  <si>
    <t xml:space="preserve">Belgium </t>
  </si>
  <si>
    <t xml:space="preserve">Ostende </t>
  </si>
  <si>
    <t xml:space="preserve">Storm surge/coastal flood </t>
  </si>
  <si>
    <t>North-sea Storm surge</t>
  </si>
  <si>
    <t>1953-0007</t>
  </si>
  <si>
    <t xml:space="preserve">Netherlands </t>
  </si>
  <si>
    <t xml:space="preserve">Zuiderzee area </t>
  </si>
  <si>
    <t xml:space="preserve">United Kingdom </t>
  </si>
  <si>
    <t xml:space="preserve">Entire nation </t>
  </si>
  <si>
    <t>Isewan (Vera)</t>
  </si>
  <si>
    <t xml:space="preserve">17-foot storm tides claimed most of the lives. Other effect were 12-inch percipitation counts and capricious landslides destroying 36000 buildings. </t>
  </si>
  <si>
    <t xml:space="preserve">Chittagong area, Off-Shor ... </t>
  </si>
  <si>
    <t>Reports indicate that half the dead were killed by the storm surge, and the remainder died of disease and famine resulting from the storm's devastation. Source:http://www.islandnet.com/~see/weather/events/sigcyclonebangladesh.htm</t>
  </si>
  <si>
    <t>1961-0004</t>
  </si>
  <si>
    <t xml:space="preserve">Megna Eestuary </t>
  </si>
  <si>
    <t>Storm 3</t>
  </si>
  <si>
    <t>Most of the deaths in the Chittagong district were due to drowning. Source:http://www.islandnet.com/~see/weather/events/sigcyclonebangladesh.htm</t>
  </si>
  <si>
    <t>1962-0003</t>
  </si>
  <si>
    <t>Germany</t>
  </si>
  <si>
    <t xml:space="preserve">Hamburg, North Sea </t>
  </si>
  <si>
    <t xml:space="preserve">00/02/1962 </t>
  </si>
  <si>
    <t>Storm</t>
  </si>
  <si>
    <t>Vincinette</t>
  </si>
  <si>
    <t xml:space="preserve">Chittagong, Noakhali </t>
  </si>
  <si>
    <t>Severe cyclonic storm with storm-wave rising 4.3-5.2m in Chittagong, maximum wind speed 203 km/hr. Source:http://www.banglapedia.org/httpdocs/HT/C_0397.HTM</t>
  </si>
  <si>
    <t>1965-0068</t>
  </si>
  <si>
    <t>Bangladesh</t>
  </si>
  <si>
    <t>Chittagong to Tefna</t>
  </si>
  <si>
    <t>1965-0028</t>
  </si>
  <si>
    <t xml:space="preserve">Khulna/Barisal district </t>
  </si>
  <si>
    <t>The storm surge reached a height of 3.7 m. It is likely that most where killed due to the surge. Source:http://en.wikipedia.org/wiki/List_of_Bangladesh_tropical_cyclones</t>
  </si>
  <si>
    <t>1965-0034</t>
  </si>
  <si>
    <t>Tide plus surge was 7.1m at Companyganj. At Chittagong 1.6m surge on tide. Source:http://www.adpc.net/casita/case_studies/coastal%20hazard%20assessment/modelling%20cyclone%20hazard%20in%20bangladesh/background_information_on_the_storm_surge_modelling.pdf</t>
  </si>
  <si>
    <t>1966-0030</t>
  </si>
  <si>
    <t>Africa</t>
  </si>
  <si>
    <t xml:space="preserve">Senegal </t>
  </si>
  <si>
    <t xml:space="preserve">Saint Louis </t>
  </si>
  <si>
    <t xml:space="preserve">20/02/1966 </t>
  </si>
  <si>
    <t xml:space="preserve">Khulna, Chittagong </t>
  </si>
  <si>
    <t>Bhola</t>
  </si>
  <si>
    <t xml:space="preserve">It was the deadliest tropical cyclone ever recorded, and one of the deadliest natural disasters in modern times. Up to 500,000 people lost their lives in the storm, primarily as a result of the storm surge that flooded much of the low-lying islands of the Ganges Delta. </t>
  </si>
  <si>
    <t xml:space="preserve">East coast, Orissa state </t>
  </si>
  <si>
    <t>Odisha Cyclone</t>
  </si>
  <si>
    <t>15-foot storme surge inundated the land. Source:http://books.google.nl/books?id=8kXwskQHBLoC&amp;printsec=frontcover#, page:258</t>
  </si>
  <si>
    <t xml:space="preserve">Tamil Nadu, Andhra Prades ... </t>
  </si>
  <si>
    <t>The island of Diviseema, which was hit by a six meter high storm surge, experienced a loss of life running into the thousands. Source:http://en.wikipedia.org/wiki/1977_Andhra_Pradesh_cyclone</t>
  </si>
  <si>
    <t>1977-0211</t>
  </si>
  <si>
    <t xml:space="preserve">00/11/1977 </t>
  </si>
  <si>
    <t>3B</t>
  </si>
  <si>
    <t>Most casualties died of storm surges cause of the topographical position of bangladesh. Source:http://www.bdix.net/sdnbd_org/world_env_day/2004/bangladesh/pollutions/cyclone.htm</t>
  </si>
  <si>
    <t>1982-0195</t>
  </si>
  <si>
    <t>SE Asia</t>
  </si>
  <si>
    <t>South-Eastern Asia</t>
  </si>
  <si>
    <t xml:space="preserve">Philippines </t>
  </si>
  <si>
    <t xml:space="preserve">Davao Del Norte, Sur &amp; Or ... </t>
  </si>
  <si>
    <t xml:space="preserve">23/06/1982 </t>
  </si>
  <si>
    <t>1983-0300</t>
  </si>
  <si>
    <t xml:space="preserve">Canada </t>
  </si>
  <si>
    <t xml:space="preserve">Gaspe &amp; North Shore of St ... </t>
  </si>
  <si>
    <t xml:space="preserve">Urir, Jabbar, Bata, Darbe ... </t>
  </si>
  <si>
    <t>The storm surge reached a height of 3.0-4.6 m. It is likely that many where killed due to the surge. Source:http://en.wikipedia.org/wiki/List_of_Bangladesh_tropical_cyclones</t>
  </si>
  <si>
    <t>1985-0075</t>
  </si>
  <si>
    <t xml:space="preserve">Indonesia </t>
  </si>
  <si>
    <t xml:space="preserve">West coast of Sumatra </t>
  </si>
  <si>
    <t xml:space="preserve">30/06/1985 </t>
  </si>
  <si>
    <t xml:space="preserve">Region IV, Marinduque, Qu ... </t>
  </si>
  <si>
    <t>Sisang (Nina)</t>
  </si>
  <si>
    <t>Fourteen fishing villages along the Philippine coast were completely submerged by Nina's storm surge. Sour5ce:http://en.wikipedia.org/wiki/Typhoon_Nina_(1987)</t>
  </si>
  <si>
    <t>1988-0420</t>
  </si>
  <si>
    <t>Central America</t>
  </si>
  <si>
    <t xml:space="preserve">Guadeloupe </t>
  </si>
  <si>
    <t>1988-0431</t>
  </si>
  <si>
    <t>Honduras</t>
  </si>
  <si>
    <t>Barisal</t>
  </si>
  <si>
    <t>1990-0724</t>
  </si>
  <si>
    <t>Pacific</t>
  </si>
  <si>
    <t xml:space="preserve">Australia </t>
  </si>
  <si>
    <t xml:space="preserve">Queensland Coast, Rockham ... </t>
  </si>
  <si>
    <t xml:space="preserve">25/12/1990 </t>
  </si>
  <si>
    <t>Khulna</t>
  </si>
  <si>
    <t xml:space="preserve">Capital region Manila and ... </t>
  </si>
  <si>
    <t xml:space="preserve">Cox's Bazar, Chittagong, ... </t>
  </si>
  <si>
    <t>02B</t>
  </si>
  <si>
    <t>Most of the people drowned, including children and the elderly. Source:http://www.telegraph.co.uk/news/worldnews/australiaandthepacific/australia/8297595/Cyclone-Yasi-worst-cyclones-in-history.html</t>
  </si>
  <si>
    <t xml:space="preserve">Assam, Meghalaya states </t>
  </si>
  <si>
    <t xml:space="preserve">Assam, Tripura, Arunachal ... </t>
  </si>
  <si>
    <t xml:space="preserve">Luzon Isl. </t>
  </si>
  <si>
    <t>1991-0379</t>
  </si>
  <si>
    <t xml:space="preserve">Near Leyte (Samar Isl.) </t>
  </si>
  <si>
    <t>1992-0164</t>
  </si>
  <si>
    <t xml:space="preserve">St Vincent and The Grenadines </t>
  </si>
  <si>
    <t xml:space="preserve">Coastal areas </t>
  </si>
  <si>
    <t xml:space="preserve">29/11/1992 </t>
  </si>
  <si>
    <t>1992-0145</t>
  </si>
  <si>
    <t xml:space="preserve">Viet Nam </t>
  </si>
  <si>
    <t xml:space="preserve">Quang Binh, Quang Tri pro ... </t>
  </si>
  <si>
    <t xml:space="preserve">28/10/1992 </t>
  </si>
  <si>
    <t xml:space="preserve">Zhejiang province </t>
  </si>
  <si>
    <t xml:space="preserve">Honduras </t>
  </si>
  <si>
    <t xml:space="preserve">Mosquitta region </t>
  </si>
  <si>
    <t>Gert</t>
  </si>
  <si>
    <t xml:space="preserve">Fujian, Zhejiang, Jiangsu ... </t>
  </si>
  <si>
    <t>Fred</t>
  </si>
  <si>
    <t>Unfortunately, the landfall coincided with an unusually high astronomical tide, resulting in extreme storm surge combined with heavy flooding, amounting to over 1,000 fatalities and significant damage. Source:http://en.wikipedia.org/wiki/1994_Pacific_typhoon_season</t>
  </si>
  <si>
    <t>1994-0128</t>
  </si>
  <si>
    <t xml:space="preserve">Davao </t>
  </si>
  <si>
    <t xml:space="preserve">24/05/1994 </t>
  </si>
  <si>
    <t xml:space="preserve">Thailand </t>
  </si>
  <si>
    <t xml:space="preserve">Wang-Takrai </t>
  </si>
  <si>
    <t>1995-0170</t>
  </si>
  <si>
    <t xml:space="preserve">Azerbaijan </t>
  </si>
  <si>
    <t xml:space="preserve">Lenkoban, Astara district ... </t>
  </si>
  <si>
    <t xml:space="preserve">21/06/1995 </t>
  </si>
  <si>
    <t xml:space="preserve">Chittagong, Bhola, Coxbaz ... </t>
  </si>
  <si>
    <t>BOB 03</t>
  </si>
  <si>
    <t xml:space="preserve">Liaoning, Jilin, Hunhe, S ... </t>
  </si>
  <si>
    <t>Gary/Bebeng</t>
  </si>
  <si>
    <t xml:space="preserve">Fu River </t>
  </si>
  <si>
    <t>Herb</t>
  </si>
  <si>
    <t xml:space="preserve">East and West Godavari, K ... </t>
  </si>
  <si>
    <t>Andhra Pradesh Cyclone (07B)</t>
  </si>
  <si>
    <t>Gusts of up to 180km/h, storm surge, 500 villagers flooded. Source:MunichRe_Topics_50 events_1994-2010.pdf</t>
  </si>
  <si>
    <t>1996-0110</t>
  </si>
  <si>
    <t xml:space="preserve">Thai Binh, Nam Ha, Ninh B ... </t>
  </si>
  <si>
    <t>Edeng (Frankie)</t>
  </si>
  <si>
    <t>Waves up to 15 metres high, destroying dikes. Source:MunichRe_Topics_50 events_1994-2010.pdf</t>
  </si>
  <si>
    <t>1997-0302</t>
  </si>
  <si>
    <t xml:space="preserve">Albania </t>
  </si>
  <si>
    <t xml:space="preserve">Lezhe (North-Western) </t>
  </si>
  <si>
    <t xml:space="preserve">20/12/1997 </t>
  </si>
  <si>
    <t>1997-0205</t>
  </si>
  <si>
    <t xml:space="preserve">Korea Dem P Rep </t>
  </si>
  <si>
    <t xml:space="preserve">North Pyongyang, South P ... </t>
  </si>
  <si>
    <t xml:space="preserve">21/08/1997 </t>
  </si>
  <si>
    <t>1998-0022</t>
  </si>
  <si>
    <t xml:space="preserve">Katherine </t>
  </si>
  <si>
    <t xml:space="preserve">25/01/1998 </t>
  </si>
  <si>
    <t>1998-0011</t>
  </si>
  <si>
    <t xml:space="preserve">Towsville Area </t>
  </si>
  <si>
    <t xml:space="preserve">Kutch, Porbandar, Jamnaga ... </t>
  </si>
  <si>
    <t>Of these, storm surge is responsible for 90% of the loss of lives associated with cyclone disaster. Source:http://www.iawe.org/WRDRR/2010/Mittal.pdf</t>
  </si>
  <si>
    <t xml:space="preserve">Fukushima, Ibaraki, Tochi ... </t>
  </si>
  <si>
    <t xml:space="preserve">Mexico </t>
  </si>
  <si>
    <t xml:space="preserve">Chiapas State, Baja Calif ... </t>
  </si>
  <si>
    <t>Frances</t>
  </si>
  <si>
    <t>1999-0437</t>
  </si>
  <si>
    <t xml:space="preserve">Cambodia </t>
  </si>
  <si>
    <t xml:space="preserve">Takeo, Kandal, Kampong Sp ... </t>
  </si>
  <si>
    <t xml:space="preserve">25/10/1999 </t>
  </si>
  <si>
    <t>1999-0448</t>
  </si>
  <si>
    <t xml:space="preserve">Colombia </t>
  </si>
  <si>
    <t xml:space="preserve">South Colombia, Pacific C ... </t>
  </si>
  <si>
    <t xml:space="preserve">00/11/1999 </t>
  </si>
  <si>
    <t>1999-0425</t>
  </si>
  <si>
    <t xml:space="preserve">Kendrapara, Jagatsinghpur ... </t>
  </si>
  <si>
    <t>05B</t>
  </si>
  <si>
    <t>A violent cyclone hit India’s eastern coast on 29 October 1999. Winds of up to 260 kph (155 mph) lasting for over 36 hours, caused a 7 metre tidal wave which swept more than 20 km inland and brought massive destruction and death to coastal districts in the State of Orissa.</t>
  </si>
  <si>
    <t xml:space="preserve">Veracruz, Tabasco, Hidalg ... </t>
  </si>
  <si>
    <t>1999-0363</t>
  </si>
  <si>
    <t xml:space="preserve">Nicaragua </t>
  </si>
  <si>
    <t xml:space="preserve">Chinandega, Managua, Cara ... </t>
  </si>
  <si>
    <t>1999-0362</t>
  </si>
  <si>
    <t xml:space="preserve">Panama </t>
  </si>
  <si>
    <t>1999-0599</t>
  </si>
  <si>
    <t xml:space="preserve">Surat Thani, Nakhon Si Th ... </t>
  </si>
  <si>
    <t xml:space="preserve">23/12/1999 </t>
  </si>
  <si>
    <t>1999-0427</t>
  </si>
  <si>
    <t xml:space="preserve">Prachuap Khiri Khan, Phet ... </t>
  </si>
  <si>
    <t>1999-0282</t>
  </si>
  <si>
    <t xml:space="preserve">Venezuela </t>
  </si>
  <si>
    <t xml:space="preserve">Anzoategui, Delta Amacuro ... </t>
  </si>
  <si>
    <t xml:space="preserve">17/08/1999 </t>
  </si>
  <si>
    <t>1999-0428</t>
  </si>
  <si>
    <t xml:space="preserve">Da Nang, Quang Nam, Thanh ... </t>
  </si>
  <si>
    <t>Eve</t>
  </si>
  <si>
    <t>2000-0555</t>
  </si>
  <si>
    <t xml:space="preserve">Hutiya, Urirchar, Maheskh ... </t>
  </si>
  <si>
    <t xml:space="preserve">30/08/2000 </t>
  </si>
  <si>
    <t>2000-0806</t>
  </si>
  <si>
    <t>Melanesia</t>
  </si>
  <si>
    <t xml:space="preserve">Fiji </t>
  </si>
  <si>
    <t xml:space="preserve">Viti Levu Isl. </t>
  </si>
  <si>
    <t xml:space="preserve">Aichi, Shizuoka, Mie and ... </t>
  </si>
  <si>
    <t>2000-0066</t>
  </si>
  <si>
    <t xml:space="preserve">Matata, Sapa-Sapa, Simuno ... </t>
  </si>
  <si>
    <t xml:space="preserve">22/01/2000 </t>
  </si>
  <si>
    <t>2000-0597</t>
  </si>
  <si>
    <t xml:space="preserve">Caloocan, Quezon, Malabon ... </t>
  </si>
  <si>
    <t>2000-0549</t>
  </si>
  <si>
    <t xml:space="preserve">Russia </t>
  </si>
  <si>
    <t xml:space="preserve">Bolshoi, Dalnegorsk (Prom ... </t>
  </si>
  <si>
    <t xml:space="preserve">28/08/2000 </t>
  </si>
  <si>
    <t>2000-0354</t>
  </si>
  <si>
    <t xml:space="preserve">Eastern Maritime region </t>
  </si>
  <si>
    <t xml:space="preserve">00/08/2000 </t>
  </si>
  <si>
    <t>2001-0103</t>
  </si>
  <si>
    <t xml:space="preserve">Pigeon Hole, Kalkarindji, ... </t>
  </si>
  <si>
    <t xml:space="preserve">18/02/2001 </t>
  </si>
  <si>
    <t>Eastern Africa</t>
  </si>
  <si>
    <t xml:space="preserve">Mozambique </t>
  </si>
  <si>
    <t xml:space="preserve">Zambezia, Sofala, Tete, Z ... </t>
  </si>
  <si>
    <t>2001-0388</t>
  </si>
  <si>
    <t>Russia</t>
  </si>
  <si>
    <t xml:space="preserve">Buryata, Irkutz (Siberia) ... </t>
  </si>
  <si>
    <t>2001-0654</t>
  </si>
  <si>
    <t xml:space="preserve">Thu Duc district </t>
  </si>
  <si>
    <t>2002-0598</t>
  </si>
  <si>
    <t xml:space="preserve">Coast of Choluteca </t>
  </si>
  <si>
    <t xml:space="preserve">Negros Occidental (Negros ... </t>
  </si>
  <si>
    <t xml:space="preserve">Manila area (Bulacan, Lag ... </t>
  </si>
  <si>
    <t>2003-0571</t>
  </si>
  <si>
    <t xml:space="preserve">Dominican Rep </t>
  </si>
  <si>
    <t xml:space="preserve">Duarte, Montecristi, Sant ... </t>
  </si>
  <si>
    <t xml:space="preserve">14/11/2003 </t>
  </si>
  <si>
    <t>2003-0024</t>
  </si>
  <si>
    <t>Fiji</t>
  </si>
  <si>
    <t>Norther, Eastern, Western provinces</t>
  </si>
  <si>
    <t>Ami</t>
  </si>
  <si>
    <t>2003-0482</t>
  </si>
  <si>
    <t xml:space="preserve">Querétaro, Guanajuato, Ja ... </t>
  </si>
  <si>
    <t>2003-0020</t>
  </si>
  <si>
    <t xml:space="preserve">Nampula, Zambezia, Tete, ... </t>
  </si>
  <si>
    <t>2003-0505</t>
  </si>
  <si>
    <t xml:space="preserve">Quang Ngai, Quang Nam, Bi ... </t>
  </si>
  <si>
    <t xml:space="preserve">Myanmar </t>
  </si>
  <si>
    <t>Myae Bonn, Sittwe</t>
  </si>
  <si>
    <t xml:space="preserve">Mobile, Bayou La Batre, D ... </t>
  </si>
  <si>
    <t>Katrina</t>
  </si>
  <si>
    <t>On August 29, Katrina's storm surge caused 53 different levee breaches in greater New Orleans, submerging eighty percent of the city which caused a significant amount of deaths, with over 700 bodies recovered in New Orlean. Source:http://en.wikipedia.org/wiki/Hurricane_Katrina</t>
  </si>
  <si>
    <t>2006-0716</t>
  </si>
  <si>
    <t xml:space="preserve">Haiti </t>
  </si>
  <si>
    <t xml:space="preserve">Bas Artobonite (Saint Mar ... </t>
  </si>
  <si>
    <t xml:space="preserve">30/07/2006 </t>
  </si>
  <si>
    <t>2006-0623</t>
  </si>
  <si>
    <t xml:space="preserve">Tongchon, Anbyon, Kosong, ... </t>
  </si>
  <si>
    <t xml:space="preserve">21/10/2006 </t>
  </si>
  <si>
    <t>Northern Africa</t>
  </si>
  <si>
    <t xml:space="preserve">Algeria </t>
  </si>
  <si>
    <t xml:space="preserve">Mostgaganem </t>
  </si>
  <si>
    <t>2007-0556</t>
  </si>
  <si>
    <t>Khulna Province, Barisal province, Dhaka province</t>
  </si>
  <si>
    <t>11-15-2007</t>
  </si>
  <si>
    <t>Sidr</t>
  </si>
  <si>
    <t xml:space="preserve">Balasore, Kendrapara, May ... </t>
  </si>
  <si>
    <t>BOB 07</t>
  </si>
  <si>
    <t>2007-0069</t>
  </si>
  <si>
    <t xml:space="preserve">Madagascar </t>
  </si>
  <si>
    <t xml:space="preserve">Antananarivo </t>
  </si>
  <si>
    <t>2007-0367</t>
  </si>
  <si>
    <t xml:space="preserve">Maldives </t>
  </si>
  <si>
    <t xml:space="preserve">Gaafu Dhaalu, Dhaalu, Tha ... </t>
  </si>
  <si>
    <t xml:space="preserve">15/05/2007 </t>
  </si>
  <si>
    <t>2007-0435</t>
  </si>
  <si>
    <t xml:space="preserve">Veracruz, Tamaulipas stat ... </t>
  </si>
  <si>
    <t xml:space="preserve">Central Visayans and Nort ... </t>
  </si>
  <si>
    <t>Mittag</t>
  </si>
  <si>
    <t>2007-0577</t>
  </si>
  <si>
    <t xml:space="preserve">Zamboanga, Mosamis Orient ... </t>
  </si>
  <si>
    <t xml:space="preserve">28/11/2007 </t>
  </si>
  <si>
    <t>2007-0553</t>
  </si>
  <si>
    <t xml:space="preserve">18/11/2007 </t>
  </si>
  <si>
    <t>2007-0323</t>
  </si>
  <si>
    <t xml:space="preserve">Dak Lak, Lam Dong, Ha Tin ... </t>
  </si>
  <si>
    <t>2008-0583</t>
  </si>
  <si>
    <t xml:space="preserve">Kiribati </t>
  </si>
  <si>
    <t xml:space="preserve">Marakei Island </t>
  </si>
  <si>
    <t>2008-0185</t>
  </si>
  <si>
    <t xml:space="preserve">Korea Rep </t>
  </si>
  <si>
    <t xml:space="preserve">Boryeong </t>
  </si>
  <si>
    <t xml:space="preserve">Storm surge/coastal Flood </t>
  </si>
  <si>
    <t xml:space="preserve">Marshall Is </t>
  </si>
  <si>
    <t xml:space="preserve">Majuro, Ebeye </t>
  </si>
  <si>
    <t xml:space="preserve">Micronesia Fed States </t>
  </si>
  <si>
    <t xml:space="preserve">Kosrae, Ponpei </t>
  </si>
  <si>
    <t xml:space="preserve">Ngapadudaw, Labutta, Mawl ... </t>
  </si>
  <si>
    <t>Nargis</t>
  </si>
  <si>
    <t>The high winds, rain and the storm surge swept away poorly constructed shacks on the Irrawaddy delta where most of the fertile land is farmed. The storm surge traveled 25 miles inland and wiped out villages, killed thousands of people and livestock. With extreme erosion caused by the storm surge, large areas of coastal land were reclaimed by the sea. Source:http://www.suite101.com/content/tropical-cyclone-nargis-2008-a137479</t>
  </si>
  <si>
    <t>2008-0575</t>
  </si>
  <si>
    <t xml:space="preserve">Papua New Guinea </t>
  </si>
  <si>
    <t xml:space="preserve">New Ireland; Northern Pro ... </t>
  </si>
  <si>
    <t xml:space="preserve">Solomon Is </t>
  </si>
  <si>
    <t xml:space="preserve">Bougainville </t>
  </si>
  <si>
    <t>2008-0384</t>
  </si>
  <si>
    <t>Ike</t>
  </si>
  <si>
    <t>Southwest coast</t>
  </si>
  <si>
    <t>2010-0088</t>
  </si>
  <si>
    <t xml:space="preserve">France </t>
  </si>
  <si>
    <t xml:space="preserve">Charente-Maritime, Vendée ... </t>
  </si>
  <si>
    <t xml:space="preserve">Extratropical cyclone (winter storm) </t>
  </si>
  <si>
    <t>Xynthia</t>
  </si>
  <si>
    <t>2012-0410</t>
  </si>
  <si>
    <t>New York, New Jersey, …</t>
  </si>
  <si>
    <t>Sandy</t>
  </si>
  <si>
    <t>2013-0433</t>
  </si>
  <si>
    <t>Philippines</t>
  </si>
  <si>
    <t>Samar, Leyte districts (Region VIII (Eastern Visayas) province), Cebu
district (Region VII (Central Visayas) province), Iloilo, Capiz, Aklan
districts (Region VI (Western Visayas) province), Palawan district
(Region IV (Southern Tagalog) province)</t>
  </si>
  <si>
    <t>Haiyan</t>
  </si>
  <si>
    <t>2014-0097</t>
  </si>
  <si>
    <t>Marshall Islands</t>
  </si>
  <si>
    <t>Arno Majuro, Mili, Maloelap, Wotje Atolls, Kili Island</t>
  </si>
  <si>
    <t>Kiribati</t>
  </si>
  <si>
    <t>Marakei island</t>
  </si>
  <si>
    <t>2015-0313</t>
  </si>
  <si>
    <t>Guyana</t>
  </si>
  <si>
    <t>Barima Waini, Demerara Mahaica, Essequibo Islands</t>
  </si>
  <si>
    <t>1900-0003-USA</t>
  </si>
  <si>
    <t>1906-0015-HKG</t>
  </si>
  <si>
    <t>1922-0004-CHN</t>
  </si>
  <si>
    <t>1928-0014-USA</t>
  </si>
  <si>
    <t>1932-0006-CUB</t>
  </si>
  <si>
    <t>1934-0008-JPN</t>
  </si>
  <si>
    <t>1937-0011-HKG</t>
  </si>
  <si>
    <t>1942-0008-BGD</t>
  </si>
  <si>
    <t>1942-0009-IND</t>
  </si>
  <si>
    <t>1953-0025-BEL</t>
  </si>
  <si>
    <t>1953-0007-NLD</t>
  </si>
  <si>
    <t>Notes</t>
  </si>
  <si>
    <t>1960-0031-BGD</t>
  </si>
  <si>
    <t>1961-0004-BGD</t>
  </si>
  <si>
    <t>1962-0003-DFR</t>
  </si>
  <si>
    <t>1965-0068-BGD</t>
  </si>
  <si>
    <t>1965-0028-BGD</t>
  </si>
  <si>
    <t>1965-0034-BGD</t>
  </si>
  <si>
    <t>1966-0030-SEN</t>
  </si>
  <si>
    <t>1981-0108-BGD</t>
  </si>
  <si>
    <t>1977-0133-IND</t>
  </si>
  <si>
    <t>1971-0058-IND</t>
  </si>
  <si>
    <t>1970-0063-BGD</t>
  </si>
  <si>
    <t>1959-0013-JPN</t>
  </si>
  <si>
    <t>1977-0211-GBR</t>
  </si>
  <si>
    <t>1982-0193-PHL</t>
  </si>
  <si>
    <t>1983-0300-CAN</t>
  </si>
  <si>
    <t>1985-0063-BGD</t>
  </si>
  <si>
    <t>1985-0075-IDN</t>
  </si>
  <si>
    <t>1987-0212-PHL</t>
  </si>
  <si>
    <t>1988-0420-GLP</t>
  </si>
  <si>
    <t>1988-0431-HND</t>
  </si>
  <si>
    <t>1988-0518-BGD</t>
  </si>
  <si>
    <t>1990-0616-PHL</t>
  </si>
  <si>
    <t>1991-0120-BGD</t>
  </si>
  <si>
    <t>1991-0338-IND</t>
  </si>
  <si>
    <t>1992-0164-VCT</t>
  </si>
  <si>
    <t>1992-0145-VNM</t>
  </si>
  <si>
    <t>1993-0251-CHN</t>
  </si>
  <si>
    <t>1993-0073-HND</t>
  </si>
  <si>
    <t>1994-0198-CHN</t>
  </si>
  <si>
    <t>1995-0170-AZE</t>
  </si>
  <si>
    <t>1996-0171-CHN</t>
  </si>
  <si>
    <t>1996-0110-VNM</t>
  </si>
  <si>
    <t>1997-0302-ALB</t>
  </si>
  <si>
    <t>1997-0205-PRK</t>
  </si>
  <si>
    <t>1998-0022-AUS</t>
  </si>
  <si>
    <t>1998-0183-IND</t>
  </si>
  <si>
    <t>1999-0448-COL</t>
  </si>
  <si>
    <t>1999-0425-IND</t>
  </si>
  <si>
    <t>1999-0599-THA</t>
  </si>
  <si>
    <t>1999-0427-THA</t>
  </si>
  <si>
    <t>1999-0428-VNM</t>
  </si>
  <si>
    <t>2000-0806-FJI</t>
  </si>
  <si>
    <t>2000-0606-JPN</t>
  </si>
  <si>
    <t>2000-0066-PHL</t>
  </si>
  <si>
    <t>2000-0597-PHL</t>
  </si>
  <si>
    <t>2001-0103-AUS</t>
  </si>
  <si>
    <t>2001-0019-MOZ</t>
  </si>
  <si>
    <t>2001-0388-RUS</t>
  </si>
  <si>
    <t>2001-0654-VNM</t>
  </si>
  <si>
    <t>2002-0598-HND</t>
  </si>
  <si>
    <t>2002-0499-PHL</t>
  </si>
  <si>
    <t>2003-0571-DOM</t>
  </si>
  <si>
    <t>2003-0024-FJI</t>
  </si>
  <si>
    <t>2003-0505-VNM</t>
  </si>
  <si>
    <t>2004-0235-MMR</t>
  </si>
  <si>
    <t>2006-0716-HTI</t>
  </si>
  <si>
    <t>2007-0344-DZA</t>
  </si>
  <si>
    <t>2007-0556-BGD</t>
  </si>
  <si>
    <t>2007-0435-MEX</t>
  </si>
  <si>
    <t>2007-0553-PHL</t>
  </si>
  <si>
    <t>2007-0577-PHL</t>
  </si>
  <si>
    <t>2007-0323-VNM</t>
  </si>
  <si>
    <t>2008-0583-KIR</t>
  </si>
  <si>
    <t>2008-0185-KOR</t>
  </si>
  <si>
    <t>2008-0583-MHL</t>
  </si>
  <si>
    <t>2008-0583-FSM</t>
  </si>
  <si>
    <t>2008-0184-MMR</t>
  </si>
  <si>
    <t>2008-0384-USA</t>
  </si>
  <si>
    <t>2009-0204-BGD</t>
  </si>
  <si>
    <t>2010-0088-FRA</t>
  </si>
  <si>
    <t>2013-0433-PHL</t>
  </si>
  <si>
    <t>2014-0097-MHL</t>
  </si>
  <si>
    <t>2014-0097-KIR</t>
  </si>
  <si>
    <t>2015-0313-GUY</t>
  </si>
  <si>
    <t>1953-0007-GBR</t>
  </si>
  <si>
    <t>Event exists, but not in GBR</t>
  </si>
  <si>
    <t>{Missing}</t>
  </si>
  <si>
    <t>No candidate found</t>
  </si>
  <si>
    <t>Event exists, but not on Solomon Islands</t>
  </si>
  <si>
    <t>2008-0583-SLB</t>
  </si>
  <si>
    <t>EM-DAT-ISO</t>
  </si>
  <si>
    <t>ISO</t>
  </si>
  <si>
    <t>1991-0533-PHL</t>
  </si>
  <si>
    <t>1991-0379-PHL</t>
  </si>
  <si>
    <t>1994-0128-PHL</t>
  </si>
  <si>
    <t>1998-0011-AUS</t>
  </si>
  <si>
    <t>1999-0282-VEN</t>
  </si>
  <si>
    <t>2007-0467-IND</t>
  </si>
  <si>
    <t>1990-0724-AUS</t>
  </si>
  <si>
    <t>1991-0189-IND</t>
  </si>
  <si>
    <t>1993-0249-CHN</t>
  </si>
  <si>
    <t>1994-0308-THA</t>
  </si>
  <si>
    <t>1995-0082-BGD</t>
  </si>
  <si>
    <t>1995-0490-CHN</t>
  </si>
  <si>
    <t>1996-0256-IND</t>
  </si>
  <si>
    <t>1998-0248-JPN</t>
  </si>
  <si>
    <t>1998-0289-MEX</t>
  </si>
  <si>
    <t>1999-0437-KHM</t>
  </si>
  <si>
    <t>1999-0391-MEX</t>
  </si>
  <si>
    <t>1999-0363-NIC</t>
  </si>
  <si>
    <t>1999-0362-PAN</t>
  </si>
  <si>
    <t>2000-0555-BGD</t>
  </si>
  <si>
    <t>2000-0549-RUS</t>
  </si>
  <si>
    <t>2000-0354-RUS</t>
  </si>
  <si>
    <t>2002-0532-PHL</t>
  </si>
  <si>
    <t>2003-0482-MEX</t>
  </si>
  <si>
    <t>2003-0020-MOZ</t>
  </si>
  <si>
    <t>2005-0467-USA</t>
  </si>
  <si>
    <t>2006-0623-PRK</t>
  </si>
  <si>
    <t>2007-0069-MDG</t>
  </si>
  <si>
    <t>2007-0367-MDV</t>
  </si>
  <si>
    <t>2008-0575-PNG</t>
  </si>
  <si>
    <t>2012-0410-USA</t>
  </si>
  <si>
    <t>Est. Damage (US$ Million)</t>
  </si>
  <si>
    <t>Disaster Subsubtype</t>
  </si>
  <si>
    <t>Storm/Surge</t>
  </si>
  <si>
    <t>nan</t>
  </si>
  <si>
    <t>Americas</t>
  </si>
  <si>
    <t>Asia</t>
  </si>
  <si>
    <t>Oceania</t>
  </si>
  <si>
    <t>Continent_EM</t>
  </si>
  <si>
    <t>Americass</t>
  </si>
  <si>
    <t>Region_EM</t>
  </si>
  <si>
    <t>Southern Europe</t>
  </si>
  <si>
    <t>Australia and New Zealand</t>
  </si>
  <si>
    <t>Western Asia</t>
  </si>
  <si>
    <t>South America</t>
  </si>
  <si>
    <t>Micronesia</t>
  </si>
  <si>
    <t>Eastern Europe</t>
  </si>
  <si>
    <t>Western Africa</t>
  </si>
  <si>
    <t>Northern Europe</t>
  </si>
  <si>
    <t>Australia</t>
  </si>
  <si>
    <t>Japan</t>
  </si>
  <si>
    <t>Algeria</t>
  </si>
  <si>
    <t>Start Month</t>
  </si>
  <si>
    <t>Start Date</t>
  </si>
  <si>
    <t>BGD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</si>
</sst>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0000"/>
    <numFmt numFmtId="166" formatCode="0.0"/>
  </numFmts>
  <fonts count="11" x14ac:knownFonts="1">
    <font>
      <sz val="12"/>
      <color theme="1"/>
      <name val="Calibri"/>
      <family val="2"/>
      <scheme val="minor"/>
    </font>
    <font>
      <b/>
      <sz val="10"/>
      <name val="Arial"/>
      <family val="2"/>
    </font>
    <font>
      <sz val="10"/>
      <name val="Arial"/>
      <family val="2"/>
    </font>
    <font>
      <vertAlign val="superscript"/>
      <sz val="10"/>
      <name val="Arial"/>
      <family val="2"/>
    </font>
    <font>
      <b/>
      <sz val="8"/>
      <color indexed="81"/>
      <name val="Tahoma"/>
      <family val="2"/>
    </font>
    <font>
      <sz val="8"/>
      <color indexed="81"/>
      <name val="Tahoma"/>
      <family val="2"/>
    </font>
    <font>
      <b/>
      <sz val="8"/>
      <color indexed="81"/>
      <name val="Tahoma"/>
      <charset val="1"/>
    </font>
    <font>
      <sz val="8"/>
      <color indexed="81"/>
      <name val="Tahoma"/>
      <charset val="1"/>
    </font>
    <font>
      <b/>
      <sz val="8"/>
      <color rgb="FF000000"/>
      <name val="Tahoma"/>
      <family val="2"/>
    </font>
    <font>
      <sz val="8"/>
      <color rgb="FF000000"/>
      <name val="Tahoma"/>
      <family val="2"/>
    </font>
    <font>
      <sz val="10"/>
      <color theme="1"/>
      <name val="Arial"/>
      <family val="2"/>
    </font>
  </fonts>
  <fills count="9">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2" fillId="0" borderId="0"/>
  </cellStyleXfs>
  <cellXfs count="49">
    <xf numFmtId="0" fontId="0" fillId="0" borderId="0" xfId="0"/>
    <xf numFmtId="0" fontId="1" fillId="2" borderId="0" xfId="0" applyFont="1" applyFill="1"/>
    <xf numFmtId="0" fontId="1" fillId="2" borderId="1" xfId="0" applyFont="1" applyFill="1" applyBorder="1" applyAlignment="1">
      <alignment horizontal="left"/>
    </xf>
    <xf numFmtId="0" fontId="1" fillId="2" borderId="1" xfId="0" applyFont="1" applyFill="1" applyBorder="1"/>
    <xf numFmtId="1" fontId="1" fillId="2" borderId="1" xfId="0" applyNumberFormat="1" applyFont="1" applyFill="1" applyBorder="1"/>
    <xf numFmtId="0" fontId="1" fillId="2" borderId="2" xfId="0" applyFont="1" applyFill="1" applyBorder="1"/>
    <xf numFmtId="0" fontId="2" fillId="0" borderId="0" xfId="0" applyFont="1"/>
    <xf numFmtId="164" fontId="2" fillId="0" borderId="0" xfId="0" applyNumberFormat="1" applyFont="1" applyAlignment="1">
      <alignment horizontal="left"/>
    </xf>
    <xf numFmtId="1" fontId="2" fillId="0" borderId="0" xfId="0" applyNumberFormat="1" applyFont="1" applyAlignment="1">
      <alignment horizontal="left"/>
    </xf>
    <xf numFmtId="0" fontId="2" fillId="2" borderId="0" xfId="1" applyFill="1"/>
    <xf numFmtId="0" fontId="2" fillId="3" borderId="0" xfId="0" applyFont="1" applyFill="1"/>
    <xf numFmtId="165" fontId="2" fillId="0" borderId="0" xfId="0" applyNumberFormat="1" applyFont="1"/>
    <xf numFmtId="0" fontId="2" fillId="4" borderId="0" xfId="0" applyFont="1" applyFill="1"/>
    <xf numFmtId="166" fontId="2" fillId="3" borderId="0" xfId="0" applyNumberFormat="1" applyFont="1" applyFill="1"/>
    <xf numFmtId="164" fontId="2" fillId="0" borderId="0" xfId="0" quotePrefix="1" applyNumberFormat="1" applyFont="1" applyAlignment="1">
      <alignment horizontal="left"/>
    </xf>
    <xf numFmtId="1" fontId="2" fillId="0" borderId="0" xfId="0" quotePrefix="1" applyNumberFormat="1" applyFont="1" applyAlignment="1">
      <alignment horizontal="left"/>
    </xf>
    <xf numFmtId="14" fontId="0" fillId="0" borderId="0" xfId="0" applyNumberFormat="1" applyAlignment="1">
      <alignment horizontal="left"/>
    </xf>
    <xf numFmtId="0" fontId="2" fillId="3" borderId="0" xfId="1" applyFill="1"/>
    <xf numFmtId="0" fontId="0" fillId="2" borderId="0" xfId="0" applyFill="1"/>
    <xf numFmtId="0" fontId="0" fillId="3" borderId="0" xfId="0" applyFill="1"/>
    <xf numFmtId="165" fontId="0" fillId="0" borderId="0" xfId="0" applyNumberFormat="1"/>
    <xf numFmtId="0" fontId="2" fillId="5" borderId="0" xfId="0" applyFont="1" applyFill="1"/>
    <xf numFmtId="0" fontId="2" fillId="6" borderId="0" xfId="0" applyFont="1" applyFill="1"/>
    <xf numFmtId="0" fontId="0" fillId="0" borderId="0" xfId="0" applyAlignment="1">
      <alignment horizontal="left"/>
    </xf>
    <xf numFmtId="0" fontId="2" fillId="7" borderId="0" xfId="0" applyFont="1" applyFill="1"/>
    <xf numFmtId="1" fontId="0" fillId="0" borderId="0" xfId="0" applyNumberFormat="1" applyAlignment="1">
      <alignment horizontal="left"/>
    </xf>
    <xf numFmtId="164" fontId="2" fillId="0" borderId="0" xfId="0" applyNumberFormat="1" applyFont="1"/>
    <xf numFmtId="14" fontId="2" fillId="0" borderId="0" xfId="0" applyNumberFormat="1" applyFont="1" applyAlignment="1">
      <alignment horizontal="left"/>
    </xf>
    <xf numFmtId="0" fontId="2" fillId="8" borderId="0" xfId="0" applyFont="1" applyFill="1"/>
    <xf numFmtId="2" fontId="2" fillId="0" borderId="0" xfId="0" applyNumberFormat="1" applyFont="1"/>
    <xf numFmtId="14" fontId="1" fillId="2" borderId="1" xfId="0" applyNumberFormat="1" applyFont="1" applyFill="1" applyBorder="1"/>
    <xf numFmtId="14" fontId="2" fillId="0" borderId="0" xfId="0" quotePrefix="1" applyNumberFormat="1" applyFont="1" applyAlignment="1">
      <alignment horizontal="left"/>
    </xf>
    <xf numFmtId="14" fontId="0" fillId="0" borderId="0" xfId="0" applyNumberFormat="1"/>
    <xf numFmtId="0" fontId="2" fillId="2" borderId="0" xfId="1" applyFont="1" applyFill="1"/>
    <xf numFmtId="0" fontId="2" fillId="3" borderId="0" xfId="1" applyFont="1" applyFill="1"/>
    <xf numFmtId="0" fontId="2" fillId="2" borderId="0" xfId="0" applyFont="1" applyFill="1"/>
    <xf numFmtId="0" fontId="2" fillId="2" borderId="1" xfId="0" applyFont="1" applyFill="1" applyBorder="1" applyAlignment="1">
      <alignment horizontal="left"/>
    </xf>
    <xf numFmtId="0" fontId="2" fillId="2" borderId="1" xfId="0" applyFont="1" applyFill="1" applyBorder="1"/>
    <xf numFmtId="1" fontId="2" fillId="2" borderId="1" xfId="0" applyNumberFormat="1" applyFont="1" applyFill="1" applyBorder="1"/>
    <xf numFmtId="0" fontId="2" fillId="2" borderId="2" xfId="0" applyFont="1" applyFill="1" applyBorder="1"/>
    <xf numFmtId="0" fontId="10" fillId="0" borderId="0" xfId="0" applyFont="1"/>
    <xf numFmtId="14" fontId="10" fillId="0" borderId="0" xfId="0" applyNumberFormat="1" applyFont="1" applyAlignment="1">
      <alignment horizontal="left"/>
    </xf>
    <xf numFmtId="0" fontId="10" fillId="2" borderId="0" xfId="0" applyFont="1" applyFill="1"/>
    <xf numFmtId="0" fontId="10" fillId="3" borderId="0" xfId="0" applyFont="1" applyFill="1"/>
    <xf numFmtId="165" fontId="10" fillId="0" borderId="0" xfId="0" applyNumberFormat="1" applyFont="1"/>
    <xf numFmtId="0" fontId="10" fillId="0" borderId="0" xfId="0" applyFont="1" applyAlignment="1">
      <alignment horizontal="left"/>
    </xf>
    <xf numFmtId="164" fontId="10" fillId="0" borderId="0" xfId="0" applyNumberFormat="1" applyFont="1" applyAlignment="1">
      <alignment horizontal="left"/>
    </xf>
    <xf numFmtId="1" fontId="10" fillId="0" borderId="0" xfId="0" applyNumberFormat="1" applyFont="1" applyAlignment="1">
      <alignment horizontal="left"/>
    </xf>
    <xf numFmtId="1" fontId="0" fillId="0" borderId="0" xfId="0" applyNumberFormat="1"/>
  </cellXfs>
  <cellStyles count="2">
    <cellStyle name="Normal" xfId="0" builtinId="0"/>
    <cellStyle name="Normal 2" xfId="1" xr:uid="{96F02B87-C46E-774E-B4F0-5049964305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20F4C-ED6A-354B-BEDE-EF0FBC6EF415}">
  <dimension ref="A1:R122"/>
  <sheetViews>
    <sheetView topLeftCell="A22" workbookViewId="0">
      <selection activeCell="E13" sqref="E13"/>
    </sheetView>
  </sheetViews>
  <sheetFormatPr defaultColWidth="11" defaultRowHeight="15.75" x14ac:dyDescent="0.25"/>
  <cols>
    <col min="1" max="1" width="11.125" bestFit="1" customWidth="1"/>
    <col min="7" max="7" width="11.375" bestFit="1" customWidth="1"/>
    <col min="8" max="9" width="11.125" bestFit="1" customWidth="1"/>
    <col min="12" max="15" width="11.125" bestFit="1" customWidth="1"/>
    <col min="16" max="16" width="13.625" bestFit="1" customWidth="1"/>
    <col min="17" max="17" width="11.125" bestFit="1" customWidth="1"/>
  </cols>
  <sheetData>
    <row r="1" spans="1:18" x14ac:dyDescent="0.25">
      <c r="A1" s="35" t="s">
        <v>0</v>
      </c>
      <c r="B1" s="36" t="s">
        <v>1</v>
      </c>
      <c r="C1" s="36" t="s">
        <v>2</v>
      </c>
      <c r="D1" s="36" t="s">
        <v>3</v>
      </c>
      <c r="E1" s="36" t="s">
        <v>4</v>
      </c>
      <c r="F1" s="37" t="s">
        <v>5</v>
      </c>
      <c r="G1" s="37" t="s">
        <v>6</v>
      </c>
      <c r="H1" s="38" t="s">
        <v>7</v>
      </c>
      <c r="I1" s="37" t="s">
        <v>8</v>
      </c>
      <c r="J1" s="37" t="s">
        <v>9</v>
      </c>
      <c r="K1" s="37" t="s">
        <v>10</v>
      </c>
      <c r="L1" s="37" t="s">
        <v>11</v>
      </c>
      <c r="M1" s="37" t="s">
        <v>12</v>
      </c>
      <c r="N1" s="37" t="s">
        <v>13</v>
      </c>
      <c r="O1" s="37" t="s">
        <v>14</v>
      </c>
      <c r="P1" s="37" t="s">
        <v>15</v>
      </c>
      <c r="Q1" s="39" t="s">
        <v>16</v>
      </c>
      <c r="R1" s="39" t="s">
        <v>17</v>
      </c>
    </row>
    <row r="2" spans="1:18" x14ac:dyDescent="0.25">
      <c r="A2" s="40">
        <v>1</v>
      </c>
      <c r="B2" s="40"/>
      <c r="C2" s="6" t="s">
        <v>18</v>
      </c>
      <c r="D2" s="6" t="s">
        <v>19</v>
      </c>
      <c r="E2" s="6" t="s">
        <v>20</v>
      </c>
      <c r="F2" s="6" t="s">
        <v>21</v>
      </c>
      <c r="G2" s="7">
        <v>222</v>
      </c>
      <c r="H2" s="8">
        <v>1900</v>
      </c>
      <c r="I2" s="6">
        <v>1</v>
      </c>
      <c r="J2" s="6" t="s">
        <v>22</v>
      </c>
      <c r="K2" s="6"/>
      <c r="L2" s="33">
        <v>6.1</v>
      </c>
      <c r="M2" s="6">
        <v>6000</v>
      </c>
      <c r="N2" s="6">
        <v>36000</v>
      </c>
      <c r="O2" s="10"/>
      <c r="P2" s="6">
        <f>M2/N2</f>
        <v>0.16666666666666666</v>
      </c>
      <c r="Q2" s="11">
        <v>0.16666666666666666</v>
      </c>
      <c r="R2" s="6" t="s">
        <v>23</v>
      </c>
    </row>
    <row r="3" spans="1:18" x14ac:dyDescent="0.25">
      <c r="A3" s="40">
        <v>2</v>
      </c>
      <c r="B3" s="40"/>
      <c r="C3" s="6" t="s">
        <v>24</v>
      </c>
      <c r="D3" s="6" t="s">
        <v>25</v>
      </c>
      <c r="E3" s="6" t="s">
        <v>26</v>
      </c>
      <c r="F3" s="6" t="s">
        <v>27</v>
      </c>
      <c r="G3" s="7">
        <v>2413</v>
      </c>
      <c r="H3" s="8">
        <v>1906</v>
      </c>
      <c r="I3" s="6">
        <v>1</v>
      </c>
      <c r="J3" s="6" t="s">
        <v>22</v>
      </c>
      <c r="K3" s="6"/>
      <c r="L3" s="12"/>
      <c r="M3" s="6">
        <v>9000</v>
      </c>
      <c r="N3" s="10">
        <v>320000</v>
      </c>
      <c r="O3" s="10"/>
      <c r="P3" s="6">
        <f>M3/N3</f>
        <v>2.8125000000000001E-2</v>
      </c>
      <c r="Q3" s="11">
        <v>2.8125000000000001E-2</v>
      </c>
      <c r="R3" s="6" t="s">
        <v>28</v>
      </c>
    </row>
    <row r="4" spans="1:18" x14ac:dyDescent="0.25">
      <c r="A4" s="40">
        <v>3</v>
      </c>
      <c r="B4" s="40"/>
      <c r="C4" s="6" t="s">
        <v>24</v>
      </c>
      <c r="D4" s="6" t="s">
        <v>25</v>
      </c>
      <c r="E4" s="6" t="s">
        <v>29</v>
      </c>
      <c r="F4" s="6" t="s">
        <v>30</v>
      </c>
      <c r="G4" s="7">
        <v>8244</v>
      </c>
      <c r="H4" s="8">
        <v>1922</v>
      </c>
      <c r="I4" s="6">
        <v>1</v>
      </c>
      <c r="J4" s="6" t="s">
        <v>22</v>
      </c>
      <c r="K4" s="6"/>
      <c r="L4" s="13">
        <f>12*0.3048</f>
        <v>3.6576000000000004</v>
      </c>
      <c r="M4" s="6">
        <v>90000</v>
      </c>
      <c r="N4" s="6"/>
      <c r="O4" s="10"/>
      <c r="P4" s="6"/>
      <c r="Q4" s="11"/>
      <c r="R4" s="6" t="s">
        <v>31</v>
      </c>
    </row>
    <row r="5" spans="1:18" x14ac:dyDescent="0.25">
      <c r="A5" s="40">
        <v>4</v>
      </c>
      <c r="B5" s="6" t="s">
        <v>32</v>
      </c>
      <c r="C5" s="6" t="s">
        <v>18</v>
      </c>
      <c r="D5" s="6" t="s">
        <v>19</v>
      </c>
      <c r="E5" s="6" t="s">
        <v>20</v>
      </c>
      <c r="F5" s="6" t="s">
        <v>33</v>
      </c>
      <c r="G5" s="7">
        <v>10486</v>
      </c>
      <c r="H5" s="8">
        <v>1928</v>
      </c>
      <c r="I5" s="6">
        <v>1</v>
      </c>
      <c r="J5" s="6" t="s">
        <v>22</v>
      </c>
      <c r="K5" s="6" t="s">
        <v>34</v>
      </c>
      <c r="L5" s="6">
        <v>3</v>
      </c>
      <c r="M5" s="6">
        <v>1836</v>
      </c>
      <c r="N5" s="6"/>
      <c r="O5" s="10"/>
      <c r="P5" s="6"/>
      <c r="Q5" s="11"/>
      <c r="R5" s="6" t="s">
        <v>35</v>
      </c>
    </row>
    <row r="6" spans="1:18" x14ac:dyDescent="0.25">
      <c r="A6" s="40">
        <v>5</v>
      </c>
      <c r="B6" s="40"/>
      <c r="C6" s="6" t="s">
        <v>36</v>
      </c>
      <c r="D6" s="6" t="s">
        <v>37</v>
      </c>
      <c r="E6" s="6" t="s">
        <v>38</v>
      </c>
      <c r="F6" s="6" t="s">
        <v>39</v>
      </c>
      <c r="G6" s="7">
        <v>11943</v>
      </c>
      <c r="H6" s="8">
        <v>1932</v>
      </c>
      <c r="I6" s="6">
        <v>1</v>
      </c>
      <c r="J6" s="6" t="s">
        <v>22</v>
      </c>
      <c r="K6" s="6" t="s">
        <v>40</v>
      </c>
      <c r="L6" s="33">
        <v>6.5</v>
      </c>
      <c r="M6" s="6">
        <v>2500</v>
      </c>
      <c r="N6" s="6"/>
      <c r="O6" s="10"/>
      <c r="P6" s="6"/>
      <c r="Q6" s="11"/>
      <c r="R6" s="6" t="s">
        <v>41</v>
      </c>
    </row>
    <row r="7" spans="1:18" x14ac:dyDescent="0.25">
      <c r="A7" s="40">
        <v>6</v>
      </c>
      <c r="B7" s="40"/>
      <c r="C7" s="6" t="s">
        <v>24</v>
      </c>
      <c r="D7" s="6" t="s">
        <v>25</v>
      </c>
      <c r="E7" s="6" t="s">
        <v>42</v>
      </c>
      <c r="F7" s="6" t="s">
        <v>43</v>
      </c>
      <c r="G7" s="7">
        <v>12683</v>
      </c>
      <c r="H7" s="8">
        <v>1934</v>
      </c>
      <c r="I7" s="6">
        <v>1</v>
      </c>
      <c r="J7" s="6" t="s">
        <v>22</v>
      </c>
      <c r="K7" s="6" t="s">
        <v>44</v>
      </c>
      <c r="L7" s="10">
        <v>4.2</v>
      </c>
      <c r="M7" s="6">
        <v>1900</v>
      </c>
      <c r="N7" s="10">
        <v>200000</v>
      </c>
      <c r="O7" s="10"/>
      <c r="P7" s="6">
        <f>M7/N7</f>
        <v>9.4999999999999998E-3</v>
      </c>
      <c r="Q7" s="11">
        <v>9.4999999999999998E-3</v>
      </c>
      <c r="R7" s="6" t="s">
        <v>45</v>
      </c>
    </row>
    <row r="8" spans="1:18" x14ac:dyDescent="0.25">
      <c r="A8" s="40">
        <v>7</v>
      </c>
      <c r="B8" s="40"/>
      <c r="C8" s="6" t="s">
        <v>24</v>
      </c>
      <c r="D8" s="6" t="s">
        <v>25</v>
      </c>
      <c r="E8" s="6" t="s">
        <v>26</v>
      </c>
      <c r="F8" s="6" t="s">
        <v>27</v>
      </c>
      <c r="G8" s="7">
        <v>13524</v>
      </c>
      <c r="H8" s="8">
        <v>1937</v>
      </c>
      <c r="I8" s="6">
        <v>2</v>
      </c>
      <c r="J8" s="6" t="s">
        <v>22</v>
      </c>
      <c r="K8" s="6"/>
      <c r="L8" s="13">
        <v>9.1</v>
      </c>
      <c r="M8" s="6">
        <v>11000</v>
      </c>
      <c r="N8" s="6"/>
      <c r="O8" s="10"/>
      <c r="P8" s="6"/>
      <c r="Q8" s="11"/>
      <c r="R8" s="6" t="s">
        <v>46</v>
      </c>
    </row>
    <row r="9" spans="1:18" x14ac:dyDescent="0.25">
      <c r="A9" s="40">
        <v>8</v>
      </c>
      <c r="B9" s="40"/>
      <c r="C9" s="6" t="s">
        <v>47</v>
      </c>
      <c r="D9" s="6" t="s">
        <v>48</v>
      </c>
      <c r="E9" s="6" t="s">
        <v>49</v>
      </c>
      <c r="F9" s="6" t="s">
        <v>50</v>
      </c>
      <c r="G9" s="14">
        <v>15630</v>
      </c>
      <c r="H9" s="15">
        <v>1942</v>
      </c>
      <c r="I9" s="6">
        <v>1</v>
      </c>
      <c r="J9" s="6" t="s">
        <v>22</v>
      </c>
      <c r="K9" s="6" t="s">
        <v>51</v>
      </c>
      <c r="L9" s="10">
        <v>6</v>
      </c>
      <c r="M9" s="6">
        <v>54900</v>
      </c>
      <c r="N9" s="6"/>
      <c r="O9" s="10"/>
      <c r="P9" s="6"/>
      <c r="Q9" s="11"/>
      <c r="R9" s="6" t="s">
        <v>52</v>
      </c>
    </row>
    <row r="10" spans="1:18" x14ac:dyDescent="0.25">
      <c r="A10" s="40">
        <v>9</v>
      </c>
      <c r="B10" s="40"/>
      <c r="C10" s="6" t="s">
        <v>47</v>
      </c>
      <c r="D10" s="6" t="s">
        <v>48</v>
      </c>
      <c r="E10" s="6" t="s">
        <v>53</v>
      </c>
      <c r="F10" s="6" t="s">
        <v>54</v>
      </c>
      <c r="G10" s="7">
        <v>15628</v>
      </c>
      <c r="H10" s="8">
        <v>1942</v>
      </c>
      <c r="I10" s="6">
        <v>1</v>
      </c>
      <c r="J10" s="6" t="s">
        <v>22</v>
      </c>
      <c r="K10" s="6" t="s">
        <v>51</v>
      </c>
      <c r="L10" s="10">
        <v>5</v>
      </c>
      <c r="M10" s="6">
        <v>40000</v>
      </c>
      <c r="N10" s="6"/>
      <c r="O10" s="10"/>
      <c r="P10" s="6"/>
      <c r="Q10" s="11"/>
      <c r="R10" s="6" t="s">
        <v>55</v>
      </c>
    </row>
    <row r="11" spans="1:18" x14ac:dyDescent="0.25">
      <c r="A11" s="40">
        <v>10</v>
      </c>
      <c r="B11" s="40" t="s">
        <v>56</v>
      </c>
      <c r="C11" s="6" t="s">
        <v>57</v>
      </c>
      <c r="D11" s="6" t="s">
        <v>58</v>
      </c>
      <c r="E11" s="6" t="s">
        <v>59</v>
      </c>
      <c r="F11" s="6" t="s">
        <v>60</v>
      </c>
      <c r="G11" s="7">
        <v>19390</v>
      </c>
      <c r="H11" s="8">
        <v>1953</v>
      </c>
      <c r="I11" s="6">
        <v>1</v>
      </c>
      <c r="J11" s="6" t="s">
        <v>61</v>
      </c>
      <c r="K11" s="6" t="s">
        <v>62</v>
      </c>
      <c r="L11" s="6">
        <v>5.6</v>
      </c>
      <c r="M11" s="6">
        <v>28</v>
      </c>
      <c r="N11" s="6">
        <v>350</v>
      </c>
      <c r="O11" s="10"/>
      <c r="P11" s="6">
        <f>M11/N11</f>
        <v>0.08</v>
      </c>
      <c r="Q11" s="11"/>
      <c r="R11" s="41"/>
    </row>
    <row r="12" spans="1:18" x14ac:dyDescent="0.25">
      <c r="A12" s="40">
        <v>11</v>
      </c>
      <c r="B12" s="40" t="s">
        <v>63</v>
      </c>
      <c r="C12" s="6" t="s">
        <v>57</v>
      </c>
      <c r="D12" s="6" t="s">
        <v>58</v>
      </c>
      <c r="E12" s="6" t="s">
        <v>64</v>
      </c>
      <c r="F12" s="6" t="s">
        <v>65</v>
      </c>
      <c r="G12" s="7">
        <v>19390</v>
      </c>
      <c r="H12" s="8">
        <v>1953</v>
      </c>
      <c r="I12" s="6">
        <v>1</v>
      </c>
      <c r="J12" s="6" t="s">
        <v>61</v>
      </c>
      <c r="K12" s="6" t="s">
        <v>62</v>
      </c>
      <c r="L12" s="6">
        <v>5.6</v>
      </c>
      <c r="M12" s="6">
        <v>1836</v>
      </c>
      <c r="N12" s="6">
        <v>300000</v>
      </c>
      <c r="O12" s="10"/>
      <c r="P12" s="6">
        <f>M12/N12</f>
        <v>6.1199999999999996E-3</v>
      </c>
      <c r="Q12" s="11">
        <v>6.1199999999999996E-3</v>
      </c>
      <c r="R12" s="41"/>
    </row>
    <row r="13" spans="1:18" x14ac:dyDescent="0.25">
      <c r="A13" s="40">
        <v>12</v>
      </c>
      <c r="B13" s="40"/>
      <c r="C13" s="6" t="s">
        <v>57</v>
      </c>
      <c r="D13" s="6" t="s">
        <v>58</v>
      </c>
      <c r="E13" s="6" t="s">
        <v>66</v>
      </c>
      <c r="F13" s="6"/>
      <c r="G13" s="7">
        <v>19390</v>
      </c>
      <c r="H13" s="8">
        <v>1953</v>
      </c>
      <c r="I13" s="6">
        <v>1</v>
      </c>
      <c r="J13" s="6" t="s">
        <v>61</v>
      </c>
      <c r="K13" s="6" t="s">
        <v>62</v>
      </c>
      <c r="L13" s="10">
        <v>3.5</v>
      </c>
      <c r="M13" s="6">
        <v>307</v>
      </c>
      <c r="N13" s="6">
        <v>32000</v>
      </c>
      <c r="O13" s="10"/>
      <c r="P13" s="6">
        <f>M13/N13</f>
        <v>9.5937499999999998E-3</v>
      </c>
      <c r="Q13" s="11"/>
      <c r="R13" s="6"/>
    </row>
    <row r="14" spans="1:18" x14ac:dyDescent="0.25">
      <c r="A14" s="40">
        <v>13</v>
      </c>
      <c r="B14" s="40"/>
      <c r="C14" s="6" t="s">
        <v>24</v>
      </c>
      <c r="D14" s="6" t="s">
        <v>25</v>
      </c>
      <c r="E14" s="6" t="s">
        <v>42</v>
      </c>
      <c r="F14" s="6" t="s">
        <v>67</v>
      </c>
      <c r="G14" s="7">
        <v>21819</v>
      </c>
      <c r="H14" s="8">
        <v>1959</v>
      </c>
      <c r="I14" s="6">
        <v>1</v>
      </c>
      <c r="J14" s="6" t="s">
        <v>22</v>
      </c>
      <c r="K14" s="6" t="s">
        <v>68</v>
      </c>
      <c r="L14" s="6">
        <v>3.5</v>
      </c>
      <c r="M14" s="6">
        <v>5098</v>
      </c>
      <c r="N14" s="6">
        <v>1500000</v>
      </c>
      <c r="O14" s="10"/>
      <c r="P14" s="6">
        <f>M14/N14</f>
        <v>3.3986666666666666E-3</v>
      </c>
      <c r="Q14" s="11">
        <v>3.3986666666666666E-3</v>
      </c>
      <c r="R14" s="6" t="s">
        <v>69</v>
      </c>
    </row>
    <row r="15" spans="1:18" x14ac:dyDescent="0.25">
      <c r="A15" s="40">
        <v>14</v>
      </c>
      <c r="B15" s="40"/>
      <c r="C15" s="6" t="s">
        <v>47</v>
      </c>
      <c r="D15" s="6" t="s">
        <v>48</v>
      </c>
      <c r="E15" s="6" t="s">
        <v>49</v>
      </c>
      <c r="F15" s="6" t="s">
        <v>70</v>
      </c>
      <c r="G15" s="7">
        <v>22219</v>
      </c>
      <c r="H15" s="8">
        <v>1960</v>
      </c>
      <c r="I15" s="6">
        <v>1</v>
      </c>
      <c r="J15" s="6" t="s">
        <v>22</v>
      </c>
      <c r="K15" s="6"/>
      <c r="L15" s="33">
        <v>9.1</v>
      </c>
      <c r="M15" s="6">
        <v>2574</v>
      </c>
      <c r="N15" s="6">
        <v>200000</v>
      </c>
      <c r="O15" s="10"/>
      <c r="P15" s="6">
        <f>M15/N15</f>
        <v>1.2869999999999999E-2</v>
      </c>
      <c r="Q15" s="11">
        <v>1.2869999999999999E-2</v>
      </c>
      <c r="R15" s="6" t="s">
        <v>71</v>
      </c>
    </row>
    <row r="16" spans="1:18" x14ac:dyDescent="0.25">
      <c r="A16" s="40">
        <v>15</v>
      </c>
      <c r="B16" s="6" t="s">
        <v>72</v>
      </c>
      <c r="C16" s="6" t="s">
        <v>47</v>
      </c>
      <c r="D16" s="6" t="s">
        <v>48</v>
      </c>
      <c r="E16" s="6" t="s">
        <v>49</v>
      </c>
      <c r="F16" s="6" t="s">
        <v>73</v>
      </c>
      <c r="G16" s="7">
        <v>22529</v>
      </c>
      <c r="H16" s="8">
        <v>1961</v>
      </c>
      <c r="I16" s="6">
        <v>1</v>
      </c>
      <c r="J16" s="6" t="s">
        <v>22</v>
      </c>
      <c r="K16" s="6" t="s">
        <v>74</v>
      </c>
      <c r="L16" s="34">
        <v>3</v>
      </c>
      <c r="M16" s="6">
        <v>11000</v>
      </c>
      <c r="N16" s="6"/>
      <c r="O16" s="10"/>
      <c r="P16" s="6"/>
      <c r="Q16" s="11"/>
      <c r="R16" s="6" t="s">
        <v>75</v>
      </c>
    </row>
    <row r="17" spans="1:18" x14ac:dyDescent="0.25">
      <c r="A17" s="40">
        <v>16</v>
      </c>
      <c r="B17" s="40" t="s">
        <v>76</v>
      </c>
      <c r="C17" s="6" t="s">
        <v>57</v>
      </c>
      <c r="D17" s="6" t="s">
        <v>58</v>
      </c>
      <c r="E17" s="6" t="s">
        <v>77</v>
      </c>
      <c r="F17" s="6" t="s">
        <v>78</v>
      </c>
      <c r="G17" s="7" t="s">
        <v>79</v>
      </c>
      <c r="H17" s="8">
        <v>1962</v>
      </c>
      <c r="I17" s="6">
        <v>1</v>
      </c>
      <c r="J17" s="6" t="s">
        <v>80</v>
      </c>
      <c r="K17" s="40" t="s">
        <v>81</v>
      </c>
      <c r="L17" s="6">
        <v>5.7</v>
      </c>
      <c r="M17" s="6">
        <v>347</v>
      </c>
      <c r="N17" s="6">
        <v>20000</v>
      </c>
      <c r="O17" s="6">
        <v>600</v>
      </c>
      <c r="P17" s="6">
        <f>M17/N17</f>
        <v>1.7350000000000001E-2</v>
      </c>
      <c r="Q17" s="11"/>
      <c r="R17" s="6"/>
    </row>
    <row r="18" spans="1:18" x14ac:dyDescent="0.25">
      <c r="A18" s="40">
        <v>17</v>
      </c>
      <c r="B18" s="40"/>
      <c r="C18" s="6" t="s">
        <v>47</v>
      </c>
      <c r="D18" s="6" t="s">
        <v>48</v>
      </c>
      <c r="E18" s="6" t="s">
        <v>49</v>
      </c>
      <c r="F18" s="6" t="s">
        <v>82</v>
      </c>
      <c r="G18" s="7">
        <v>23159</v>
      </c>
      <c r="H18" s="8">
        <v>1963</v>
      </c>
      <c r="I18" s="6">
        <v>1</v>
      </c>
      <c r="J18" s="6" t="s">
        <v>22</v>
      </c>
      <c r="K18" s="6"/>
      <c r="L18" s="33">
        <v>9.1</v>
      </c>
      <c r="M18" s="6">
        <v>19800</v>
      </c>
      <c r="N18" s="6">
        <v>1000000</v>
      </c>
      <c r="O18" s="10"/>
      <c r="P18" s="6">
        <f>M18/N18</f>
        <v>1.9800000000000002E-2</v>
      </c>
      <c r="Q18" s="11">
        <v>1.9800000000000002E-2</v>
      </c>
      <c r="R18" s="6" t="s">
        <v>83</v>
      </c>
    </row>
    <row r="19" spans="1:18" x14ac:dyDescent="0.25">
      <c r="A19" s="40">
        <v>18</v>
      </c>
      <c r="B19" s="6" t="s">
        <v>84</v>
      </c>
      <c r="C19" s="40" t="s">
        <v>47</v>
      </c>
      <c r="D19" s="40" t="s">
        <v>48</v>
      </c>
      <c r="E19" s="40" t="s">
        <v>85</v>
      </c>
      <c r="F19" s="6" t="s">
        <v>86</v>
      </c>
      <c r="G19" s="7">
        <v>24091</v>
      </c>
      <c r="H19" s="8">
        <v>1965</v>
      </c>
      <c r="I19" s="40">
        <v>1</v>
      </c>
      <c r="J19" s="40" t="s">
        <v>22</v>
      </c>
      <c r="K19" s="40"/>
      <c r="L19" s="42">
        <v>3.9</v>
      </c>
      <c r="M19" s="40">
        <v>874</v>
      </c>
      <c r="N19" s="40">
        <v>60000</v>
      </c>
      <c r="O19" s="43"/>
      <c r="P19" s="40">
        <f>M19/N19</f>
        <v>1.4566666666666667E-2</v>
      </c>
      <c r="Q19" s="44"/>
      <c r="R19" s="40"/>
    </row>
    <row r="20" spans="1:18" x14ac:dyDescent="0.25">
      <c r="A20" s="40">
        <v>19</v>
      </c>
      <c r="B20" s="6" t="s">
        <v>87</v>
      </c>
      <c r="C20" s="6" t="s">
        <v>47</v>
      </c>
      <c r="D20" s="6" t="s">
        <v>48</v>
      </c>
      <c r="E20" s="6" t="s">
        <v>49</v>
      </c>
      <c r="F20" s="6" t="s">
        <v>88</v>
      </c>
      <c r="G20" s="7">
        <v>23874</v>
      </c>
      <c r="H20" s="8">
        <v>1965</v>
      </c>
      <c r="I20" s="6">
        <v>1</v>
      </c>
      <c r="J20" s="6" t="s">
        <v>22</v>
      </c>
      <c r="K20" s="6"/>
      <c r="L20" s="33">
        <v>5.8</v>
      </c>
      <c r="M20" s="21">
        <v>36000</v>
      </c>
      <c r="N20" s="6">
        <v>15600000</v>
      </c>
      <c r="O20" s="10"/>
      <c r="P20" s="6">
        <f>M20/N20</f>
        <v>2.3076923076923079E-3</v>
      </c>
      <c r="Q20" s="11">
        <v>2.3076923076923079E-3</v>
      </c>
      <c r="R20" s="6" t="s">
        <v>89</v>
      </c>
    </row>
    <row r="21" spans="1:18" x14ac:dyDescent="0.25">
      <c r="A21" s="40">
        <v>20</v>
      </c>
      <c r="B21" s="6" t="s">
        <v>90</v>
      </c>
      <c r="C21" s="6" t="s">
        <v>47</v>
      </c>
      <c r="D21" s="6" t="s">
        <v>48</v>
      </c>
      <c r="E21" s="6" t="s">
        <v>49</v>
      </c>
      <c r="F21" s="6"/>
      <c r="G21" s="7">
        <v>23894</v>
      </c>
      <c r="H21" s="8">
        <v>1965</v>
      </c>
      <c r="I21" s="6">
        <v>1</v>
      </c>
      <c r="J21" s="6" t="s">
        <v>22</v>
      </c>
      <c r="K21" s="6"/>
      <c r="L21" s="33">
        <v>7.6</v>
      </c>
      <c r="M21" s="6">
        <v>12047</v>
      </c>
      <c r="N21" s="6"/>
      <c r="O21" s="10"/>
      <c r="P21" s="6"/>
      <c r="Q21" s="11"/>
      <c r="R21" s="6" t="s">
        <v>91</v>
      </c>
    </row>
    <row r="22" spans="1:18" x14ac:dyDescent="0.25">
      <c r="A22" s="40">
        <v>21</v>
      </c>
      <c r="B22" s="6" t="s">
        <v>92</v>
      </c>
      <c r="C22" s="6" t="s">
        <v>93</v>
      </c>
      <c r="D22" s="6" t="s">
        <v>93</v>
      </c>
      <c r="E22" s="6" t="s">
        <v>94</v>
      </c>
      <c r="F22" s="6" t="s">
        <v>95</v>
      </c>
      <c r="G22" s="7" t="s">
        <v>96</v>
      </c>
      <c r="H22" s="8">
        <v>1966</v>
      </c>
      <c r="I22" s="6">
        <v>1</v>
      </c>
      <c r="J22" s="6" t="s">
        <v>61</v>
      </c>
      <c r="K22" s="6"/>
      <c r="L22" s="22"/>
      <c r="M22" s="6">
        <v>0</v>
      </c>
      <c r="N22" s="6">
        <v>2000</v>
      </c>
      <c r="O22" s="6">
        <v>0.05</v>
      </c>
      <c r="P22" s="6">
        <v>0</v>
      </c>
      <c r="Q22" s="11"/>
      <c r="R22" s="45"/>
    </row>
    <row r="23" spans="1:18" x14ac:dyDescent="0.25">
      <c r="A23" s="40">
        <v>22</v>
      </c>
      <c r="B23" s="40"/>
      <c r="C23" s="6" t="s">
        <v>47</v>
      </c>
      <c r="D23" s="6" t="s">
        <v>48</v>
      </c>
      <c r="E23" s="6" t="s">
        <v>49</v>
      </c>
      <c r="F23" s="6" t="s">
        <v>97</v>
      </c>
      <c r="G23" s="7">
        <v>25913</v>
      </c>
      <c r="H23" s="8">
        <v>1970</v>
      </c>
      <c r="I23" s="6">
        <v>1</v>
      </c>
      <c r="J23" s="6" t="s">
        <v>22</v>
      </c>
      <c r="K23" s="6" t="s">
        <v>98</v>
      </c>
      <c r="L23" s="33">
        <v>9.1</v>
      </c>
      <c r="M23" s="24">
        <v>300000</v>
      </c>
      <c r="N23" s="6">
        <v>3648000</v>
      </c>
      <c r="O23" s="10"/>
      <c r="P23" s="6">
        <f>M23/N23</f>
        <v>8.2236842105263164E-2</v>
      </c>
      <c r="Q23" s="11">
        <v>8.2236842105263164E-2</v>
      </c>
      <c r="R23" s="6" t="s">
        <v>99</v>
      </c>
    </row>
    <row r="24" spans="1:18" x14ac:dyDescent="0.25">
      <c r="A24" s="40">
        <v>23</v>
      </c>
      <c r="B24" s="40"/>
      <c r="C24" s="6" t="s">
        <v>47</v>
      </c>
      <c r="D24" s="6" t="s">
        <v>48</v>
      </c>
      <c r="E24" s="6" t="s">
        <v>53</v>
      </c>
      <c r="F24" s="6" t="s">
        <v>100</v>
      </c>
      <c r="G24" s="7">
        <v>26233</v>
      </c>
      <c r="H24" s="8">
        <v>1971</v>
      </c>
      <c r="I24" s="6">
        <v>1</v>
      </c>
      <c r="J24" s="6" t="s">
        <v>22</v>
      </c>
      <c r="K24" s="6" t="s">
        <v>101</v>
      </c>
      <c r="L24" s="34">
        <v>6.1</v>
      </c>
      <c r="M24" s="6">
        <v>9658</v>
      </c>
      <c r="N24" s="6">
        <v>6900000</v>
      </c>
      <c r="O24" s="10"/>
      <c r="P24" s="6">
        <f>M24/N24</f>
        <v>1.3997101449275363E-3</v>
      </c>
      <c r="Q24" s="11">
        <v>1.3997101449275363E-3</v>
      </c>
      <c r="R24" s="6" t="s">
        <v>102</v>
      </c>
    </row>
    <row r="25" spans="1:18" x14ac:dyDescent="0.25">
      <c r="A25" s="40">
        <v>24</v>
      </c>
      <c r="B25" s="40"/>
      <c r="C25" s="6" t="s">
        <v>47</v>
      </c>
      <c r="D25" s="6" t="s">
        <v>48</v>
      </c>
      <c r="E25" s="6" t="s">
        <v>53</v>
      </c>
      <c r="F25" s="6" t="s">
        <v>103</v>
      </c>
      <c r="G25" s="7">
        <v>28470</v>
      </c>
      <c r="H25" s="8">
        <v>1977</v>
      </c>
      <c r="I25" s="6">
        <v>1</v>
      </c>
      <c r="J25" s="6" t="s">
        <v>22</v>
      </c>
      <c r="K25" s="6"/>
      <c r="L25" s="33">
        <v>5</v>
      </c>
      <c r="M25" s="6">
        <v>14204</v>
      </c>
      <c r="N25" s="6">
        <v>14469800</v>
      </c>
      <c r="O25" s="10"/>
      <c r="P25" s="6">
        <f>M25/N25</f>
        <v>9.8163070671329253E-4</v>
      </c>
      <c r="Q25" s="11">
        <v>9.8163070671329253E-4</v>
      </c>
      <c r="R25" s="6" t="s">
        <v>104</v>
      </c>
    </row>
    <row r="26" spans="1:18" x14ac:dyDescent="0.25">
      <c r="A26" s="40">
        <v>25</v>
      </c>
      <c r="B26" s="6" t="s">
        <v>105</v>
      </c>
      <c r="C26" s="6" t="s">
        <v>57</v>
      </c>
      <c r="D26" s="6" t="s">
        <v>58</v>
      </c>
      <c r="E26" s="6" t="s">
        <v>66</v>
      </c>
      <c r="F26" s="6" t="s">
        <v>27</v>
      </c>
      <c r="G26" s="7" t="s">
        <v>106</v>
      </c>
      <c r="H26" s="8">
        <v>1977</v>
      </c>
      <c r="I26" s="6">
        <v>1</v>
      </c>
      <c r="J26" s="6" t="s">
        <v>61</v>
      </c>
      <c r="K26" s="6"/>
      <c r="L26" s="22"/>
      <c r="M26" s="6">
        <v>6</v>
      </c>
      <c r="N26" s="6"/>
      <c r="O26" s="6">
        <v>1</v>
      </c>
      <c r="P26" s="6"/>
      <c r="Q26" s="11"/>
      <c r="R26" s="45"/>
    </row>
    <row r="27" spans="1:18" x14ac:dyDescent="0.25">
      <c r="A27" s="40">
        <v>26</v>
      </c>
      <c r="B27" s="40"/>
      <c r="C27" s="6" t="s">
        <v>47</v>
      </c>
      <c r="D27" s="6" t="s">
        <v>48</v>
      </c>
      <c r="E27" s="6" t="s">
        <v>49</v>
      </c>
      <c r="F27" s="6" t="s">
        <v>27</v>
      </c>
      <c r="G27" s="7">
        <v>29902</v>
      </c>
      <c r="H27" s="8">
        <v>1981</v>
      </c>
      <c r="I27" s="6">
        <v>1</v>
      </c>
      <c r="J27" s="6" t="s">
        <v>22</v>
      </c>
      <c r="K27" s="6" t="s">
        <v>107</v>
      </c>
      <c r="L27" s="34">
        <v>1.8</v>
      </c>
      <c r="M27" s="6">
        <v>212</v>
      </c>
      <c r="N27" s="6">
        <v>2000000</v>
      </c>
      <c r="O27" s="10"/>
      <c r="P27" s="6">
        <f>M27/N27</f>
        <v>1.06E-4</v>
      </c>
      <c r="Q27" s="11"/>
      <c r="R27" s="6" t="s">
        <v>108</v>
      </c>
    </row>
    <row r="28" spans="1:18" x14ac:dyDescent="0.25">
      <c r="A28" s="40">
        <v>27</v>
      </c>
      <c r="B28" s="6" t="s">
        <v>109</v>
      </c>
      <c r="C28" s="6" t="s">
        <v>110</v>
      </c>
      <c r="D28" s="6" t="s">
        <v>111</v>
      </c>
      <c r="E28" s="6" t="s">
        <v>112</v>
      </c>
      <c r="F28" s="6" t="s">
        <v>113</v>
      </c>
      <c r="G28" s="7" t="s">
        <v>114</v>
      </c>
      <c r="H28" s="8">
        <v>1982</v>
      </c>
      <c r="I28" s="6">
        <v>1</v>
      </c>
      <c r="J28" s="6" t="s">
        <v>61</v>
      </c>
      <c r="K28" s="6"/>
      <c r="L28" s="22"/>
      <c r="M28" s="6">
        <v>0</v>
      </c>
      <c r="N28" s="6">
        <v>818</v>
      </c>
      <c r="O28" s="6">
        <v>0.06</v>
      </c>
      <c r="P28" s="6">
        <v>0</v>
      </c>
      <c r="Q28" s="11"/>
      <c r="R28" s="45"/>
    </row>
    <row r="29" spans="1:18" x14ac:dyDescent="0.25">
      <c r="A29" s="40">
        <v>28</v>
      </c>
      <c r="B29" s="6" t="s">
        <v>115</v>
      </c>
      <c r="C29" s="6" t="s">
        <v>18</v>
      </c>
      <c r="D29" s="6" t="s">
        <v>19</v>
      </c>
      <c r="E29" s="40" t="s">
        <v>116</v>
      </c>
      <c r="F29" s="40" t="s">
        <v>117</v>
      </c>
      <c r="G29" s="7">
        <v>30509</v>
      </c>
      <c r="H29" s="8">
        <v>1983</v>
      </c>
      <c r="I29" s="6">
        <v>1</v>
      </c>
      <c r="J29" s="6" t="s">
        <v>61</v>
      </c>
      <c r="K29" s="6"/>
      <c r="L29" s="22"/>
      <c r="M29" s="6">
        <v>0</v>
      </c>
      <c r="N29" s="6"/>
      <c r="O29" s="40">
        <v>58</v>
      </c>
      <c r="P29" s="6">
        <v>0</v>
      </c>
      <c r="Q29" s="11"/>
      <c r="R29" s="45"/>
    </row>
    <row r="30" spans="1:18" x14ac:dyDescent="0.25">
      <c r="A30" s="40">
        <v>29</v>
      </c>
      <c r="B30" s="40"/>
      <c r="C30" s="6" t="s">
        <v>47</v>
      </c>
      <c r="D30" s="6" t="s">
        <v>48</v>
      </c>
      <c r="E30" s="6" t="s">
        <v>49</v>
      </c>
      <c r="F30" s="6" t="s">
        <v>118</v>
      </c>
      <c r="G30" s="7">
        <v>31191</v>
      </c>
      <c r="H30" s="8">
        <v>1985</v>
      </c>
      <c r="I30" s="6">
        <v>5</v>
      </c>
      <c r="J30" s="6" t="s">
        <v>22</v>
      </c>
      <c r="K30" s="6"/>
      <c r="L30" s="33">
        <v>5</v>
      </c>
      <c r="M30" s="6">
        <v>15000</v>
      </c>
      <c r="N30" s="6">
        <v>1810000</v>
      </c>
      <c r="O30" s="10"/>
      <c r="P30" s="6">
        <f>M30/N30</f>
        <v>8.2872928176795577E-3</v>
      </c>
      <c r="Q30" s="11">
        <v>8.2872928176795577E-3</v>
      </c>
      <c r="R30" s="6" t="s">
        <v>119</v>
      </c>
    </row>
    <row r="31" spans="1:18" x14ac:dyDescent="0.25">
      <c r="A31" s="40">
        <v>30</v>
      </c>
      <c r="B31" s="6" t="s">
        <v>120</v>
      </c>
      <c r="C31" s="6" t="s">
        <v>47</v>
      </c>
      <c r="D31" s="6" t="s">
        <v>48</v>
      </c>
      <c r="E31" s="6" t="s">
        <v>121</v>
      </c>
      <c r="F31" s="6" t="s">
        <v>122</v>
      </c>
      <c r="G31" s="7" t="s">
        <v>123</v>
      </c>
      <c r="H31" s="8">
        <v>1985</v>
      </c>
      <c r="I31" s="6">
        <v>1</v>
      </c>
      <c r="J31" s="6" t="s">
        <v>61</v>
      </c>
      <c r="K31" s="6"/>
      <c r="L31" s="22"/>
      <c r="M31" s="6">
        <v>11</v>
      </c>
      <c r="N31" s="6">
        <v>2000</v>
      </c>
      <c r="O31" s="6"/>
      <c r="P31" s="6">
        <f>M31/N31</f>
        <v>5.4999999999999997E-3</v>
      </c>
      <c r="Q31" s="11"/>
      <c r="R31" s="45"/>
    </row>
    <row r="32" spans="1:18" x14ac:dyDescent="0.25">
      <c r="A32" s="40">
        <v>31</v>
      </c>
      <c r="B32" s="40"/>
      <c r="C32" s="6" t="s">
        <v>110</v>
      </c>
      <c r="D32" s="6" t="s">
        <v>111</v>
      </c>
      <c r="E32" s="6" t="s">
        <v>112</v>
      </c>
      <c r="F32" s="6" t="s">
        <v>124</v>
      </c>
      <c r="G32" s="7">
        <v>32104</v>
      </c>
      <c r="H32" s="8">
        <v>1987</v>
      </c>
      <c r="I32" s="6">
        <v>1</v>
      </c>
      <c r="J32" s="6" t="s">
        <v>22</v>
      </c>
      <c r="K32" s="6" t="s">
        <v>125</v>
      </c>
      <c r="L32" s="12"/>
      <c r="M32" s="6">
        <v>793</v>
      </c>
      <c r="N32" s="6">
        <v>1819112</v>
      </c>
      <c r="O32" s="10"/>
      <c r="P32" s="6">
        <f>M32/N32</f>
        <v>4.3592697975715626E-4</v>
      </c>
      <c r="Q32" s="11"/>
      <c r="R32" s="6" t="s">
        <v>126</v>
      </c>
    </row>
    <row r="33" spans="1:18" x14ac:dyDescent="0.25">
      <c r="A33" s="40">
        <v>32</v>
      </c>
      <c r="B33" s="6" t="s">
        <v>127</v>
      </c>
      <c r="C33" s="6" t="s">
        <v>36</v>
      </c>
      <c r="D33" s="6" t="s">
        <v>128</v>
      </c>
      <c r="E33" s="40" t="s">
        <v>129</v>
      </c>
      <c r="F33" s="40" t="s">
        <v>27</v>
      </c>
      <c r="G33" s="7">
        <v>32395</v>
      </c>
      <c r="H33" s="8">
        <v>1988</v>
      </c>
      <c r="I33" s="6">
        <v>1</v>
      </c>
      <c r="J33" s="6" t="s">
        <v>61</v>
      </c>
      <c r="K33" s="6"/>
      <c r="L33" s="22"/>
      <c r="M33" s="6">
        <v>0</v>
      </c>
      <c r="N33" s="6"/>
      <c r="O33" s="6"/>
      <c r="P33" s="6">
        <v>0</v>
      </c>
      <c r="Q33" s="11"/>
      <c r="R33" s="45"/>
    </row>
    <row r="34" spans="1:18" x14ac:dyDescent="0.25">
      <c r="A34" s="40">
        <v>33</v>
      </c>
      <c r="B34" s="6" t="s">
        <v>130</v>
      </c>
      <c r="C34" s="6" t="s">
        <v>36</v>
      </c>
      <c r="D34" s="6" t="s">
        <v>128</v>
      </c>
      <c r="E34" s="6" t="s">
        <v>131</v>
      </c>
      <c r="F34" s="6"/>
      <c r="G34" s="7">
        <v>32400</v>
      </c>
      <c r="H34" s="8">
        <v>1988</v>
      </c>
      <c r="I34" s="6">
        <v>1</v>
      </c>
      <c r="J34" s="6" t="s">
        <v>61</v>
      </c>
      <c r="K34" s="6"/>
      <c r="L34" s="22"/>
      <c r="M34" s="6">
        <v>15</v>
      </c>
      <c r="N34" s="6">
        <v>2125</v>
      </c>
      <c r="O34" s="6"/>
      <c r="P34" s="6">
        <f>M34/N34</f>
        <v>7.058823529411765E-3</v>
      </c>
      <c r="Q34" s="11"/>
      <c r="R34" s="45"/>
    </row>
    <row r="35" spans="1:18" x14ac:dyDescent="0.25">
      <c r="A35" s="40">
        <v>34</v>
      </c>
      <c r="B35" s="6"/>
      <c r="C35" s="6" t="s">
        <v>47</v>
      </c>
      <c r="D35" s="6" t="s">
        <v>48</v>
      </c>
      <c r="E35" s="6" t="s">
        <v>49</v>
      </c>
      <c r="F35" s="6" t="s">
        <v>132</v>
      </c>
      <c r="G35" s="7">
        <v>32477</v>
      </c>
      <c r="H35" s="8">
        <v>1988</v>
      </c>
      <c r="I35" s="6">
        <v>1</v>
      </c>
      <c r="J35" s="6" t="s">
        <v>61</v>
      </c>
      <c r="K35" s="6"/>
      <c r="L35" s="10">
        <v>4.5</v>
      </c>
      <c r="M35" s="6">
        <v>5708</v>
      </c>
      <c r="N35" s="6">
        <v>10568860</v>
      </c>
      <c r="O35" s="6"/>
      <c r="P35" s="6">
        <f>M35/N35</f>
        <v>5.4007717010160037E-4</v>
      </c>
      <c r="Q35" s="11"/>
      <c r="R35" s="45"/>
    </row>
    <row r="36" spans="1:18" x14ac:dyDescent="0.25">
      <c r="A36" s="40">
        <v>35</v>
      </c>
      <c r="B36" s="6" t="s">
        <v>133</v>
      </c>
      <c r="C36" s="6" t="s">
        <v>134</v>
      </c>
      <c r="D36" s="6" t="s">
        <v>134</v>
      </c>
      <c r="E36" s="6" t="s">
        <v>135</v>
      </c>
      <c r="F36" s="6" t="s">
        <v>136</v>
      </c>
      <c r="G36" s="7" t="s">
        <v>137</v>
      </c>
      <c r="H36" s="8">
        <v>1990</v>
      </c>
      <c r="I36" s="6">
        <v>23</v>
      </c>
      <c r="J36" s="6" t="s">
        <v>61</v>
      </c>
      <c r="K36" s="6"/>
      <c r="L36" s="22"/>
      <c r="M36" s="6">
        <v>6</v>
      </c>
      <c r="N36" s="6"/>
      <c r="O36" s="6">
        <v>78.2</v>
      </c>
      <c r="P36" s="6"/>
      <c r="Q36" s="11"/>
      <c r="R36" s="45"/>
    </row>
    <row r="37" spans="1:18" x14ac:dyDescent="0.25">
      <c r="A37" s="40">
        <v>36</v>
      </c>
      <c r="B37" s="6"/>
      <c r="C37" s="6" t="s">
        <v>47</v>
      </c>
      <c r="D37" s="6" t="s">
        <v>48</v>
      </c>
      <c r="E37" s="6" t="s">
        <v>49</v>
      </c>
      <c r="F37" s="6" t="s">
        <v>138</v>
      </c>
      <c r="G37" s="7">
        <v>33225</v>
      </c>
      <c r="H37" s="8">
        <v>1990</v>
      </c>
      <c r="I37" s="6">
        <v>1</v>
      </c>
      <c r="J37" s="6" t="s">
        <v>61</v>
      </c>
      <c r="K37" s="6"/>
      <c r="L37" s="10">
        <v>4.4000000000000004</v>
      </c>
      <c r="M37" s="6">
        <v>5863</v>
      </c>
      <c r="N37" s="6"/>
      <c r="O37" s="6"/>
      <c r="P37" s="6"/>
      <c r="Q37" s="11"/>
      <c r="R37" s="45"/>
    </row>
    <row r="38" spans="1:18" x14ac:dyDescent="0.25">
      <c r="A38" s="40">
        <v>37</v>
      </c>
      <c r="B38" s="40"/>
      <c r="C38" s="6" t="s">
        <v>110</v>
      </c>
      <c r="D38" s="6" t="s">
        <v>111</v>
      </c>
      <c r="E38" s="6" t="s">
        <v>112</v>
      </c>
      <c r="F38" s="6" t="s">
        <v>139</v>
      </c>
      <c r="G38" s="7">
        <v>33110</v>
      </c>
      <c r="H38" s="8">
        <v>1990</v>
      </c>
      <c r="I38" s="6">
        <v>7</v>
      </c>
      <c r="J38" s="6" t="s">
        <v>61</v>
      </c>
      <c r="K38" s="6"/>
      <c r="L38" s="12"/>
      <c r="M38" s="6">
        <v>28</v>
      </c>
      <c r="N38" s="6">
        <v>50000</v>
      </c>
      <c r="O38" s="10"/>
      <c r="P38" s="6">
        <f>M38/N38</f>
        <v>5.5999999999999995E-4</v>
      </c>
      <c r="Q38" s="11"/>
      <c r="R38" s="41"/>
    </row>
    <row r="39" spans="1:18" x14ac:dyDescent="0.25">
      <c r="A39" s="40">
        <v>38</v>
      </c>
      <c r="B39" s="40"/>
      <c r="C39" s="6" t="s">
        <v>47</v>
      </c>
      <c r="D39" s="6" t="s">
        <v>48</v>
      </c>
      <c r="E39" s="6" t="s">
        <v>49</v>
      </c>
      <c r="F39" s="6" t="s">
        <v>140</v>
      </c>
      <c r="G39" s="7">
        <v>33357</v>
      </c>
      <c r="H39" s="8">
        <v>1991</v>
      </c>
      <c r="I39" s="6">
        <v>7</v>
      </c>
      <c r="J39" s="6" t="s">
        <v>22</v>
      </c>
      <c r="K39" s="6" t="s">
        <v>141</v>
      </c>
      <c r="L39" s="34">
        <v>6</v>
      </c>
      <c r="M39" s="6">
        <v>138866</v>
      </c>
      <c r="N39" s="6">
        <v>15438849</v>
      </c>
      <c r="O39" s="10"/>
      <c r="P39" s="6">
        <f>M39/N39</f>
        <v>8.9945824329261855E-3</v>
      </c>
      <c r="Q39" s="11">
        <v>8.9945824329261855E-3</v>
      </c>
      <c r="R39" s="6" t="s">
        <v>142</v>
      </c>
    </row>
    <row r="40" spans="1:18" x14ac:dyDescent="0.25">
      <c r="A40" s="40">
        <v>39</v>
      </c>
      <c r="B40" s="6"/>
      <c r="C40" s="6" t="s">
        <v>47</v>
      </c>
      <c r="D40" s="6" t="s">
        <v>48</v>
      </c>
      <c r="E40" s="6" t="s">
        <v>53</v>
      </c>
      <c r="F40" s="6" t="s">
        <v>143</v>
      </c>
      <c r="G40" s="7">
        <v>33432</v>
      </c>
      <c r="H40" s="8">
        <v>1991</v>
      </c>
      <c r="I40" s="6">
        <v>7</v>
      </c>
      <c r="J40" s="6" t="s">
        <v>61</v>
      </c>
      <c r="K40" s="6"/>
      <c r="L40" s="22"/>
      <c r="M40" s="6">
        <v>59</v>
      </c>
      <c r="N40" s="6">
        <v>2300000</v>
      </c>
      <c r="O40" s="10"/>
      <c r="P40" s="6">
        <f>M40/N40</f>
        <v>2.5652173913043479E-5</v>
      </c>
      <c r="Q40" s="11"/>
      <c r="R40" s="41"/>
    </row>
    <row r="41" spans="1:18" x14ac:dyDescent="0.25">
      <c r="A41" s="40">
        <v>40</v>
      </c>
      <c r="B41" s="6"/>
      <c r="C41" s="6" t="s">
        <v>47</v>
      </c>
      <c r="D41" s="6" t="s">
        <v>48</v>
      </c>
      <c r="E41" s="6" t="s">
        <v>53</v>
      </c>
      <c r="F41" s="6" t="s">
        <v>144</v>
      </c>
      <c r="G41" s="7">
        <v>33424</v>
      </c>
      <c r="H41" s="8">
        <v>1991</v>
      </c>
      <c r="I41" s="6">
        <v>2</v>
      </c>
      <c r="J41" s="6" t="s">
        <v>61</v>
      </c>
      <c r="K41" s="6"/>
      <c r="L41" s="22"/>
      <c r="M41" s="6">
        <v>30</v>
      </c>
      <c r="N41" s="6">
        <v>2000000</v>
      </c>
      <c r="O41" s="10"/>
      <c r="P41" s="6">
        <f>M41/N41</f>
        <v>1.5E-5</v>
      </c>
      <c r="Q41" s="11"/>
      <c r="R41" s="45"/>
    </row>
    <row r="42" spans="1:18" x14ac:dyDescent="0.25">
      <c r="A42" s="40">
        <v>41</v>
      </c>
      <c r="B42" s="40"/>
      <c r="C42" s="6" t="s">
        <v>110</v>
      </c>
      <c r="D42" s="6" t="s">
        <v>111</v>
      </c>
      <c r="E42" s="6" t="s">
        <v>112</v>
      </c>
      <c r="F42" s="6" t="s">
        <v>145</v>
      </c>
      <c r="G42" s="7">
        <v>33470</v>
      </c>
      <c r="H42" s="8">
        <v>1991</v>
      </c>
      <c r="I42" s="6">
        <v>5</v>
      </c>
      <c r="J42" s="6" t="s">
        <v>61</v>
      </c>
      <c r="K42" s="6"/>
      <c r="L42" s="12"/>
      <c r="M42" s="6">
        <v>50</v>
      </c>
      <c r="N42" s="6"/>
      <c r="O42" s="10"/>
      <c r="P42" s="6"/>
      <c r="Q42" s="11"/>
      <c r="R42" s="45"/>
    </row>
    <row r="43" spans="1:18" x14ac:dyDescent="0.25">
      <c r="A43" s="40">
        <v>42</v>
      </c>
      <c r="B43" s="6" t="s">
        <v>146</v>
      </c>
      <c r="C43" s="6" t="s">
        <v>110</v>
      </c>
      <c r="D43" s="6" t="s">
        <v>111</v>
      </c>
      <c r="E43" s="6" t="s">
        <v>112</v>
      </c>
      <c r="F43" s="6" t="s">
        <v>147</v>
      </c>
      <c r="G43" s="7">
        <v>33553</v>
      </c>
      <c r="H43" s="8">
        <v>1991</v>
      </c>
      <c r="I43" s="6">
        <v>1</v>
      </c>
      <c r="J43" s="6" t="s">
        <v>61</v>
      </c>
      <c r="K43" s="6"/>
      <c r="L43" s="22"/>
      <c r="M43" s="6">
        <v>10</v>
      </c>
      <c r="N43" s="6"/>
      <c r="O43" s="6"/>
      <c r="P43" s="6"/>
      <c r="Q43" s="11"/>
      <c r="R43" s="45"/>
    </row>
    <row r="44" spans="1:18" x14ac:dyDescent="0.25">
      <c r="A44" s="40">
        <v>43</v>
      </c>
      <c r="B44" s="6" t="s">
        <v>148</v>
      </c>
      <c r="C44" s="6" t="s">
        <v>134</v>
      </c>
      <c r="D44" s="6" t="s">
        <v>134</v>
      </c>
      <c r="E44" s="6" t="s">
        <v>149</v>
      </c>
      <c r="F44" s="6" t="s">
        <v>150</v>
      </c>
      <c r="G44" s="7" t="s">
        <v>151</v>
      </c>
      <c r="H44" s="8">
        <v>1992</v>
      </c>
      <c r="I44" s="6">
        <v>1</v>
      </c>
      <c r="J44" s="6" t="s">
        <v>61</v>
      </c>
      <c r="K44" s="6"/>
      <c r="L44" s="22"/>
      <c r="M44" s="6">
        <v>3</v>
      </c>
      <c r="N44" s="6">
        <v>200</v>
      </c>
      <c r="O44" s="6"/>
      <c r="P44" s="6">
        <f>M44/N44</f>
        <v>1.4999999999999999E-2</v>
      </c>
      <c r="Q44" s="11"/>
      <c r="R44" s="45"/>
    </row>
    <row r="45" spans="1:18" x14ac:dyDescent="0.25">
      <c r="A45" s="40">
        <v>44</v>
      </c>
      <c r="B45" s="6" t="s">
        <v>152</v>
      </c>
      <c r="C45" s="6" t="s">
        <v>110</v>
      </c>
      <c r="D45" s="6" t="s">
        <v>111</v>
      </c>
      <c r="E45" s="6" t="s">
        <v>153</v>
      </c>
      <c r="F45" s="6" t="s">
        <v>154</v>
      </c>
      <c r="G45" s="7" t="s">
        <v>155</v>
      </c>
      <c r="H45" s="8">
        <v>1992</v>
      </c>
      <c r="I45" s="6">
        <v>4</v>
      </c>
      <c r="J45" s="6" t="s">
        <v>61</v>
      </c>
      <c r="K45" s="6"/>
      <c r="L45" s="22"/>
      <c r="M45" s="6">
        <v>1</v>
      </c>
      <c r="N45" s="6">
        <v>58000</v>
      </c>
      <c r="O45" s="6"/>
      <c r="P45" s="6">
        <f>M45/N45</f>
        <v>1.7241379310344828E-5</v>
      </c>
      <c r="Q45" s="11"/>
      <c r="R45" s="45"/>
    </row>
    <row r="46" spans="1:18" x14ac:dyDescent="0.25">
      <c r="A46" s="40">
        <v>45</v>
      </c>
      <c r="B46" s="40"/>
      <c r="C46" s="6" t="s">
        <v>24</v>
      </c>
      <c r="D46" s="6" t="s">
        <v>25</v>
      </c>
      <c r="E46" s="6" t="s">
        <v>29</v>
      </c>
      <c r="F46" s="6" t="s">
        <v>27</v>
      </c>
      <c r="G46" s="7">
        <v>33973</v>
      </c>
      <c r="H46" s="8">
        <v>1993</v>
      </c>
      <c r="I46" s="6">
        <v>1</v>
      </c>
      <c r="J46" s="6" t="s">
        <v>61</v>
      </c>
      <c r="K46" s="40"/>
      <c r="L46" s="12"/>
      <c r="M46" s="6">
        <v>131</v>
      </c>
      <c r="N46" s="6"/>
      <c r="O46" s="10"/>
      <c r="P46" s="6"/>
      <c r="Q46" s="11"/>
      <c r="R46" s="45"/>
    </row>
    <row r="47" spans="1:18" x14ac:dyDescent="0.25">
      <c r="A47" s="40">
        <v>46</v>
      </c>
      <c r="B47" s="40"/>
      <c r="C47" s="6" t="s">
        <v>24</v>
      </c>
      <c r="D47" s="6" t="s">
        <v>25</v>
      </c>
      <c r="E47" s="6" t="s">
        <v>29</v>
      </c>
      <c r="F47" s="6" t="s">
        <v>156</v>
      </c>
      <c r="G47" s="7">
        <v>34038</v>
      </c>
      <c r="H47" s="8">
        <v>1993</v>
      </c>
      <c r="I47" s="6">
        <v>1</v>
      </c>
      <c r="J47" s="6" t="s">
        <v>61</v>
      </c>
      <c r="K47" s="6"/>
      <c r="L47" s="12"/>
      <c r="M47" s="6">
        <v>59</v>
      </c>
      <c r="N47" s="6"/>
      <c r="O47" s="10"/>
      <c r="P47" s="6"/>
      <c r="Q47" s="11"/>
      <c r="R47" s="41"/>
    </row>
    <row r="48" spans="1:18" x14ac:dyDescent="0.25">
      <c r="A48" s="40">
        <v>47</v>
      </c>
      <c r="B48" s="6"/>
      <c r="C48" s="6" t="s">
        <v>36</v>
      </c>
      <c r="D48" s="6" t="s">
        <v>128</v>
      </c>
      <c r="E48" s="6" t="s">
        <v>157</v>
      </c>
      <c r="F48" s="6" t="s">
        <v>158</v>
      </c>
      <c r="G48" s="7">
        <v>34214</v>
      </c>
      <c r="H48" s="8">
        <v>1993</v>
      </c>
      <c r="I48" s="6">
        <v>1</v>
      </c>
      <c r="J48" s="6" t="s">
        <v>61</v>
      </c>
      <c r="K48" s="6" t="s">
        <v>159</v>
      </c>
      <c r="L48" s="12"/>
      <c r="M48" s="6">
        <v>39</v>
      </c>
      <c r="N48" s="6">
        <v>67447</v>
      </c>
      <c r="O48" s="10"/>
      <c r="P48" s="6">
        <f>M48/N48</f>
        <v>5.7823179681824248E-4</v>
      </c>
      <c r="Q48" s="11"/>
      <c r="R48" s="45"/>
    </row>
    <row r="49" spans="1:18" x14ac:dyDescent="0.25">
      <c r="A49" s="40">
        <v>48</v>
      </c>
      <c r="B49" s="40"/>
      <c r="C49" s="6" t="s">
        <v>24</v>
      </c>
      <c r="D49" s="6" t="s">
        <v>25</v>
      </c>
      <c r="E49" s="6" t="s">
        <v>29</v>
      </c>
      <c r="F49" s="6" t="s">
        <v>160</v>
      </c>
      <c r="G49" s="7">
        <v>34567</v>
      </c>
      <c r="H49" s="8">
        <v>1994</v>
      </c>
      <c r="I49" s="6">
        <v>4</v>
      </c>
      <c r="J49" s="6" t="s">
        <v>22</v>
      </c>
      <c r="K49" s="6" t="s">
        <v>161</v>
      </c>
      <c r="L49" s="6">
        <v>2.69</v>
      </c>
      <c r="M49" s="6">
        <v>1174</v>
      </c>
      <c r="N49" s="6">
        <v>11001800</v>
      </c>
      <c r="O49" s="10"/>
      <c r="P49" s="6">
        <f>M49/N49</f>
        <v>1.0670981112181643E-4</v>
      </c>
      <c r="Q49" s="11">
        <v>1.0670981112181643E-4</v>
      </c>
      <c r="R49" s="6" t="s">
        <v>162</v>
      </c>
    </row>
    <row r="50" spans="1:18" x14ac:dyDescent="0.25">
      <c r="A50" s="40">
        <v>49</v>
      </c>
      <c r="B50" s="6" t="s">
        <v>163</v>
      </c>
      <c r="C50" s="6" t="s">
        <v>110</v>
      </c>
      <c r="D50" s="6" t="s">
        <v>111</v>
      </c>
      <c r="E50" s="6" t="s">
        <v>112</v>
      </c>
      <c r="F50" s="6" t="s">
        <v>164</v>
      </c>
      <c r="G50" s="7" t="s">
        <v>165</v>
      </c>
      <c r="H50" s="8">
        <v>1994</v>
      </c>
      <c r="I50" s="6">
        <v>1</v>
      </c>
      <c r="J50" s="6" t="s">
        <v>61</v>
      </c>
      <c r="K50" s="6"/>
      <c r="L50" s="22"/>
      <c r="M50" s="6">
        <v>1</v>
      </c>
      <c r="N50" s="6">
        <v>2762</v>
      </c>
      <c r="O50" s="6">
        <v>3.6999999999999998E-2</v>
      </c>
      <c r="P50" s="6">
        <f>M50/N50</f>
        <v>3.6205648081100649E-4</v>
      </c>
      <c r="Q50" s="11"/>
      <c r="R50" s="45"/>
    </row>
    <row r="51" spans="1:18" x14ac:dyDescent="0.25">
      <c r="A51" s="40">
        <v>50</v>
      </c>
      <c r="B51" s="40"/>
      <c r="C51" s="6" t="s">
        <v>110</v>
      </c>
      <c r="D51" s="6" t="s">
        <v>111</v>
      </c>
      <c r="E51" s="6" t="s">
        <v>166</v>
      </c>
      <c r="F51" s="6" t="s">
        <v>167</v>
      </c>
      <c r="G51" s="7">
        <v>34602</v>
      </c>
      <c r="H51" s="8">
        <v>1994</v>
      </c>
      <c r="I51" s="6">
        <v>1</v>
      </c>
      <c r="J51" s="6" t="s">
        <v>61</v>
      </c>
      <c r="K51" s="6"/>
      <c r="L51" s="12"/>
      <c r="M51" s="6">
        <v>31</v>
      </c>
      <c r="N51" s="6"/>
      <c r="O51" s="10"/>
      <c r="P51" s="6"/>
      <c r="Q51" s="11"/>
      <c r="R51" s="41"/>
    </row>
    <row r="52" spans="1:18" x14ac:dyDescent="0.25">
      <c r="A52" s="40">
        <v>51</v>
      </c>
      <c r="B52" s="6" t="s">
        <v>168</v>
      </c>
      <c r="C52" s="6" t="s">
        <v>57</v>
      </c>
      <c r="D52" s="6" t="s">
        <v>57</v>
      </c>
      <c r="E52" s="6" t="s">
        <v>169</v>
      </c>
      <c r="F52" s="6" t="s">
        <v>170</v>
      </c>
      <c r="G52" s="7" t="s">
        <v>171</v>
      </c>
      <c r="H52" s="8">
        <v>1995</v>
      </c>
      <c r="I52" s="6">
        <v>1</v>
      </c>
      <c r="J52" s="6" t="s">
        <v>61</v>
      </c>
      <c r="K52" s="6"/>
      <c r="L52" s="22"/>
      <c r="M52" s="6">
        <v>0</v>
      </c>
      <c r="N52" s="6">
        <v>2800</v>
      </c>
      <c r="O52" s="6">
        <v>5.5</v>
      </c>
      <c r="P52" s="6">
        <v>0</v>
      </c>
      <c r="Q52" s="11"/>
      <c r="R52" s="45"/>
    </row>
    <row r="53" spans="1:18" x14ac:dyDescent="0.25">
      <c r="A53" s="40">
        <v>52</v>
      </c>
      <c r="B53" s="40"/>
      <c r="C53" s="6" t="s">
        <v>47</v>
      </c>
      <c r="D53" s="6" t="s">
        <v>48</v>
      </c>
      <c r="E53" s="6" t="s">
        <v>49</v>
      </c>
      <c r="F53" s="6" t="s">
        <v>172</v>
      </c>
      <c r="G53" s="7">
        <v>34834</v>
      </c>
      <c r="H53" s="8">
        <v>1995</v>
      </c>
      <c r="I53" s="6">
        <v>1</v>
      </c>
      <c r="J53" s="6" t="s">
        <v>61</v>
      </c>
      <c r="K53" s="6" t="s">
        <v>173</v>
      </c>
      <c r="L53" s="10">
        <v>1.8</v>
      </c>
      <c r="M53" s="6">
        <v>50</v>
      </c>
      <c r="N53" s="6">
        <v>461325</v>
      </c>
      <c r="O53" s="10"/>
      <c r="P53" s="6">
        <f>M53/N53</f>
        <v>1.0838346068389963E-4</v>
      </c>
      <c r="Q53" s="11"/>
      <c r="R53" s="45"/>
    </row>
    <row r="54" spans="1:18" x14ac:dyDescent="0.25">
      <c r="A54" s="40">
        <v>53</v>
      </c>
      <c r="B54" s="40"/>
      <c r="C54" s="6" t="s">
        <v>24</v>
      </c>
      <c r="D54" s="6" t="s">
        <v>25</v>
      </c>
      <c r="E54" s="6" t="s">
        <v>29</v>
      </c>
      <c r="F54" s="6" t="s">
        <v>174</v>
      </c>
      <c r="G54" s="7">
        <v>34738</v>
      </c>
      <c r="H54" s="8">
        <v>1995</v>
      </c>
      <c r="I54" s="6">
        <v>1</v>
      </c>
      <c r="J54" s="6" t="s">
        <v>61</v>
      </c>
      <c r="K54" s="6" t="s">
        <v>175</v>
      </c>
      <c r="L54" s="12"/>
      <c r="M54" s="6">
        <v>120</v>
      </c>
      <c r="N54" s="6">
        <v>1000000</v>
      </c>
      <c r="O54" s="10"/>
      <c r="P54" s="6">
        <f>M54/N54</f>
        <v>1.2E-4</v>
      </c>
      <c r="Q54" s="11"/>
      <c r="R54" s="45"/>
    </row>
    <row r="55" spans="1:18" x14ac:dyDescent="0.25">
      <c r="A55" s="40">
        <v>54</v>
      </c>
      <c r="B55" s="40"/>
      <c r="C55" s="6" t="s">
        <v>24</v>
      </c>
      <c r="D55" s="6" t="s">
        <v>25</v>
      </c>
      <c r="E55" s="6" t="s">
        <v>29</v>
      </c>
      <c r="F55" s="6" t="s">
        <v>176</v>
      </c>
      <c r="G55" s="7">
        <v>35132</v>
      </c>
      <c r="H55" s="8">
        <v>1996</v>
      </c>
      <c r="I55" s="6">
        <v>1</v>
      </c>
      <c r="J55" s="6" t="s">
        <v>61</v>
      </c>
      <c r="K55" s="6" t="s">
        <v>177</v>
      </c>
      <c r="L55" s="12"/>
      <c r="M55" s="6">
        <v>20</v>
      </c>
      <c r="N55" s="6"/>
      <c r="O55" s="10"/>
      <c r="P55" s="6"/>
      <c r="Q55" s="11"/>
      <c r="R55" s="45"/>
    </row>
    <row r="56" spans="1:18" x14ac:dyDescent="0.25">
      <c r="A56" s="40">
        <v>55</v>
      </c>
      <c r="B56" s="40"/>
      <c r="C56" s="6" t="s">
        <v>47</v>
      </c>
      <c r="D56" s="6" t="s">
        <v>48</v>
      </c>
      <c r="E56" s="6" t="s">
        <v>53</v>
      </c>
      <c r="F56" s="6" t="s">
        <v>178</v>
      </c>
      <c r="G56" s="7">
        <v>35227</v>
      </c>
      <c r="H56" s="8">
        <v>1996</v>
      </c>
      <c r="I56" s="6">
        <v>3</v>
      </c>
      <c r="J56" s="6" t="s">
        <v>22</v>
      </c>
      <c r="K56" s="6" t="s">
        <v>179</v>
      </c>
      <c r="L56" s="10">
        <v>2</v>
      </c>
      <c r="M56" s="6">
        <v>708</v>
      </c>
      <c r="N56" s="6">
        <v>7000000</v>
      </c>
      <c r="O56" s="10"/>
      <c r="P56" s="6">
        <f>M56/N56</f>
        <v>1.0114285714285714E-4</v>
      </c>
      <c r="Q56" s="11"/>
      <c r="R56" s="6" t="s">
        <v>180</v>
      </c>
    </row>
    <row r="57" spans="1:18" x14ac:dyDescent="0.25">
      <c r="A57" s="40">
        <v>56</v>
      </c>
      <c r="B57" s="6" t="s">
        <v>181</v>
      </c>
      <c r="C57" s="6" t="s">
        <v>110</v>
      </c>
      <c r="D57" s="6" t="s">
        <v>111</v>
      </c>
      <c r="E57" s="6" t="s">
        <v>153</v>
      </c>
      <c r="F57" s="6" t="s">
        <v>182</v>
      </c>
      <c r="G57" s="7">
        <v>35270</v>
      </c>
      <c r="H57" s="8">
        <v>1996</v>
      </c>
      <c r="I57" s="6">
        <v>1</v>
      </c>
      <c r="J57" s="6" t="s">
        <v>22</v>
      </c>
      <c r="K57" s="6" t="s">
        <v>183</v>
      </c>
      <c r="L57" s="10">
        <v>1.5</v>
      </c>
      <c r="M57" s="6">
        <v>585</v>
      </c>
      <c r="N57" s="6">
        <v>387091</v>
      </c>
      <c r="O57" s="10"/>
      <c r="P57" s="6">
        <f>M57/N57</f>
        <v>1.5112725431487687E-3</v>
      </c>
      <c r="Q57" s="11"/>
      <c r="R57" s="6" t="s">
        <v>184</v>
      </c>
    </row>
    <row r="58" spans="1:18" x14ac:dyDescent="0.25">
      <c r="A58" s="40">
        <v>57</v>
      </c>
      <c r="B58" s="6" t="s">
        <v>185</v>
      </c>
      <c r="C58" s="6" t="s">
        <v>57</v>
      </c>
      <c r="D58" s="6" t="s">
        <v>57</v>
      </c>
      <c r="E58" s="6" t="s">
        <v>186</v>
      </c>
      <c r="F58" s="6" t="s">
        <v>187</v>
      </c>
      <c r="G58" s="7" t="s">
        <v>188</v>
      </c>
      <c r="H58" s="8">
        <v>1997</v>
      </c>
      <c r="I58" s="6">
        <v>4</v>
      </c>
      <c r="J58" s="6" t="s">
        <v>61</v>
      </c>
      <c r="K58" s="6"/>
      <c r="L58" s="22"/>
      <c r="M58" s="6">
        <v>0</v>
      </c>
      <c r="N58" s="6">
        <v>8000</v>
      </c>
      <c r="O58" s="6"/>
      <c r="P58" s="6">
        <v>0</v>
      </c>
      <c r="Q58" s="11"/>
      <c r="R58" s="45"/>
    </row>
    <row r="59" spans="1:18" x14ac:dyDescent="0.25">
      <c r="A59" s="40">
        <v>58</v>
      </c>
      <c r="B59" s="6" t="s">
        <v>189</v>
      </c>
      <c r="C59" s="6" t="s">
        <v>24</v>
      </c>
      <c r="D59" s="6" t="s">
        <v>25</v>
      </c>
      <c r="E59" s="6" t="s">
        <v>190</v>
      </c>
      <c r="F59" s="6" t="s">
        <v>191</v>
      </c>
      <c r="G59" s="7" t="s">
        <v>192</v>
      </c>
      <c r="H59" s="8">
        <v>1997</v>
      </c>
      <c r="I59" s="6">
        <v>1</v>
      </c>
      <c r="J59" s="6" t="s">
        <v>61</v>
      </c>
      <c r="K59" s="6"/>
      <c r="L59" s="22"/>
      <c r="M59" s="6">
        <v>0</v>
      </c>
      <c r="N59" s="6">
        <v>29000</v>
      </c>
      <c r="O59" s="6"/>
      <c r="P59" s="6">
        <v>0</v>
      </c>
      <c r="Q59" s="11"/>
      <c r="R59" s="45"/>
    </row>
    <row r="60" spans="1:18" x14ac:dyDescent="0.25">
      <c r="A60" s="40">
        <v>59</v>
      </c>
      <c r="B60" s="6" t="s">
        <v>193</v>
      </c>
      <c r="C60" s="6" t="s">
        <v>134</v>
      </c>
      <c r="D60" s="6" t="s">
        <v>134</v>
      </c>
      <c r="E60" s="6" t="s">
        <v>135</v>
      </c>
      <c r="F60" s="6" t="s">
        <v>194</v>
      </c>
      <c r="G60" s="7" t="s">
        <v>195</v>
      </c>
      <c r="H60" s="8">
        <v>1998</v>
      </c>
      <c r="I60" s="6">
        <v>4</v>
      </c>
      <c r="J60" s="6" t="s">
        <v>61</v>
      </c>
      <c r="K60" s="6"/>
      <c r="L60" s="22"/>
      <c r="M60" s="6">
        <v>2</v>
      </c>
      <c r="N60" s="6">
        <v>1175</v>
      </c>
      <c r="O60" s="6">
        <v>100</v>
      </c>
      <c r="P60" s="6">
        <f>M60/N60</f>
        <v>1.7021276595744681E-3</v>
      </c>
      <c r="Q60" s="11"/>
      <c r="R60" s="45"/>
    </row>
    <row r="61" spans="1:18" x14ac:dyDescent="0.25">
      <c r="A61" s="40">
        <v>60</v>
      </c>
      <c r="B61" s="6" t="s">
        <v>196</v>
      </c>
      <c r="C61" s="6" t="s">
        <v>134</v>
      </c>
      <c r="D61" s="6" t="s">
        <v>134</v>
      </c>
      <c r="E61" s="6" t="s">
        <v>135</v>
      </c>
      <c r="F61" s="6" t="s">
        <v>197</v>
      </c>
      <c r="G61" s="7">
        <v>35796</v>
      </c>
      <c r="H61" s="8">
        <v>1998</v>
      </c>
      <c r="I61" s="6">
        <v>2</v>
      </c>
      <c r="J61" s="6" t="s">
        <v>61</v>
      </c>
      <c r="K61" s="6"/>
      <c r="L61" s="22"/>
      <c r="M61" s="6">
        <v>2</v>
      </c>
      <c r="N61" s="6">
        <v>200</v>
      </c>
      <c r="O61" s="6">
        <v>61.3</v>
      </c>
      <c r="P61" s="6">
        <f>M61/N61</f>
        <v>0.01</v>
      </c>
      <c r="Q61" s="11"/>
      <c r="R61" s="45"/>
    </row>
    <row r="62" spans="1:18" x14ac:dyDescent="0.25">
      <c r="A62" s="40">
        <v>61</v>
      </c>
      <c r="B62" s="6"/>
      <c r="C62" s="6" t="s">
        <v>47</v>
      </c>
      <c r="D62" s="6" t="s">
        <v>48</v>
      </c>
      <c r="E62" s="6" t="s">
        <v>53</v>
      </c>
      <c r="F62" s="6" t="s">
        <v>198</v>
      </c>
      <c r="G62" s="7">
        <v>36044</v>
      </c>
      <c r="H62" s="8">
        <v>1998</v>
      </c>
      <c r="I62" s="6">
        <v>3</v>
      </c>
      <c r="J62" s="6" t="s">
        <v>22</v>
      </c>
      <c r="K62" s="6"/>
      <c r="L62" s="33">
        <v>3</v>
      </c>
      <c r="M62" s="6">
        <v>2871</v>
      </c>
      <c r="N62" s="6">
        <v>4600893</v>
      </c>
      <c r="O62" s="10"/>
      <c r="P62" s="6">
        <f>M62/N62</f>
        <v>6.2400929558674803E-4</v>
      </c>
      <c r="Q62" s="11">
        <v>6.2400929558674803E-4</v>
      </c>
      <c r="R62" s="6" t="s">
        <v>199</v>
      </c>
    </row>
    <row r="63" spans="1:18" x14ac:dyDescent="0.25">
      <c r="A63" s="40">
        <v>62</v>
      </c>
      <c r="B63" s="40"/>
      <c r="C63" s="6" t="s">
        <v>24</v>
      </c>
      <c r="D63" s="6" t="s">
        <v>25</v>
      </c>
      <c r="E63" s="6" t="s">
        <v>42</v>
      </c>
      <c r="F63" s="6" t="s">
        <v>200</v>
      </c>
      <c r="G63" s="7">
        <v>36033</v>
      </c>
      <c r="H63" s="8">
        <v>1998</v>
      </c>
      <c r="I63" s="6">
        <v>1</v>
      </c>
      <c r="J63" s="6" t="s">
        <v>61</v>
      </c>
      <c r="K63" s="6"/>
      <c r="L63" s="12"/>
      <c r="M63" s="6">
        <v>16</v>
      </c>
      <c r="N63" s="6">
        <v>24033</v>
      </c>
      <c r="O63" s="10"/>
      <c r="P63" s="6">
        <f>M63/N63</f>
        <v>6.6575125868597348E-4</v>
      </c>
      <c r="Q63" s="11"/>
      <c r="R63" s="45"/>
    </row>
    <row r="64" spans="1:18" x14ac:dyDescent="0.25">
      <c r="A64" s="40">
        <v>63</v>
      </c>
      <c r="B64" s="40"/>
      <c r="C64" s="6" t="s">
        <v>18</v>
      </c>
      <c r="D64" s="6" t="s">
        <v>128</v>
      </c>
      <c r="E64" s="6" t="s">
        <v>201</v>
      </c>
      <c r="F64" s="6" t="s">
        <v>202</v>
      </c>
      <c r="G64" s="7">
        <v>36041</v>
      </c>
      <c r="H64" s="8">
        <v>1998</v>
      </c>
      <c r="I64" s="6">
        <v>10</v>
      </c>
      <c r="J64" s="6" t="s">
        <v>61</v>
      </c>
      <c r="K64" s="6" t="s">
        <v>203</v>
      </c>
      <c r="L64" s="12"/>
      <c r="M64" s="6">
        <v>274</v>
      </c>
      <c r="N64" s="6">
        <v>25000</v>
      </c>
      <c r="O64" s="10"/>
      <c r="P64" s="6">
        <f>M64/N64</f>
        <v>1.0959999999999999E-2</v>
      </c>
      <c r="Q64" s="11"/>
      <c r="R64" s="45"/>
    </row>
    <row r="65" spans="1:18" x14ac:dyDescent="0.25">
      <c r="A65" s="40">
        <v>64</v>
      </c>
      <c r="B65" s="6" t="s">
        <v>204</v>
      </c>
      <c r="C65" s="6" t="s">
        <v>110</v>
      </c>
      <c r="D65" s="6" t="s">
        <v>111</v>
      </c>
      <c r="E65" s="6" t="s">
        <v>205</v>
      </c>
      <c r="F65" s="6" t="s">
        <v>206</v>
      </c>
      <c r="G65" s="7" t="s">
        <v>207</v>
      </c>
      <c r="H65" s="8">
        <v>1999</v>
      </c>
      <c r="I65" s="6">
        <v>16</v>
      </c>
      <c r="J65" s="6" t="s">
        <v>61</v>
      </c>
      <c r="K65" s="6"/>
      <c r="L65" s="22"/>
      <c r="M65" s="6">
        <v>0</v>
      </c>
      <c r="N65" s="6">
        <v>124475</v>
      </c>
      <c r="O65" s="6"/>
      <c r="P65" s="6">
        <v>0</v>
      </c>
      <c r="Q65" s="11"/>
      <c r="R65" s="45"/>
    </row>
    <row r="66" spans="1:18" x14ac:dyDescent="0.25">
      <c r="A66" s="40">
        <v>65</v>
      </c>
      <c r="B66" s="6" t="s">
        <v>208</v>
      </c>
      <c r="C66" s="6" t="s">
        <v>36</v>
      </c>
      <c r="D66" s="6" t="s">
        <v>128</v>
      </c>
      <c r="E66" s="6" t="s">
        <v>209</v>
      </c>
      <c r="F66" s="6" t="s">
        <v>210</v>
      </c>
      <c r="G66" s="7" t="s">
        <v>211</v>
      </c>
      <c r="H66" s="8">
        <v>1999</v>
      </c>
      <c r="I66" s="6">
        <v>1</v>
      </c>
      <c r="J66" s="6" t="s">
        <v>61</v>
      </c>
      <c r="K66" s="6"/>
      <c r="L66" s="22"/>
      <c r="M66" s="6">
        <v>3</v>
      </c>
      <c r="N66" s="6">
        <v>1100</v>
      </c>
      <c r="O66" s="6"/>
      <c r="P66" s="6">
        <f>M66/N66</f>
        <v>2.7272727272727275E-3</v>
      </c>
      <c r="Q66" s="11"/>
      <c r="R66" s="45"/>
    </row>
    <row r="67" spans="1:18" x14ac:dyDescent="0.25">
      <c r="A67" s="40">
        <v>66</v>
      </c>
      <c r="B67" s="6" t="s">
        <v>212</v>
      </c>
      <c r="C67" s="6" t="s">
        <v>47</v>
      </c>
      <c r="D67" s="6" t="s">
        <v>48</v>
      </c>
      <c r="E67" s="40" t="s">
        <v>53</v>
      </c>
      <c r="F67" s="6" t="s">
        <v>213</v>
      </c>
      <c r="G67" s="46">
        <v>36461</v>
      </c>
      <c r="H67" s="47">
        <v>1999</v>
      </c>
      <c r="I67" s="40">
        <v>3</v>
      </c>
      <c r="J67" s="40" t="s">
        <v>22</v>
      </c>
      <c r="K67" s="6" t="s">
        <v>214</v>
      </c>
      <c r="L67" s="10">
        <v>9.1</v>
      </c>
      <c r="M67" s="40">
        <v>9843</v>
      </c>
      <c r="N67" s="40">
        <v>12628312</v>
      </c>
      <c r="O67" s="43"/>
      <c r="P67" s="6">
        <f>M67/N67</f>
        <v>7.7943908892970024E-4</v>
      </c>
      <c r="Q67" s="11">
        <v>7.7943908892970024E-4</v>
      </c>
      <c r="R67" s="6" t="s">
        <v>215</v>
      </c>
    </row>
    <row r="68" spans="1:18" x14ac:dyDescent="0.25">
      <c r="A68" s="40">
        <v>67</v>
      </c>
      <c r="B68" s="40"/>
      <c r="C68" s="6" t="s">
        <v>18</v>
      </c>
      <c r="D68" s="6" t="s">
        <v>128</v>
      </c>
      <c r="E68" s="6" t="s">
        <v>201</v>
      </c>
      <c r="F68" s="6" t="s">
        <v>216</v>
      </c>
      <c r="G68" s="7">
        <v>36503</v>
      </c>
      <c r="H68" s="8">
        <v>1999</v>
      </c>
      <c r="I68" s="6">
        <v>49</v>
      </c>
      <c r="J68" s="6" t="s">
        <v>61</v>
      </c>
      <c r="K68" s="6"/>
      <c r="L68" s="12"/>
      <c r="M68" s="6">
        <v>636</v>
      </c>
      <c r="N68" s="6">
        <v>616060</v>
      </c>
      <c r="O68" s="10"/>
      <c r="P68" s="6">
        <f>M68/N68</f>
        <v>1.0323669772424765E-3</v>
      </c>
      <c r="Q68" s="11"/>
      <c r="R68" s="45"/>
    </row>
    <row r="69" spans="1:18" x14ac:dyDescent="0.25">
      <c r="A69" s="40">
        <v>68</v>
      </c>
      <c r="B69" s="6" t="s">
        <v>217</v>
      </c>
      <c r="C69" s="6" t="s">
        <v>18</v>
      </c>
      <c r="D69" s="6" t="s">
        <v>128</v>
      </c>
      <c r="E69" s="6" t="s">
        <v>218</v>
      </c>
      <c r="F69" s="6" t="s">
        <v>219</v>
      </c>
      <c r="G69" s="7">
        <v>36503</v>
      </c>
      <c r="H69" s="8">
        <v>1999</v>
      </c>
      <c r="I69" s="6">
        <v>29</v>
      </c>
      <c r="J69" s="6" t="s">
        <v>61</v>
      </c>
      <c r="K69" s="6"/>
      <c r="L69" s="22"/>
      <c r="M69" s="6">
        <v>11</v>
      </c>
      <c r="N69" s="6">
        <v>107105</v>
      </c>
      <c r="O69" s="6">
        <v>0.5</v>
      </c>
      <c r="P69" s="6">
        <f>M69/N69</f>
        <v>1.0270295504411559E-4</v>
      </c>
      <c r="Q69" s="11"/>
      <c r="R69" s="45"/>
    </row>
    <row r="70" spans="1:18" x14ac:dyDescent="0.25">
      <c r="A70" s="40">
        <v>69</v>
      </c>
      <c r="B70" s="6" t="s">
        <v>220</v>
      </c>
      <c r="C70" s="6" t="s">
        <v>18</v>
      </c>
      <c r="D70" s="6" t="s">
        <v>128</v>
      </c>
      <c r="E70" s="6" t="s">
        <v>221</v>
      </c>
      <c r="F70" s="6" t="s">
        <v>27</v>
      </c>
      <c r="G70" s="7">
        <v>36503</v>
      </c>
      <c r="H70" s="8">
        <v>1999</v>
      </c>
      <c r="I70" s="6">
        <v>29</v>
      </c>
      <c r="J70" s="6" t="s">
        <v>61</v>
      </c>
      <c r="K70" s="6"/>
      <c r="L70" s="22"/>
      <c r="M70" s="6">
        <v>1</v>
      </c>
      <c r="N70" s="6"/>
      <c r="O70" s="6"/>
      <c r="P70" s="6"/>
      <c r="Q70" s="11"/>
      <c r="R70" s="45"/>
    </row>
    <row r="71" spans="1:18" x14ac:dyDescent="0.25">
      <c r="A71" s="40">
        <v>70</v>
      </c>
      <c r="B71" s="6" t="s">
        <v>222</v>
      </c>
      <c r="C71" s="6" t="s">
        <v>110</v>
      </c>
      <c r="D71" s="6" t="s">
        <v>111</v>
      </c>
      <c r="E71" s="6" t="s">
        <v>166</v>
      </c>
      <c r="F71" s="6" t="s">
        <v>223</v>
      </c>
      <c r="G71" s="7" t="s">
        <v>224</v>
      </c>
      <c r="H71" s="8">
        <v>1999</v>
      </c>
      <c r="I71" s="6">
        <v>1</v>
      </c>
      <c r="J71" s="6" t="s">
        <v>61</v>
      </c>
      <c r="K71" s="6"/>
      <c r="L71" s="22"/>
      <c r="M71" s="6">
        <v>0</v>
      </c>
      <c r="N71" s="6">
        <v>200</v>
      </c>
      <c r="O71" s="6">
        <v>0.26700000000000002</v>
      </c>
      <c r="P71" s="6">
        <v>0</v>
      </c>
      <c r="Q71" s="11"/>
      <c r="R71" s="45"/>
    </row>
    <row r="72" spans="1:18" x14ac:dyDescent="0.25">
      <c r="A72" s="40">
        <v>71</v>
      </c>
      <c r="B72" s="6" t="s">
        <v>225</v>
      </c>
      <c r="C72" s="6" t="s">
        <v>110</v>
      </c>
      <c r="D72" s="6" t="s">
        <v>111</v>
      </c>
      <c r="E72" s="6" t="s">
        <v>166</v>
      </c>
      <c r="F72" s="6" t="s">
        <v>226</v>
      </c>
      <c r="G72" s="7" t="s">
        <v>207</v>
      </c>
      <c r="H72" s="8">
        <v>1999</v>
      </c>
      <c r="I72" s="6">
        <v>43</v>
      </c>
      <c r="J72" s="6" t="s">
        <v>61</v>
      </c>
      <c r="K72" s="6"/>
      <c r="L72" s="22"/>
      <c r="M72" s="6">
        <v>10</v>
      </c>
      <c r="N72" s="6">
        <v>170000</v>
      </c>
      <c r="O72" s="6"/>
      <c r="P72" s="6">
        <f>M72/N72</f>
        <v>5.8823529411764708E-5</v>
      </c>
      <c r="Q72" s="11"/>
      <c r="R72" s="45"/>
    </row>
    <row r="73" spans="1:18" x14ac:dyDescent="0.25">
      <c r="A73" s="40">
        <v>72</v>
      </c>
      <c r="B73" s="6" t="s">
        <v>227</v>
      </c>
      <c r="C73" s="6" t="s">
        <v>18</v>
      </c>
      <c r="D73" s="6" t="s">
        <v>128</v>
      </c>
      <c r="E73" s="6" t="s">
        <v>228</v>
      </c>
      <c r="F73" s="6" t="s">
        <v>229</v>
      </c>
      <c r="G73" s="7" t="s">
        <v>230</v>
      </c>
      <c r="H73" s="8">
        <v>1999</v>
      </c>
      <c r="I73" s="6">
        <v>5</v>
      </c>
      <c r="J73" s="6" t="s">
        <v>61</v>
      </c>
      <c r="K73" s="6"/>
      <c r="L73" s="22"/>
      <c r="M73" s="6">
        <v>5</v>
      </c>
      <c r="N73" s="6">
        <v>59368</v>
      </c>
      <c r="O73" s="6"/>
      <c r="P73" s="6">
        <f>M73/N73</f>
        <v>8.4220455464223157E-5</v>
      </c>
      <c r="Q73" s="11"/>
      <c r="R73" s="45"/>
    </row>
    <row r="74" spans="1:18" x14ac:dyDescent="0.25">
      <c r="A74" s="40">
        <v>73</v>
      </c>
      <c r="B74" s="40" t="s">
        <v>231</v>
      </c>
      <c r="C74" s="6" t="s">
        <v>110</v>
      </c>
      <c r="D74" s="6" t="s">
        <v>111</v>
      </c>
      <c r="E74" s="6" t="s">
        <v>153</v>
      </c>
      <c r="F74" s="40" t="s">
        <v>232</v>
      </c>
      <c r="G74" s="45" t="s">
        <v>207</v>
      </c>
      <c r="H74" s="8">
        <v>1999</v>
      </c>
      <c r="I74" s="6">
        <v>17</v>
      </c>
      <c r="J74" s="6" t="s">
        <v>61</v>
      </c>
      <c r="K74" s="6" t="s">
        <v>233</v>
      </c>
      <c r="L74" s="6">
        <v>2.2000000000000002</v>
      </c>
      <c r="M74" s="6">
        <v>622</v>
      </c>
      <c r="N74" s="6">
        <v>3504412</v>
      </c>
      <c r="O74" s="6">
        <v>237</v>
      </c>
      <c r="P74" s="6">
        <f>M74/N74</f>
        <v>1.7749054620290079E-4</v>
      </c>
      <c r="Q74" s="11"/>
      <c r="R74" s="45"/>
    </row>
    <row r="75" spans="1:18" x14ac:dyDescent="0.25">
      <c r="A75" s="40">
        <v>74</v>
      </c>
      <c r="B75" s="6" t="s">
        <v>234</v>
      </c>
      <c r="C75" s="6" t="s">
        <v>47</v>
      </c>
      <c r="D75" s="6" t="s">
        <v>48</v>
      </c>
      <c r="E75" s="6" t="s">
        <v>49</v>
      </c>
      <c r="F75" s="6" t="s">
        <v>235</v>
      </c>
      <c r="G75" s="7" t="s">
        <v>236</v>
      </c>
      <c r="H75" s="8">
        <v>2000</v>
      </c>
      <c r="I75" s="6">
        <v>1</v>
      </c>
      <c r="J75" s="6" t="s">
        <v>61</v>
      </c>
      <c r="K75" s="6"/>
      <c r="L75" s="22"/>
      <c r="M75" s="6">
        <v>1</v>
      </c>
      <c r="N75" s="6">
        <v>12010</v>
      </c>
      <c r="O75" s="6"/>
      <c r="P75" s="6">
        <f>M75/N75</f>
        <v>8.326394671107411E-5</v>
      </c>
      <c r="Q75" s="11"/>
      <c r="R75" s="45"/>
    </row>
    <row r="76" spans="1:18" x14ac:dyDescent="0.25">
      <c r="A76" s="40">
        <v>75</v>
      </c>
      <c r="B76" s="6" t="s">
        <v>237</v>
      </c>
      <c r="C76" s="6" t="s">
        <v>134</v>
      </c>
      <c r="D76" s="6" t="s">
        <v>238</v>
      </c>
      <c r="E76" s="6" t="s">
        <v>239</v>
      </c>
      <c r="F76" s="6" t="s">
        <v>240</v>
      </c>
      <c r="G76" s="7">
        <v>36689</v>
      </c>
      <c r="H76" s="8">
        <v>2000</v>
      </c>
      <c r="I76" s="6">
        <v>1</v>
      </c>
      <c r="J76" s="6" t="s">
        <v>61</v>
      </c>
      <c r="K76" s="6"/>
      <c r="L76" s="22"/>
      <c r="M76" s="6">
        <v>4</v>
      </c>
      <c r="N76" s="6"/>
      <c r="O76" s="6"/>
      <c r="P76" s="6"/>
      <c r="Q76" s="11"/>
      <c r="R76" s="45"/>
    </row>
    <row r="77" spans="1:18" x14ac:dyDescent="0.25">
      <c r="A77" s="40">
        <v>76</v>
      </c>
      <c r="B77" s="40"/>
      <c r="C77" s="6" t="s">
        <v>24</v>
      </c>
      <c r="D77" s="6" t="s">
        <v>25</v>
      </c>
      <c r="E77" s="6" t="s">
        <v>42</v>
      </c>
      <c r="F77" s="6" t="s">
        <v>241</v>
      </c>
      <c r="G77" s="7">
        <v>36808</v>
      </c>
      <c r="H77" s="8">
        <v>2000</v>
      </c>
      <c r="I77" s="6">
        <v>8</v>
      </c>
      <c r="J77" s="6" t="s">
        <v>61</v>
      </c>
      <c r="K77" s="6"/>
      <c r="L77" s="12"/>
      <c r="M77" s="6">
        <v>18</v>
      </c>
      <c r="N77" s="6">
        <v>360110</v>
      </c>
      <c r="O77" s="10"/>
      <c r="P77" s="6">
        <f>M77/N77</f>
        <v>4.9984726889006134E-5</v>
      </c>
      <c r="Q77" s="11"/>
      <c r="R77" s="41"/>
    </row>
    <row r="78" spans="1:18" x14ac:dyDescent="0.25">
      <c r="A78" s="40">
        <v>77</v>
      </c>
      <c r="B78" s="6" t="s">
        <v>242</v>
      </c>
      <c r="C78" s="6" t="s">
        <v>110</v>
      </c>
      <c r="D78" s="6" t="s">
        <v>111</v>
      </c>
      <c r="E78" s="6" t="s">
        <v>112</v>
      </c>
      <c r="F78" s="6" t="s">
        <v>243</v>
      </c>
      <c r="G78" s="7" t="s">
        <v>244</v>
      </c>
      <c r="H78" s="8">
        <v>2000</v>
      </c>
      <c r="I78" s="6">
        <v>1</v>
      </c>
      <c r="J78" s="6" t="s">
        <v>61</v>
      </c>
      <c r="K78" s="6"/>
      <c r="L78" s="22"/>
      <c r="M78" s="6">
        <v>0</v>
      </c>
      <c r="N78" s="6">
        <v>5250</v>
      </c>
      <c r="O78" s="6"/>
      <c r="P78" s="6">
        <v>0</v>
      </c>
      <c r="Q78" s="11"/>
      <c r="R78" s="45"/>
    </row>
    <row r="79" spans="1:18" x14ac:dyDescent="0.25">
      <c r="A79" s="40">
        <v>78</v>
      </c>
      <c r="B79" s="6" t="s">
        <v>245</v>
      </c>
      <c r="C79" s="6" t="s">
        <v>110</v>
      </c>
      <c r="D79" s="6" t="s">
        <v>111</v>
      </c>
      <c r="E79" s="6" t="s">
        <v>112</v>
      </c>
      <c r="F79" s="6" t="s">
        <v>246</v>
      </c>
      <c r="G79" s="7">
        <v>36625</v>
      </c>
      <c r="H79" s="8">
        <v>2000</v>
      </c>
      <c r="I79" s="6">
        <v>31</v>
      </c>
      <c r="J79" s="6" t="s">
        <v>61</v>
      </c>
      <c r="K79" s="6"/>
      <c r="L79" s="22"/>
      <c r="M79" s="6">
        <v>5</v>
      </c>
      <c r="N79" s="6">
        <v>6508</v>
      </c>
      <c r="O79" s="6"/>
      <c r="P79" s="6">
        <f>M79/N79</f>
        <v>7.682851874615857E-4</v>
      </c>
      <c r="Q79" s="11"/>
      <c r="R79" s="45"/>
    </row>
    <row r="80" spans="1:18" x14ac:dyDescent="0.25">
      <c r="A80" s="40">
        <v>79</v>
      </c>
      <c r="B80" s="6" t="s">
        <v>247</v>
      </c>
      <c r="C80" s="6" t="s">
        <v>57</v>
      </c>
      <c r="D80" s="6" t="s">
        <v>57</v>
      </c>
      <c r="E80" s="6" t="s">
        <v>248</v>
      </c>
      <c r="F80" s="6" t="s">
        <v>249</v>
      </c>
      <c r="G80" s="7" t="s">
        <v>250</v>
      </c>
      <c r="H80" s="8">
        <v>2000</v>
      </c>
      <c r="I80" s="6">
        <v>1</v>
      </c>
      <c r="J80" s="6" t="s">
        <v>61</v>
      </c>
      <c r="K80" s="6"/>
      <c r="L80" s="22"/>
      <c r="M80" s="6">
        <v>0</v>
      </c>
      <c r="N80" s="6">
        <v>1181</v>
      </c>
      <c r="O80" s="6">
        <v>1.6220000000000001</v>
      </c>
      <c r="P80" s="6">
        <v>0</v>
      </c>
      <c r="Q80" s="11"/>
      <c r="R80" s="45"/>
    </row>
    <row r="81" spans="1:18" x14ac:dyDescent="0.25">
      <c r="A81" s="40">
        <v>80</v>
      </c>
      <c r="B81" s="6" t="s">
        <v>251</v>
      </c>
      <c r="C81" s="6" t="s">
        <v>57</v>
      </c>
      <c r="D81" s="6" t="s">
        <v>57</v>
      </c>
      <c r="E81" s="6" t="s">
        <v>248</v>
      </c>
      <c r="F81" s="6" t="s">
        <v>252</v>
      </c>
      <c r="G81" s="7" t="s">
        <v>253</v>
      </c>
      <c r="H81" s="8">
        <v>2000</v>
      </c>
      <c r="I81" s="6">
        <v>1</v>
      </c>
      <c r="J81" s="6" t="s">
        <v>61</v>
      </c>
      <c r="K81" s="6"/>
      <c r="L81" s="22"/>
      <c r="M81" s="6">
        <v>0</v>
      </c>
      <c r="N81" s="6">
        <v>6000</v>
      </c>
      <c r="O81" s="6">
        <v>7</v>
      </c>
      <c r="P81" s="6">
        <v>0</v>
      </c>
      <c r="Q81" s="11"/>
      <c r="R81" s="45"/>
    </row>
    <row r="82" spans="1:18" x14ac:dyDescent="0.25">
      <c r="A82" s="40">
        <v>81</v>
      </c>
      <c r="B82" s="6" t="s">
        <v>254</v>
      </c>
      <c r="C82" s="6" t="s">
        <v>134</v>
      </c>
      <c r="D82" s="6" t="s">
        <v>134</v>
      </c>
      <c r="E82" s="6" t="s">
        <v>135</v>
      </c>
      <c r="F82" s="6" t="s">
        <v>255</v>
      </c>
      <c r="G82" s="7" t="s">
        <v>256</v>
      </c>
      <c r="H82" s="8">
        <v>2001</v>
      </c>
      <c r="I82" s="6">
        <v>6</v>
      </c>
      <c r="J82" s="6" t="s">
        <v>61</v>
      </c>
      <c r="K82" s="6"/>
      <c r="L82" s="22"/>
      <c r="M82" s="6">
        <v>0</v>
      </c>
      <c r="N82" s="6">
        <v>670</v>
      </c>
      <c r="O82" s="6">
        <v>13</v>
      </c>
      <c r="P82" s="6">
        <v>0</v>
      </c>
      <c r="Q82" s="11"/>
      <c r="R82" s="45"/>
    </row>
    <row r="83" spans="1:18" x14ac:dyDescent="0.25">
      <c r="A83" s="40">
        <v>82</v>
      </c>
      <c r="B83" s="40"/>
      <c r="C83" s="6" t="s">
        <v>93</v>
      </c>
      <c r="D83" s="6" t="s">
        <v>257</v>
      </c>
      <c r="E83" s="6" t="s">
        <v>258</v>
      </c>
      <c r="F83" s="6" t="s">
        <v>259</v>
      </c>
      <c r="G83" s="7">
        <v>36892</v>
      </c>
      <c r="H83" s="8">
        <v>2001</v>
      </c>
      <c r="I83" s="6">
        <v>118</v>
      </c>
      <c r="J83" s="6" t="s">
        <v>61</v>
      </c>
      <c r="K83" s="6"/>
      <c r="L83" s="12"/>
      <c r="M83" s="6">
        <v>79</v>
      </c>
      <c r="N83" s="6">
        <v>549326</v>
      </c>
      <c r="O83" s="10"/>
      <c r="P83" s="6">
        <f>M83/N83</f>
        <v>1.4381259944004106E-4</v>
      </c>
      <c r="Q83" s="11"/>
      <c r="R83" s="45"/>
    </row>
    <row r="84" spans="1:18" x14ac:dyDescent="0.25">
      <c r="A84" s="40">
        <v>83</v>
      </c>
      <c r="B84" s="6" t="s">
        <v>260</v>
      </c>
      <c r="C84" s="6" t="s">
        <v>57</v>
      </c>
      <c r="D84" s="6" t="s">
        <v>57</v>
      </c>
      <c r="E84" s="6" t="s">
        <v>261</v>
      </c>
      <c r="F84" s="6" t="s">
        <v>262</v>
      </c>
      <c r="G84" s="7">
        <v>37079</v>
      </c>
      <c r="H84" s="8">
        <v>2001</v>
      </c>
      <c r="I84" s="6">
        <v>7</v>
      </c>
      <c r="J84" s="6" t="s">
        <v>61</v>
      </c>
      <c r="K84" s="6"/>
      <c r="L84" s="22"/>
      <c r="M84" s="6">
        <v>11</v>
      </c>
      <c r="N84" s="6">
        <v>300000</v>
      </c>
      <c r="O84" s="6">
        <v>33</v>
      </c>
      <c r="P84" s="6">
        <f>M84/N84</f>
        <v>3.6666666666666666E-5</v>
      </c>
      <c r="Q84" s="11"/>
      <c r="R84" s="45"/>
    </row>
    <row r="85" spans="1:18" x14ac:dyDescent="0.25">
      <c r="A85" s="40">
        <v>84</v>
      </c>
      <c r="B85" s="6" t="s">
        <v>263</v>
      </c>
      <c r="C85" s="6" t="s">
        <v>110</v>
      </c>
      <c r="D85" s="6" t="s">
        <v>111</v>
      </c>
      <c r="E85" s="6" t="s">
        <v>153</v>
      </c>
      <c r="F85" s="6" t="s">
        <v>264</v>
      </c>
      <c r="G85" s="7">
        <v>36992</v>
      </c>
      <c r="H85" s="8">
        <v>2001</v>
      </c>
      <c r="I85" s="6">
        <v>1</v>
      </c>
      <c r="J85" s="6" t="s">
        <v>61</v>
      </c>
      <c r="K85" s="6"/>
      <c r="L85" s="22"/>
      <c r="M85" s="6">
        <v>0</v>
      </c>
      <c r="N85" s="6">
        <v>3000</v>
      </c>
      <c r="O85" s="6"/>
      <c r="P85" s="6">
        <v>0</v>
      </c>
      <c r="Q85" s="11"/>
      <c r="R85" s="45"/>
    </row>
    <row r="86" spans="1:18" x14ac:dyDescent="0.25">
      <c r="A86" s="40">
        <v>85</v>
      </c>
      <c r="B86" s="6" t="s">
        <v>265</v>
      </c>
      <c r="C86" s="6" t="s">
        <v>36</v>
      </c>
      <c r="D86" s="6" t="s">
        <v>128</v>
      </c>
      <c r="E86" s="6" t="s">
        <v>157</v>
      </c>
      <c r="F86" s="6" t="s">
        <v>266</v>
      </c>
      <c r="G86" s="7">
        <v>37508</v>
      </c>
      <c r="H86" s="8">
        <v>2002</v>
      </c>
      <c r="I86" s="6">
        <v>1</v>
      </c>
      <c r="J86" s="6" t="s">
        <v>61</v>
      </c>
      <c r="K86" s="6"/>
      <c r="L86" s="22"/>
      <c r="M86" s="6">
        <v>0</v>
      </c>
      <c r="N86" s="6">
        <v>1720</v>
      </c>
      <c r="O86" s="6"/>
      <c r="P86" s="6">
        <v>0</v>
      </c>
      <c r="Q86" s="11"/>
      <c r="R86" s="45"/>
    </row>
    <row r="87" spans="1:18" x14ac:dyDescent="0.25">
      <c r="A87" s="40">
        <v>86</v>
      </c>
      <c r="B87" s="40"/>
      <c r="C87" s="6" t="s">
        <v>110</v>
      </c>
      <c r="D87" s="6" t="s">
        <v>111</v>
      </c>
      <c r="E87" s="6" t="s">
        <v>112</v>
      </c>
      <c r="F87" s="6" t="s">
        <v>267</v>
      </c>
      <c r="G87" s="7">
        <v>37481</v>
      </c>
      <c r="H87" s="8">
        <v>2002</v>
      </c>
      <c r="I87" s="6">
        <v>5</v>
      </c>
      <c r="J87" s="6" t="s">
        <v>61</v>
      </c>
      <c r="K87" s="6"/>
      <c r="L87" s="12"/>
      <c r="M87" s="6">
        <v>26</v>
      </c>
      <c r="N87" s="6">
        <v>3559</v>
      </c>
      <c r="O87" s="10"/>
      <c r="P87" s="6">
        <f t="shared" ref="P87:P95" si="0">M87/N87</f>
        <v>7.3054228715931438E-3</v>
      </c>
      <c r="Q87" s="11"/>
      <c r="R87" s="41"/>
    </row>
    <row r="88" spans="1:18" x14ac:dyDescent="0.25">
      <c r="A88" s="40">
        <v>87</v>
      </c>
      <c r="B88" s="40"/>
      <c r="C88" s="6" t="s">
        <v>110</v>
      </c>
      <c r="D88" s="6" t="s">
        <v>111</v>
      </c>
      <c r="E88" s="6" t="s">
        <v>112</v>
      </c>
      <c r="F88" s="6" t="s">
        <v>268</v>
      </c>
      <c r="G88" s="7">
        <v>37457</v>
      </c>
      <c r="H88" s="8">
        <v>2002</v>
      </c>
      <c r="I88" s="6">
        <v>9</v>
      </c>
      <c r="J88" s="6" t="s">
        <v>61</v>
      </c>
      <c r="K88" s="6"/>
      <c r="L88" s="12"/>
      <c r="M88" s="6">
        <v>18</v>
      </c>
      <c r="N88" s="6">
        <v>7000</v>
      </c>
      <c r="O88" s="10"/>
      <c r="P88" s="6">
        <f t="shared" si="0"/>
        <v>2.5714285714285713E-3</v>
      </c>
      <c r="Q88" s="11"/>
      <c r="R88" s="41"/>
    </row>
    <row r="89" spans="1:18" x14ac:dyDescent="0.25">
      <c r="A89" s="40">
        <v>88</v>
      </c>
      <c r="B89" s="6" t="s">
        <v>269</v>
      </c>
      <c r="C89" s="6" t="s">
        <v>36</v>
      </c>
      <c r="D89" s="6" t="s">
        <v>128</v>
      </c>
      <c r="E89" s="6" t="s">
        <v>270</v>
      </c>
      <c r="F89" s="6" t="s">
        <v>271</v>
      </c>
      <c r="G89" s="7" t="s">
        <v>272</v>
      </c>
      <c r="H89" s="8">
        <v>2003</v>
      </c>
      <c r="I89" s="6">
        <v>1</v>
      </c>
      <c r="J89" s="6" t="s">
        <v>61</v>
      </c>
      <c r="K89" s="6"/>
      <c r="L89" s="22"/>
      <c r="M89" s="6">
        <v>9</v>
      </c>
      <c r="N89" s="6">
        <v>65003</v>
      </c>
      <c r="O89" s="6">
        <v>42.62</v>
      </c>
      <c r="P89" s="6">
        <f t="shared" si="0"/>
        <v>1.3845514822392811E-4</v>
      </c>
      <c r="Q89" s="11"/>
      <c r="R89" s="45"/>
    </row>
    <row r="90" spans="1:18" x14ac:dyDescent="0.25">
      <c r="A90" s="40">
        <v>89</v>
      </c>
      <c r="B90" s="6" t="s">
        <v>273</v>
      </c>
      <c r="C90" s="6" t="s">
        <v>134</v>
      </c>
      <c r="D90" s="6" t="s">
        <v>238</v>
      </c>
      <c r="E90" s="6" t="s">
        <v>274</v>
      </c>
      <c r="F90" s="6" t="s">
        <v>275</v>
      </c>
      <c r="G90" s="46">
        <v>37635</v>
      </c>
      <c r="H90" s="47">
        <v>2003</v>
      </c>
      <c r="I90" s="40">
        <v>1</v>
      </c>
      <c r="J90" s="40" t="s">
        <v>22</v>
      </c>
      <c r="K90" s="40" t="s">
        <v>276</v>
      </c>
      <c r="L90" s="6">
        <v>1.2</v>
      </c>
      <c r="M90" s="40">
        <v>17</v>
      </c>
      <c r="N90" s="40">
        <v>30000</v>
      </c>
      <c r="O90" s="43"/>
      <c r="P90" s="6">
        <f t="shared" si="0"/>
        <v>5.6666666666666671E-4</v>
      </c>
      <c r="Q90" s="11"/>
      <c r="R90" s="6"/>
    </row>
    <row r="91" spans="1:18" x14ac:dyDescent="0.25">
      <c r="A91" s="40">
        <v>90</v>
      </c>
      <c r="B91" s="6" t="s">
        <v>277</v>
      </c>
      <c r="C91" s="6" t="s">
        <v>18</v>
      </c>
      <c r="D91" s="6" t="s">
        <v>128</v>
      </c>
      <c r="E91" s="6" t="s">
        <v>201</v>
      </c>
      <c r="F91" s="6" t="s">
        <v>278</v>
      </c>
      <c r="G91" s="7">
        <v>37781</v>
      </c>
      <c r="H91" s="8">
        <v>2003</v>
      </c>
      <c r="I91" s="6">
        <v>5</v>
      </c>
      <c r="J91" s="6" t="s">
        <v>61</v>
      </c>
      <c r="K91" s="6"/>
      <c r="L91" s="22"/>
      <c r="M91" s="6">
        <v>2</v>
      </c>
      <c r="N91" s="6">
        <v>50000</v>
      </c>
      <c r="O91" s="6"/>
      <c r="P91" s="6">
        <f t="shared" si="0"/>
        <v>4.0000000000000003E-5</v>
      </c>
      <c r="Q91" s="11"/>
      <c r="R91" s="45"/>
    </row>
    <row r="92" spans="1:18" x14ac:dyDescent="0.25">
      <c r="A92" s="40">
        <v>91</v>
      </c>
      <c r="B92" s="6" t="s">
        <v>279</v>
      </c>
      <c r="C92" s="6" t="s">
        <v>93</v>
      </c>
      <c r="D92" s="6" t="s">
        <v>257</v>
      </c>
      <c r="E92" s="6" t="s">
        <v>258</v>
      </c>
      <c r="F92" s="6" t="s">
        <v>280</v>
      </c>
      <c r="G92" s="7">
        <v>37622</v>
      </c>
      <c r="H92" s="8">
        <v>2003</v>
      </c>
      <c r="I92" s="6">
        <v>48</v>
      </c>
      <c r="J92" s="6" t="s">
        <v>61</v>
      </c>
      <c r="K92" s="6"/>
      <c r="L92" s="22"/>
      <c r="M92" s="6">
        <v>4</v>
      </c>
      <c r="N92" s="6">
        <v>100003</v>
      </c>
      <c r="O92" s="6"/>
      <c r="P92" s="6">
        <f t="shared" si="0"/>
        <v>3.9998800035998921E-5</v>
      </c>
      <c r="Q92" s="11"/>
      <c r="R92" s="45"/>
    </row>
    <row r="93" spans="1:18" x14ac:dyDescent="0.25">
      <c r="A93" s="40">
        <v>92</v>
      </c>
      <c r="B93" s="6" t="s">
        <v>281</v>
      </c>
      <c r="C93" s="6" t="s">
        <v>110</v>
      </c>
      <c r="D93" s="6" t="s">
        <v>111</v>
      </c>
      <c r="E93" s="6" t="s">
        <v>153</v>
      </c>
      <c r="F93" s="6" t="s">
        <v>282</v>
      </c>
      <c r="G93" s="7">
        <v>37909</v>
      </c>
      <c r="H93" s="8">
        <v>2003</v>
      </c>
      <c r="I93" s="6">
        <v>6</v>
      </c>
      <c r="J93" s="6" t="s">
        <v>61</v>
      </c>
      <c r="K93" s="6"/>
      <c r="L93" s="22"/>
      <c r="M93" s="6">
        <v>52</v>
      </c>
      <c r="N93" s="6">
        <v>221774</v>
      </c>
      <c r="O93" s="6">
        <v>32</v>
      </c>
      <c r="P93" s="6">
        <f t="shared" si="0"/>
        <v>2.3447293190364965E-4</v>
      </c>
      <c r="Q93" s="11"/>
      <c r="R93" s="45"/>
    </row>
    <row r="94" spans="1:18" x14ac:dyDescent="0.25">
      <c r="A94" s="40">
        <v>93</v>
      </c>
      <c r="B94" s="6"/>
      <c r="C94" s="6" t="s">
        <v>110</v>
      </c>
      <c r="D94" s="6" t="s">
        <v>111</v>
      </c>
      <c r="E94" s="6" t="s">
        <v>283</v>
      </c>
      <c r="F94" s="6" t="s">
        <v>284</v>
      </c>
      <c r="G94" s="7">
        <v>38126</v>
      </c>
      <c r="H94" s="8">
        <v>2004</v>
      </c>
      <c r="I94" s="6">
        <v>1</v>
      </c>
      <c r="J94" s="6" t="s">
        <v>61</v>
      </c>
      <c r="K94" s="6" t="s">
        <v>141</v>
      </c>
      <c r="L94" s="6">
        <v>1.22</v>
      </c>
      <c r="M94" s="6">
        <v>236</v>
      </c>
      <c r="N94" s="6">
        <v>25000</v>
      </c>
      <c r="O94" s="6">
        <v>688</v>
      </c>
      <c r="P94" s="6">
        <f t="shared" si="0"/>
        <v>9.4400000000000005E-3</v>
      </c>
      <c r="Q94" s="11"/>
      <c r="R94" s="45"/>
    </row>
    <row r="95" spans="1:18" x14ac:dyDescent="0.25">
      <c r="A95" s="40">
        <v>94</v>
      </c>
      <c r="B95" s="40"/>
      <c r="C95" s="6" t="s">
        <v>18</v>
      </c>
      <c r="D95" s="6" t="s">
        <v>19</v>
      </c>
      <c r="E95" s="6" t="s">
        <v>20</v>
      </c>
      <c r="F95" s="6" t="s">
        <v>285</v>
      </c>
      <c r="G95" s="7">
        <v>38593</v>
      </c>
      <c r="H95" s="8">
        <v>2005</v>
      </c>
      <c r="I95" s="6">
        <v>22</v>
      </c>
      <c r="J95" s="6" t="s">
        <v>22</v>
      </c>
      <c r="K95" s="6" t="s">
        <v>286</v>
      </c>
      <c r="L95" s="33">
        <v>8.5299999999999994</v>
      </c>
      <c r="M95" s="6">
        <v>1833</v>
      </c>
      <c r="N95" s="6">
        <v>500000</v>
      </c>
      <c r="O95" s="10"/>
      <c r="P95" s="6">
        <f t="shared" si="0"/>
        <v>3.666E-3</v>
      </c>
      <c r="Q95" s="11">
        <v>3.666E-3</v>
      </c>
      <c r="R95" s="6" t="s">
        <v>287</v>
      </c>
    </row>
    <row r="96" spans="1:18" x14ac:dyDescent="0.25">
      <c r="A96" s="40">
        <v>95</v>
      </c>
      <c r="B96" s="6" t="s">
        <v>288</v>
      </c>
      <c r="C96" s="6" t="s">
        <v>36</v>
      </c>
      <c r="D96" s="6" t="s">
        <v>128</v>
      </c>
      <c r="E96" s="6" t="s">
        <v>289</v>
      </c>
      <c r="F96" s="6" t="s">
        <v>290</v>
      </c>
      <c r="G96" s="7" t="s">
        <v>291</v>
      </c>
      <c r="H96" s="8">
        <v>2006</v>
      </c>
      <c r="I96" s="6">
        <v>2</v>
      </c>
      <c r="J96" s="6" t="s">
        <v>61</v>
      </c>
      <c r="K96" s="6"/>
      <c r="L96" s="22"/>
      <c r="M96" s="6">
        <v>0</v>
      </c>
      <c r="N96" s="6">
        <v>4690</v>
      </c>
      <c r="O96" s="6"/>
      <c r="P96" s="6">
        <v>0</v>
      </c>
      <c r="Q96" s="11"/>
      <c r="R96" s="45"/>
    </row>
    <row r="97" spans="1:18" x14ac:dyDescent="0.25">
      <c r="A97" s="40">
        <v>96</v>
      </c>
      <c r="B97" s="6" t="s">
        <v>292</v>
      </c>
      <c r="C97" s="6" t="s">
        <v>24</v>
      </c>
      <c r="D97" s="6" t="s">
        <v>25</v>
      </c>
      <c r="E97" s="6" t="s">
        <v>190</v>
      </c>
      <c r="F97" s="6" t="s">
        <v>293</v>
      </c>
      <c r="G97" s="7" t="s">
        <v>294</v>
      </c>
      <c r="H97" s="8">
        <v>2006</v>
      </c>
      <c r="I97" s="6">
        <v>5</v>
      </c>
      <c r="J97" s="6" t="s">
        <v>61</v>
      </c>
      <c r="K97" s="6"/>
      <c r="L97" s="22"/>
      <c r="M97" s="6">
        <v>0</v>
      </c>
      <c r="N97" s="6">
        <v>7324</v>
      </c>
      <c r="O97" s="6"/>
      <c r="P97" s="6">
        <v>0</v>
      </c>
      <c r="Q97" s="11"/>
      <c r="R97" s="45"/>
    </row>
    <row r="98" spans="1:18" x14ac:dyDescent="0.25">
      <c r="A98" s="40">
        <v>97</v>
      </c>
      <c r="B98" s="40"/>
      <c r="C98" s="6" t="s">
        <v>93</v>
      </c>
      <c r="D98" s="6" t="s">
        <v>295</v>
      </c>
      <c r="E98" s="6" t="s">
        <v>296</v>
      </c>
      <c r="F98" s="6" t="s">
        <v>297</v>
      </c>
      <c r="G98" s="7">
        <v>39149</v>
      </c>
      <c r="H98" s="8">
        <v>2007</v>
      </c>
      <c r="I98" s="6">
        <v>1</v>
      </c>
      <c r="J98" s="6" t="s">
        <v>61</v>
      </c>
      <c r="K98" s="6"/>
      <c r="L98" s="12"/>
      <c r="M98" s="6">
        <v>12</v>
      </c>
      <c r="N98" s="6"/>
      <c r="O98" s="10"/>
      <c r="P98" s="6"/>
      <c r="Q98" s="11"/>
      <c r="R98" s="45"/>
    </row>
    <row r="99" spans="1:18" x14ac:dyDescent="0.25">
      <c r="A99" s="40">
        <v>98</v>
      </c>
      <c r="B99" s="6" t="s">
        <v>298</v>
      </c>
      <c r="C99" s="6" t="s">
        <v>47</v>
      </c>
      <c r="D99" s="6" t="s">
        <v>48</v>
      </c>
      <c r="E99" s="6" t="s">
        <v>49</v>
      </c>
      <c r="F99" s="6" t="s">
        <v>299</v>
      </c>
      <c r="G99" s="26" t="s">
        <v>300</v>
      </c>
      <c r="H99" s="8">
        <v>2007</v>
      </c>
      <c r="I99" s="6">
        <v>5</v>
      </c>
      <c r="J99" s="6" t="s">
        <v>22</v>
      </c>
      <c r="K99" s="40" t="s">
        <v>301</v>
      </c>
      <c r="L99" s="40">
        <v>5.75</v>
      </c>
      <c r="M99" s="6">
        <v>4234</v>
      </c>
      <c r="N99" s="6">
        <v>8978541</v>
      </c>
      <c r="O99" s="10"/>
      <c r="P99" s="6">
        <f>M99/N99</f>
        <v>4.7156882170499637E-4</v>
      </c>
      <c r="Q99" s="11">
        <v>4.7156882170499637E-4</v>
      </c>
      <c r="R99" s="40"/>
    </row>
    <row r="100" spans="1:18" x14ac:dyDescent="0.25">
      <c r="A100" s="40">
        <v>99</v>
      </c>
      <c r="B100" s="40"/>
      <c r="C100" s="6" t="s">
        <v>47</v>
      </c>
      <c r="D100" s="6" t="s">
        <v>48</v>
      </c>
      <c r="E100" s="6" t="s">
        <v>53</v>
      </c>
      <c r="F100" s="6" t="s">
        <v>302</v>
      </c>
      <c r="G100" s="7">
        <v>39347</v>
      </c>
      <c r="H100" s="8">
        <v>2007</v>
      </c>
      <c r="I100" s="6">
        <v>12</v>
      </c>
      <c r="J100" s="6" t="s">
        <v>61</v>
      </c>
      <c r="K100" s="6" t="s">
        <v>303</v>
      </c>
      <c r="L100" s="12"/>
      <c r="M100" s="6">
        <v>80</v>
      </c>
      <c r="N100" s="6">
        <v>7200000</v>
      </c>
      <c r="O100" s="10"/>
      <c r="P100" s="6">
        <f>M100/N100</f>
        <v>1.1111111111111112E-5</v>
      </c>
      <c r="Q100" s="11"/>
      <c r="R100" s="41"/>
    </row>
    <row r="101" spans="1:18" x14ac:dyDescent="0.25">
      <c r="A101" s="40">
        <v>100</v>
      </c>
      <c r="B101" s="6" t="s">
        <v>304</v>
      </c>
      <c r="C101" s="6" t="s">
        <v>93</v>
      </c>
      <c r="D101" s="6" t="s">
        <v>257</v>
      </c>
      <c r="E101" s="6" t="s">
        <v>305</v>
      </c>
      <c r="F101" s="6" t="s">
        <v>306</v>
      </c>
      <c r="G101" s="7">
        <v>39296</v>
      </c>
      <c r="H101" s="8">
        <v>2007</v>
      </c>
      <c r="I101" s="6">
        <v>1</v>
      </c>
      <c r="J101" s="6" t="s">
        <v>61</v>
      </c>
      <c r="K101" s="6"/>
      <c r="L101" s="22"/>
      <c r="M101" s="6">
        <v>7</v>
      </c>
      <c r="N101" s="6">
        <v>33000</v>
      </c>
      <c r="O101" s="6"/>
      <c r="P101" s="6">
        <f>M101/N101</f>
        <v>2.1212121212121213E-4</v>
      </c>
      <c r="Q101" s="11"/>
      <c r="R101" s="45"/>
    </row>
    <row r="102" spans="1:18" x14ac:dyDescent="0.25">
      <c r="A102" s="40">
        <v>101</v>
      </c>
      <c r="B102" s="6" t="s">
        <v>307</v>
      </c>
      <c r="C102" s="6" t="s">
        <v>134</v>
      </c>
      <c r="D102" s="6" t="s">
        <v>134</v>
      </c>
      <c r="E102" s="6" t="s">
        <v>308</v>
      </c>
      <c r="F102" s="6" t="s">
        <v>309</v>
      </c>
      <c r="G102" s="7" t="s">
        <v>310</v>
      </c>
      <c r="H102" s="8">
        <v>2007</v>
      </c>
      <c r="I102" s="6">
        <v>3</v>
      </c>
      <c r="J102" s="6" t="s">
        <v>61</v>
      </c>
      <c r="K102" s="6"/>
      <c r="L102" s="22"/>
      <c r="M102" s="6">
        <v>0</v>
      </c>
      <c r="N102" s="6">
        <v>1649</v>
      </c>
      <c r="O102" s="6"/>
      <c r="P102" s="6">
        <v>0</v>
      </c>
      <c r="Q102" s="11"/>
      <c r="R102" s="45"/>
    </row>
    <row r="103" spans="1:18" x14ac:dyDescent="0.25">
      <c r="A103" s="40">
        <v>102</v>
      </c>
      <c r="B103" s="6" t="s">
        <v>311</v>
      </c>
      <c r="C103" s="6" t="s">
        <v>18</v>
      </c>
      <c r="D103" s="6" t="s">
        <v>19</v>
      </c>
      <c r="E103" s="6" t="s">
        <v>201</v>
      </c>
      <c r="F103" s="6" t="s">
        <v>312</v>
      </c>
      <c r="G103" s="7">
        <v>39181</v>
      </c>
      <c r="H103" s="8">
        <v>2007</v>
      </c>
      <c r="I103" s="6">
        <v>1</v>
      </c>
      <c r="J103" s="6" t="s">
        <v>61</v>
      </c>
      <c r="K103" s="6"/>
      <c r="L103" s="22"/>
      <c r="M103" s="6">
        <v>0</v>
      </c>
      <c r="N103" s="6">
        <v>55000</v>
      </c>
      <c r="O103" s="6"/>
      <c r="P103" s="6">
        <v>0</v>
      </c>
      <c r="Q103" s="11"/>
      <c r="R103" s="45"/>
    </row>
    <row r="104" spans="1:18" x14ac:dyDescent="0.25">
      <c r="A104" s="40">
        <v>103</v>
      </c>
      <c r="B104" s="40"/>
      <c r="C104" s="6" t="s">
        <v>110</v>
      </c>
      <c r="D104" s="6" t="s">
        <v>111</v>
      </c>
      <c r="E104" s="6" t="s">
        <v>112</v>
      </c>
      <c r="F104" s="6" t="s">
        <v>313</v>
      </c>
      <c r="G104" s="7">
        <v>39404</v>
      </c>
      <c r="H104" s="8">
        <v>2007</v>
      </c>
      <c r="I104" s="6">
        <v>4</v>
      </c>
      <c r="J104" s="6" t="s">
        <v>61</v>
      </c>
      <c r="K104" s="6" t="s">
        <v>314</v>
      </c>
      <c r="L104" s="12"/>
      <c r="M104" s="6">
        <v>11</v>
      </c>
      <c r="N104" s="6">
        <v>16463</v>
      </c>
      <c r="O104" s="10"/>
      <c r="P104" s="6">
        <f>M104/N104</f>
        <v>6.6816497600680311E-4</v>
      </c>
      <c r="Q104" s="11"/>
      <c r="R104" s="45"/>
    </row>
    <row r="105" spans="1:18" x14ac:dyDescent="0.25">
      <c r="A105" s="40">
        <v>104</v>
      </c>
      <c r="B105" s="6" t="s">
        <v>315</v>
      </c>
      <c r="C105" s="6" t="s">
        <v>110</v>
      </c>
      <c r="D105" s="6" t="s">
        <v>111</v>
      </c>
      <c r="E105" s="6" t="s">
        <v>112</v>
      </c>
      <c r="F105" s="6" t="s">
        <v>316</v>
      </c>
      <c r="G105" s="7" t="s">
        <v>317</v>
      </c>
      <c r="H105" s="8">
        <v>2007</v>
      </c>
      <c r="I105" s="6">
        <v>1</v>
      </c>
      <c r="J105" s="6" t="s">
        <v>61</v>
      </c>
      <c r="K105" s="6"/>
      <c r="L105" s="22"/>
      <c r="M105" s="6">
        <v>0</v>
      </c>
      <c r="N105" s="6">
        <v>33571</v>
      </c>
      <c r="O105" s="6"/>
      <c r="P105" s="6">
        <v>0</v>
      </c>
      <c r="Q105" s="11"/>
      <c r="R105" s="45"/>
    </row>
    <row r="106" spans="1:18" x14ac:dyDescent="0.25">
      <c r="A106" s="40">
        <v>105</v>
      </c>
      <c r="B106" s="6" t="s">
        <v>318</v>
      </c>
      <c r="C106" s="6" t="s">
        <v>110</v>
      </c>
      <c r="D106" s="6" t="s">
        <v>111</v>
      </c>
      <c r="E106" s="6" t="s">
        <v>112</v>
      </c>
      <c r="F106" s="6" t="s">
        <v>313</v>
      </c>
      <c r="G106" s="7" t="s">
        <v>319</v>
      </c>
      <c r="H106" s="8">
        <v>2007</v>
      </c>
      <c r="I106" s="6">
        <v>4</v>
      </c>
      <c r="J106" s="6" t="s">
        <v>61</v>
      </c>
      <c r="K106" s="6"/>
      <c r="L106" s="22"/>
      <c r="M106" s="6">
        <v>11</v>
      </c>
      <c r="N106" s="6">
        <v>16463</v>
      </c>
      <c r="O106" s="6">
        <v>2.52</v>
      </c>
      <c r="P106" s="6">
        <f>M106/N106</f>
        <v>6.6816497600680311E-4</v>
      </c>
      <c r="Q106" s="11"/>
      <c r="R106" s="45"/>
    </row>
    <row r="107" spans="1:18" x14ac:dyDescent="0.25">
      <c r="A107" s="40">
        <v>106</v>
      </c>
      <c r="B107" s="6" t="s">
        <v>320</v>
      </c>
      <c r="C107" s="6" t="s">
        <v>110</v>
      </c>
      <c r="D107" s="6" t="s">
        <v>111</v>
      </c>
      <c r="E107" s="6" t="s">
        <v>153</v>
      </c>
      <c r="F107" s="40" t="s">
        <v>321</v>
      </c>
      <c r="G107" s="27">
        <v>39210</v>
      </c>
      <c r="H107" s="8">
        <v>2007</v>
      </c>
      <c r="I107" s="6">
        <v>2</v>
      </c>
      <c r="J107" s="6" t="s">
        <v>61</v>
      </c>
      <c r="K107" s="6"/>
      <c r="L107" s="22"/>
      <c r="M107" s="6">
        <v>74</v>
      </c>
      <c r="N107" s="6">
        <v>416130</v>
      </c>
      <c r="O107" s="6">
        <v>130</v>
      </c>
      <c r="P107" s="6">
        <f>M107/N107</f>
        <v>1.7782904380842524E-4</v>
      </c>
      <c r="Q107" s="11"/>
      <c r="R107" s="45"/>
    </row>
    <row r="108" spans="1:18" x14ac:dyDescent="0.25">
      <c r="A108" s="40">
        <v>107</v>
      </c>
      <c r="B108" s="6" t="s">
        <v>322</v>
      </c>
      <c r="C108" s="6" t="s">
        <v>134</v>
      </c>
      <c r="D108" s="6" t="s">
        <v>134</v>
      </c>
      <c r="E108" s="6" t="s">
        <v>323</v>
      </c>
      <c r="F108" s="6" t="s">
        <v>324</v>
      </c>
      <c r="G108" s="7">
        <v>39703</v>
      </c>
      <c r="H108" s="8">
        <v>2008</v>
      </c>
      <c r="I108" s="6">
        <v>1</v>
      </c>
      <c r="J108" s="6" t="s">
        <v>61</v>
      </c>
      <c r="K108" s="6"/>
      <c r="L108" s="22"/>
      <c r="M108" s="6">
        <v>0</v>
      </c>
      <c r="N108" s="6">
        <v>85</v>
      </c>
      <c r="O108" s="6"/>
      <c r="P108" s="6">
        <v>0</v>
      </c>
      <c r="Q108" s="11"/>
      <c r="R108" s="45"/>
    </row>
    <row r="109" spans="1:18" x14ac:dyDescent="0.25">
      <c r="A109" s="40">
        <v>108</v>
      </c>
      <c r="B109" s="6" t="s">
        <v>325</v>
      </c>
      <c r="C109" s="6" t="s">
        <v>24</v>
      </c>
      <c r="D109" s="6" t="s">
        <v>25</v>
      </c>
      <c r="E109" s="6" t="s">
        <v>326</v>
      </c>
      <c r="F109" s="6" t="s">
        <v>327</v>
      </c>
      <c r="G109" s="7">
        <v>39543</v>
      </c>
      <c r="H109" s="8">
        <v>2008</v>
      </c>
      <c r="I109" s="6">
        <v>1</v>
      </c>
      <c r="J109" s="6" t="s">
        <v>328</v>
      </c>
      <c r="K109" s="6"/>
      <c r="L109" s="22"/>
      <c r="M109" s="6">
        <v>10</v>
      </c>
      <c r="N109" s="28"/>
      <c r="O109" s="6"/>
      <c r="P109" s="6"/>
      <c r="Q109" s="11"/>
      <c r="R109" s="45"/>
    </row>
    <row r="110" spans="1:18" x14ac:dyDescent="0.25">
      <c r="A110" s="40">
        <v>109</v>
      </c>
      <c r="B110" s="6" t="s">
        <v>322</v>
      </c>
      <c r="C110" s="6" t="s">
        <v>134</v>
      </c>
      <c r="D110" s="6" t="s">
        <v>134</v>
      </c>
      <c r="E110" s="6" t="s">
        <v>329</v>
      </c>
      <c r="F110" s="6" t="s">
        <v>330</v>
      </c>
      <c r="G110" s="7">
        <v>39733</v>
      </c>
      <c r="H110" s="8">
        <v>2008</v>
      </c>
      <c r="I110" s="6">
        <v>74</v>
      </c>
      <c r="J110" s="6" t="s">
        <v>61</v>
      </c>
      <c r="K110" s="6"/>
      <c r="L110" s="22"/>
      <c r="M110" s="6">
        <v>0</v>
      </c>
      <c r="N110" s="6">
        <v>600</v>
      </c>
      <c r="O110" s="6"/>
      <c r="P110" s="6">
        <v>0</v>
      </c>
      <c r="Q110" s="11"/>
      <c r="R110" s="45"/>
    </row>
    <row r="111" spans="1:18" x14ac:dyDescent="0.25">
      <c r="A111" s="40">
        <v>110</v>
      </c>
      <c r="B111" s="6" t="s">
        <v>322</v>
      </c>
      <c r="C111" s="6" t="s">
        <v>134</v>
      </c>
      <c r="D111" s="6" t="s">
        <v>134</v>
      </c>
      <c r="E111" s="6" t="s">
        <v>331</v>
      </c>
      <c r="F111" s="40" t="s">
        <v>332</v>
      </c>
      <c r="G111" s="7">
        <v>39703</v>
      </c>
      <c r="H111" s="8">
        <v>2008</v>
      </c>
      <c r="I111" s="6">
        <v>1</v>
      </c>
      <c r="J111" s="6" t="s">
        <v>61</v>
      </c>
      <c r="K111" s="6"/>
      <c r="L111" s="22"/>
      <c r="M111" s="6">
        <v>0</v>
      </c>
      <c r="N111" s="6"/>
      <c r="O111" s="6"/>
      <c r="P111" s="6">
        <v>0</v>
      </c>
      <c r="Q111" s="11"/>
      <c r="R111" s="45"/>
    </row>
    <row r="112" spans="1:18" x14ac:dyDescent="0.25">
      <c r="A112" s="40">
        <v>111</v>
      </c>
      <c r="B112" s="40"/>
      <c r="C112" s="6" t="s">
        <v>110</v>
      </c>
      <c r="D112" s="6" t="s">
        <v>111</v>
      </c>
      <c r="E112" s="6" t="s">
        <v>283</v>
      </c>
      <c r="F112" s="6" t="s">
        <v>333</v>
      </c>
      <c r="G112" s="7">
        <v>39483</v>
      </c>
      <c r="H112" s="8">
        <v>2008</v>
      </c>
      <c r="I112" s="6">
        <v>2</v>
      </c>
      <c r="J112" s="6" t="s">
        <v>22</v>
      </c>
      <c r="K112" s="6" t="s">
        <v>334</v>
      </c>
      <c r="L112" s="33">
        <v>4</v>
      </c>
      <c r="M112" s="6">
        <v>138366</v>
      </c>
      <c r="N112" s="6">
        <v>2420000</v>
      </c>
      <c r="O112" s="10"/>
      <c r="P112" s="6">
        <f>M112/N112</f>
        <v>5.7176033057851239E-2</v>
      </c>
      <c r="Q112" s="11">
        <v>5.7176033057851239E-2</v>
      </c>
      <c r="R112" s="6" t="s">
        <v>335</v>
      </c>
    </row>
    <row r="113" spans="1:18" x14ac:dyDescent="0.25">
      <c r="A113" s="40">
        <v>112</v>
      </c>
      <c r="B113" s="6" t="s">
        <v>336</v>
      </c>
      <c r="C113" s="6" t="s">
        <v>134</v>
      </c>
      <c r="D113" s="6" t="s">
        <v>134</v>
      </c>
      <c r="E113" s="6" t="s">
        <v>337</v>
      </c>
      <c r="F113" s="6" t="s">
        <v>338</v>
      </c>
      <c r="G113" s="7">
        <v>39672</v>
      </c>
      <c r="H113" s="8">
        <v>2008</v>
      </c>
      <c r="I113" s="6">
        <v>1</v>
      </c>
      <c r="J113" s="6" t="s">
        <v>61</v>
      </c>
      <c r="K113" s="6"/>
      <c r="L113" s="22"/>
      <c r="M113" s="6">
        <v>0</v>
      </c>
      <c r="N113" s="6">
        <v>75300</v>
      </c>
      <c r="O113" s="6"/>
      <c r="P113" s="6">
        <v>0</v>
      </c>
      <c r="Q113" s="11"/>
      <c r="R113" s="45"/>
    </row>
    <row r="114" spans="1:18" x14ac:dyDescent="0.25">
      <c r="A114" s="40">
        <v>113</v>
      </c>
      <c r="B114" s="6" t="s">
        <v>322</v>
      </c>
      <c r="C114" s="6" t="s">
        <v>134</v>
      </c>
      <c r="D114" s="6" t="s">
        <v>134</v>
      </c>
      <c r="E114" s="40" t="s">
        <v>339</v>
      </c>
      <c r="F114" s="40" t="s">
        <v>340</v>
      </c>
      <c r="G114" s="7">
        <v>39794</v>
      </c>
      <c r="H114" s="8">
        <v>2008</v>
      </c>
      <c r="I114" s="6">
        <v>1</v>
      </c>
      <c r="J114" s="6" t="s">
        <v>61</v>
      </c>
      <c r="K114" s="6"/>
      <c r="L114" s="22"/>
      <c r="M114" s="6">
        <v>0</v>
      </c>
      <c r="N114" s="6"/>
      <c r="O114" s="6"/>
      <c r="P114" s="6">
        <v>0</v>
      </c>
      <c r="Q114" s="11"/>
      <c r="R114" s="45"/>
    </row>
    <row r="115" spans="1:18" x14ac:dyDescent="0.25">
      <c r="A115" s="40">
        <v>114</v>
      </c>
      <c r="B115" s="6" t="s">
        <v>341</v>
      </c>
      <c r="C115" s="6" t="s">
        <v>18</v>
      </c>
      <c r="D115" s="6" t="s">
        <v>19</v>
      </c>
      <c r="E115" s="6" t="s">
        <v>20</v>
      </c>
      <c r="F115" s="40"/>
      <c r="G115" s="46">
        <v>39791</v>
      </c>
      <c r="H115" s="47">
        <v>2008</v>
      </c>
      <c r="I115" s="6">
        <v>5</v>
      </c>
      <c r="J115" s="6" t="s">
        <v>22</v>
      </c>
      <c r="K115" s="6" t="s">
        <v>342</v>
      </c>
      <c r="L115" s="40">
        <v>5.33</v>
      </c>
      <c r="M115" s="6">
        <v>43</v>
      </c>
      <c r="N115" s="6">
        <v>2100000</v>
      </c>
      <c r="O115" s="10"/>
      <c r="P115" s="6">
        <f>M115/N115</f>
        <v>2.0476190476190476E-5</v>
      </c>
      <c r="Q115" s="11"/>
      <c r="R115" s="40"/>
    </row>
    <row r="116" spans="1:18" x14ac:dyDescent="0.25">
      <c r="A116" s="40">
        <v>115</v>
      </c>
      <c r="B116" s="6"/>
      <c r="C116" s="6" t="s">
        <v>47</v>
      </c>
      <c r="D116" s="6" t="s">
        <v>48</v>
      </c>
      <c r="E116" s="6" t="s">
        <v>85</v>
      </c>
      <c r="F116" s="6" t="s">
        <v>343</v>
      </c>
      <c r="G116" s="7">
        <v>39958</v>
      </c>
      <c r="H116" s="8">
        <v>2009</v>
      </c>
      <c r="I116" s="6">
        <v>1</v>
      </c>
      <c r="J116" s="6" t="s">
        <v>61</v>
      </c>
      <c r="K116" s="6"/>
      <c r="L116" s="6">
        <v>1.8</v>
      </c>
      <c r="M116" s="6">
        <v>190</v>
      </c>
      <c r="N116" s="6">
        <v>3928238</v>
      </c>
      <c r="O116" s="6">
        <v>2700</v>
      </c>
      <c r="P116" s="6">
        <f>M116/N116</f>
        <v>4.8367741465766585E-5</v>
      </c>
      <c r="Q116" s="11"/>
      <c r="R116" s="45"/>
    </row>
    <row r="117" spans="1:18" x14ac:dyDescent="0.25">
      <c r="A117" s="40">
        <v>116</v>
      </c>
      <c r="B117" s="6" t="s">
        <v>344</v>
      </c>
      <c r="C117" s="6" t="s">
        <v>57</v>
      </c>
      <c r="D117" s="6" t="s">
        <v>58</v>
      </c>
      <c r="E117" s="40" t="s">
        <v>345</v>
      </c>
      <c r="F117" s="6" t="s">
        <v>346</v>
      </c>
      <c r="G117" s="46">
        <v>40237</v>
      </c>
      <c r="H117" s="47">
        <v>2010</v>
      </c>
      <c r="I117" s="6">
        <v>3</v>
      </c>
      <c r="J117" s="40" t="s">
        <v>347</v>
      </c>
      <c r="K117" s="6" t="s">
        <v>348</v>
      </c>
      <c r="L117" s="6">
        <v>1.5</v>
      </c>
      <c r="M117" s="6">
        <v>53</v>
      </c>
      <c r="N117" s="40">
        <v>500079</v>
      </c>
      <c r="O117" s="43"/>
      <c r="P117" s="6">
        <f>M117/N117</f>
        <v>1.0598325464576597E-4</v>
      </c>
      <c r="Q117" s="11"/>
      <c r="R117" s="40"/>
    </row>
    <row r="118" spans="1:18" x14ac:dyDescent="0.25">
      <c r="A118" s="40">
        <v>117</v>
      </c>
      <c r="B118" s="6" t="s">
        <v>349</v>
      </c>
      <c r="C118" s="6" t="s">
        <v>18</v>
      </c>
      <c r="D118" s="6" t="s">
        <v>19</v>
      </c>
      <c r="E118" s="6" t="s">
        <v>20</v>
      </c>
      <c r="F118" s="6" t="s">
        <v>350</v>
      </c>
      <c r="G118" s="7">
        <v>41210</v>
      </c>
      <c r="H118" s="8">
        <v>2012</v>
      </c>
      <c r="I118" s="6">
        <v>1</v>
      </c>
      <c r="J118" s="40" t="s">
        <v>22</v>
      </c>
      <c r="K118" s="6" t="s">
        <v>351</v>
      </c>
      <c r="L118" s="29">
        <f>9.4*0.3048</f>
        <v>2.8651200000000001</v>
      </c>
      <c r="M118" s="6">
        <v>72</v>
      </c>
      <c r="N118" s="10">
        <v>6000000</v>
      </c>
      <c r="O118" s="6">
        <v>50000</v>
      </c>
      <c r="P118" s="6">
        <f>M118/N118</f>
        <v>1.2E-5</v>
      </c>
      <c r="Q118" s="11"/>
      <c r="R118" s="45"/>
    </row>
    <row r="119" spans="1:18" x14ac:dyDescent="0.25">
      <c r="A119" s="40">
        <v>118</v>
      </c>
      <c r="B119" s="6" t="s">
        <v>352</v>
      </c>
      <c r="C119" s="6" t="s">
        <v>110</v>
      </c>
      <c r="D119" s="6" t="s">
        <v>111</v>
      </c>
      <c r="E119" s="6" t="s">
        <v>353</v>
      </c>
      <c r="F119" s="6" t="s">
        <v>354</v>
      </c>
      <c r="G119" s="46">
        <v>41559</v>
      </c>
      <c r="H119" s="47">
        <v>2013</v>
      </c>
      <c r="I119" s="40">
        <v>3</v>
      </c>
      <c r="J119" s="40" t="s">
        <v>22</v>
      </c>
      <c r="K119" s="6" t="s">
        <v>355</v>
      </c>
      <c r="L119" s="6">
        <v>6.5</v>
      </c>
      <c r="M119" s="40">
        <v>7354</v>
      </c>
      <c r="N119" s="40">
        <v>16106870</v>
      </c>
      <c r="O119" s="43"/>
      <c r="P119" s="6">
        <f>M119/N119</f>
        <v>4.5657536194182978E-4</v>
      </c>
      <c r="Q119" s="11">
        <v>4.5657536194182978E-4</v>
      </c>
      <c r="R119" s="6"/>
    </row>
    <row r="120" spans="1:18" x14ac:dyDescent="0.25">
      <c r="A120" s="40">
        <v>119</v>
      </c>
      <c r="B120" s="6" t="s">
        <v>356</v>
      </c>
      <c r="C120" s="6" t="s">
        <v>134</v>
      </c>
      <c r="D120" s="6" t="s">
        <v>134</v>
      </c>
      <c r="E120" s="6" t="s">
        <v>357</v>
      </c>
      <c r="F120" s="6" t="s">
        <v>358</v>
      </c>
      <c r="G120" s="7">
        <v>41701</v>
      </c>
      <c r="H120" s="8">
        <v>2014</v>
      </c>
      <c r="I120" s="6">
        <v>1</v>
      </c>
      <c r="J120" s="6" t="s">
        <v>61</v>
      </c>
      <c r="K120" s="6"/>
      <c r="L120" s="22"/>
      <c r="M120" s="6">
        <v>0</v>
      </c>
      <c r="N120" s="6">
        <v>360</v>
      </c>
      <c r="O120" s="6"/>
      <c r="P120" s="6">
        <v>0</v>
      </c>
      <c r="Q120" s="11"/>
      <c r="R120" s="45"/>
    </row>
    <row r="121" spans="1:18" x14ac:dyDescent="0.25">
      <c r="A121" s="40">
        <v>120</v>
      </c>
      <c r="B121" s="6" t="s">
        <v>356</v>
      </c>
      <c r="C121" s="6" t="s">
        <v>134</v>
      </c>
      <c r="D121" s="6" t="s">
        <v>134</v>
      </c>
      <c r="E121" s="6" t="s">
        <v>359</v>
      </c>
      <c r="F121" s="6" t="s">
        <v>360</v>
      </c>
      <c r="G121" s="7">
        <v>41701</v>
      </c>
      <c r="H121" s="8">
        <v>2014</v>
      </c>
      <c r="I121" s="6">
        <v>8</v>
      </c>
      <c r="J121" s="6" t="s">
        <v>61</v>
      </c>
      <c r="K121" s="6"/>
      <c r="L121" s="22"/>
      <c r="M121" s="6">
        <v>0</v>
      </c>
      <c r="N121" s="6">
        <v>220</v>
      </c>
      <c r="O121" s="6"/>
      <c r="P121" s="6">
        <v>0</v>
      </c>
      <c r="Q121" s="11"/>
      <c r="R121" s="45"/>
    </row>
    <row r="122" spans="1:18" x14ac:dyDescent="0.25">
      <c r="A122" s="40">
        <v>121</v>
      </c>
      <c r="B122" s="6" t="s">
        <v>361</v>
      </c>
      <c r="C122" s="6" t="s">
        <v>36</v>
      </c>
      <c r="D122" s="6" t="s">
        <v>128</v>
      </c>
      <c r="E122" s="6" t="s">
        <v>362</v>
      </c>
      <c r="F122" s="6" t="s">
        <v>363</v>
      </c>
      <c r="G122" s="7">
        <v>42200</v>
      </c>
      <c r="H122" s="8">
        <v>2015</v>
      </c>
      <c r="I122" s="6">
        <v>7</v>
      </c>
      <c r="J122" s="6" t="s">
        <v>61</v>
      </c>
      <c r="K122" s="6"/>
      <c r="L122" s="22"/>
      <c r="M122" s="6">
        <v>0</v>
      </c>
      <c r="N122" s="6">
        <v>199000</v>
      </c>
      <c r="O122" s="6"/>
      <c r="P122" s="6">
        <v>0</v>
      </c>
      <c r="Q122" s="11"/>
      <c r="R122" s="45"/>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CBD91-C17B-4744-8410-E6983A6DB3DB}">
  <dimension ref="A1:Z122"/>
  <sheetViews>
    <sheetView tabSelected="1" workbookViewId="0">
      <pane xSplit="5" ySplit="1" topLeftCell="F2" activePane="bottomRight" state="frozen"/>
      <selection pane="topRight" activeCell="D1" sqref="D1"/>
      <selection pane="bottomLeft" activeCell="A2" sqref="A2"/>
      <selection pane="bottomRight" activeCell="E114" sqref="E114"/>
    </sheetView>
  </sheetViews>
  <sheetFormatPr defaultRowHeight="15.75" x14ac:dyDescent="0.25"/>
  <cols>
    <col min="2" max="3" width="11.25" customWidth="1"/>
    <col min="4" max="4" width="14.75" customWidth="1"/>
    <col min="5" max="5" width="18.75" customWidth="1"/>
    <col min="6" max="7" width="11.25" customWidth="1"/>
    <col min="8" max="8" width="10.75" customWidth="1"/>
    <col min="9" max="9" width="12" customWidth="1"/>
    <col min="11" max="11" width="18.125" customWidth="1"/>
    <col min="12" max="12" width="11.75" style="32" customWidth="1"/>
    <col min="13" max="14" width="11.75" style="48" customWidth="1"/>
    <col min="17" max="17" width="11.75" customWidth="1"/>
    <col min="18" max="18" width="24.5" customWidth="1"/>
    <col min="19" max="19" width="24.25" bestFit="1" customWidth="1"/>
  </cols>
  <sheetData>
    <row r="1" spans="1:26" x14ac:dyDescent="0.25">
      <c r="A1" s="1" t="s">
        <v>0</v>
      </c>
      <c r="B1" s="2" t="s">
        <v>1</v>
      </c>
      <c r="C1" s="2" t="s">
        <v>457</v>
      </c>
      <c r="D1" s="2" t="s">
        <v>456</v>
      </c>
      <c r="E1" s="2" t="s">
        <v>375</v>
      </c>
      <c r="F1" s="2" t="s">
        <v>496</v>
      </c>
      <c r="G1" s="2" t="s">
        <v>498</v>
      </c>
      <c r="H1" s="2" t="s">
        <v>2</v>
      </c>
      <c r="I1" s="2" t="s">
        <v>3</v>
      </c>
      <c r="J1" s="2" t="s">
        <v>4</v>
      </c>
      <c r="K1" s="3" t="s">
        <v>5</v>
      </c>
      <c r="L1" s="30" t="s">
        <v>6</v>
      </c>
      <c r="M1" s="4" t="s">
        <v>510</v>
      </c>
      <c r="N1" s="4" t="s">
        <v>511</v>
      </c>
      <c r="O1" s="4" t="s">
        <v>7</v>
      </c>
      <c r="P1" s="3" t="s">
        <v>8</v>
      </c>
      <c r="Q1" s="3" t="s">
        <v>490</v>
      </c>
      <c r="R1" s="3" t="s">
        <v>9</v>
      </c>
      <c r="S1" s="3" t="s">
        <v>10</v>
      </c>
      <c r="T1" s="3" t="s">
        <v>11</v>
      </c>
      <c r="U1" s="3" t="s">
        <v>12</v>
      </c>
      <c r="V1" s="3" t="s">
        <v>13</v>
      </c>
      <c r="W1" s="3" t="s">
        <v>489</v>
      </c>
      <c r="X1" s="3" t="s">
        <v>15</v>
      </c>
      <c r="Y1" s="5" t="s">
        <v>16</v>
      </c>
      <c r="Z1" s="5" t="s">
        <v>17</v>
      </c>
    </row>
    <row r="2" spans="1:26" x14ac:dyDescent="0.25">
      <c r="A2">
        <v>1</v>
      </c>
      <c r="B2" t="str">
        <f t="shared" ref="B2:B13" si="0">LEFT(D2,9)</f>
        <v>1900-0003</v>
      </c>
      <c r="C2" t="str">
        <f>RIGHT(D2,3)</f>
        <v>USA</v>
      </c>
      <c r="D2" t="s">
        <v>364</v>
      </c>
      <c r="F2" t="s">
        <v>493</v>
      </c>
      <c r="G2" t="str">
        <f>VLOOKUP(J2,'Region Lookup'!$B$2:$B$49,1,TRUE)</f>
        <v>South-Eastern Asia</v>
      </c>
      <c r="H2" s="6" t="s">
        <v>18</v>
      </c>
      <c r="I2" s="6" t="s">
        <v>19</v>
      </c>
      <c r="J2" s="6" t="s">
        <v>20</v>
      </c>
      <c r="K2" s="6" t="s">
        <v>21</v>
      </c>
      <c r="L2" s="27">
        <v>222</v>
      </c>
      <c r="M2" s="8">
        <f>MONTH(L2)</f>
        <v>8</v>
      </c>
      <c r="N2" s="8">
        <f>DAY(L2)</f>
        <v>9</v>
      </c>
      <c r="O2" s="8">
        <v>1900</v>
      </c>
      <c r="P2" s="6">
        <v>1</v>
      </c>
      <c r="Q2" s="6" t="s">
        <v>492</v>
      </c>
      <c r="R2" s="6" t="s">
        <v>22</v>
      </c>
      <c r="S2" s="6"/>
      <c r="T2" s="9">
        <v>6.1</v>
      </c>
      <c r="U2" s="6">
        <v>6000</v>
      </c>
      <c r="V2" s="6">
        <v>36000</v>
      </c>
      <c r="W2" s="10"/>
      <c r="X2" s="6">
        <f>U2/V2</f>
        <v>0.16666666666666666</v>
      </c>
      <c r="Y2" s="11">
        <v>0.16666666666666666</v>
      </c>
      <c r="Z2" s="6" t="s">
        <v>23</v>
      </c>
    </row>
    <row r="3" spans="1:26" x14ac:dyDescent="0.25">
      <c r="A3">
        <v>2</v>
      </c>
      <c r="B3" t="str">
        <f t="shared" si="0"/>
        <v>1906-0015</v>
      </c>
      <c r="C3" t="str">
        <f t="shared" ref="C3:C66" si="1">RIGHT(D3,3)</f>
        <v>HKG</v>
      </c>
      <c r="D3" t="s">
        <v>365</v>
      </c>
      <c r="F3" t="s">
        <v>494</v>
      </c>
      <c r="G3" t="str">
        <f>VLOOKUP(J3,'Region Lookup'!$B$2:$B$49,1,TRUE)</f>
        <v>Eastern Asia</v>
      </c>
      <c r="H3" s="6" t="s">
        <v>24</v>
      </c>
      <c r="I3" s="6" t="s">
        <v>25</v>
      </c>
      <c r="J3" s="6" t="s">
        <v>26</v>
      </c>
      <c r="K3" s="6" t="s">
        <v>27</v>
      </c>
      <c r="L3" s="27">
        <v>2413</v>
      </c>
      <c r="M3" s="8">
        <f t="shared" ref="M3:M66" si="2">MONTH(L3)</f>
        <v>8</v>
      </c>
      <c r="N3" s="8">
        <f t="shared" ref="N3:N66" si="3">DAY(L3)</f>
        <v>9</v>
      </c>
      <c r="O3" s="8">
        <v>1906</v>
      </c>
      <c r="P3" s="6">
        <v>1</v>
      </c>
      <c r="Q3" s="6" t="s">
        <v>492</v>
      </c>
      <c r="R3" s="6" t="s">
        <v>22</v>
      </c>
      <c r="S3" s="6"/>
      <c r="T3" s="12"/>
      <c r="U3" s="6">
        <v>9000</v>
      </c>
      <c r="V3" s="10">
        <v>320000</v>
      </c>
      <c r="W3" s="10"/>
      <c r="X3" s="6">
        <f>U3/V3</f>
        <v>2.8125000000000001E-2</v>
      </c>
      <c r="Y3" s="11">
        <v>2.8125000000000001E-2</v>
      </c>
      <c r="Z3" s="6" t="s">
        <v>28</v>
      </c>
    </row>
    <row r="4" spans="1:26" x14ac:dyDescent="0.25">
      <c r="A4">
        <v>3</v>
      </c>
      <c r="B4" t="str">
        <f t="shared" si="0"/>
        <v>1922-0004</v>
      </c>
      <c r="C4" t="str">
        <f t="shared" si="1"/>
        <v>CHN</v>
      </c>
      <c r="D4" t="s">
        <v>366</v>
      </c>
      <c r="F4" t="s">
        <v>494</v>
      </c>
      <c r="G4" t="str">
        <f>VLOOKUP(J4,'Region Lookup'!$B$2:$B$49,1,TRUE)</f>
        <v>Central America</v>
      </c>
      <c r="H4" s="6" t="s">
        <v>24</v>
      </c>
      <c r="I4" s="6" t="s">
        <v>25</v>
      </c>
      <c r="J4" s="6" t="s">
        <v>29</v>
      </c>
      <c r="K4" s="6" t="s">
        <v>30</v>
      </c>
      <c r="L4" s="27">
        <v>8244</v>
      </c>
      <c r="M4" s="8">
        <f t="shared" si="2"/>
        <v>7</v>
      </c>
      <c r="N4" s="8">
        <f t="shared" si="3"/>
        <v>27</v>
      </c>
      <c r="O4" s="8">
        <v>1922</v>
      </c>
      <c r="P4" s="6">
        <v>1</v>
      </c>
      <c r="Q4" s="6" t="s">
        <v>492</v>
      </c>
      <c r="R4" s="6" t="s">
        <v>22</v>
      </c>
      <c r="S4" s="6"/>
      <c r="T4" s="13">
        <f>12*0.3048</f>
        <v>3.6576000000000004</v>
      </c>
      <c r="U4" s="6">
        <v>90000</v>
      </c>
      <c r="V4" s="6"/>
      <c r="W4" s="10"/>
      <c r="X4" s="6"/>
      <c r="Y4" s="11"/>
      <c r="Z4" s="6" t="s">
        <v>31</v>
      </c>
    </row>
    <row r="5" spans="1:26" x14ac:dyDescent="0.25">
      <c r="A5">
        <v>4</v>
      </c>
      <c r="B5" t="str">
        <f t="shared" si="0"/>
        <v>1928-0014</v>
      </c>
      <c r="C5" t="str">
        <f t="shared" si="1"/>
        <v>USA</v>
      </c>
      <c r="D5" s="6" t="s">
        <v>367</v>
      </c>
      <c r="E5" s="6"/>
      <c r="F5" s="6" t="s">
        <v>493</v>
      </c>
      <c r="G5" t="str">
        <f>VLOOKUP(J5,'Region Lookup'!$B$2:$B$49,1,TRUE)</f>
        <v>South-Eastern Asia</v>
      </c>
      <c r="H5" s="6" t="s">
        <v>18</v>
      </c>
      <c r="I5" s="6" t="s">
        <v>19</v>
      </c>
      <c r="J5" s="6" t="s">
        <v>20</v>
      </c>
      <c r="K5" s="6" t="s">
        <v>33</v>
      </c>
      <c r="L5" s="27">
        <v>10486</v>
      </c>
      <c r="M5" s="8">
        <f t="shared" si="2"/>
        <v>9</v>
      </c>
      <c r="N5" s="8">
        <f t="shared" si="3"/>
        <v>15</v>
      </c>
      <c r="O5" s="8">
        <v>1928</v>
      </c>
      <c r="P5" s="6">
        <v>1</v>
      </c>
      <c r="Q5" s="6" t="s">
        <v>492</v>
      </c>
      <c r="R5" s="6" t="s">
        <v>22</v>
      </c>
      <c r="S5" s="6" t="s">
        <v>34</v>
      </c>
      <c r="T5" s="6">
        <v>3</v>
      </c>
      <c r="U5" s="6">
        <v>1836</v>
      </c>
      <c r="V5" s="6"/>
      <c r="W5" s="10"/>
      <c r="X5" s="6"/>
      <c r="Y5" s="11"/>
      <c r="Z5" s="6" t="s">
        <v>35</v>
      </c>
    </row>
    <row r="6" spans="1:26" x14ac:dyDescent="0.25">
      <c r="A6">
        <v>5</v>
      </c>
      <c r="B6" t="str">
        <f t="shared" si="0"/>
        <v>1932-0006</v>
      </c>
      <c r="C6" t="str">
        <f t="shared" si="1"/>
        <v>CUB</v>
      </c>
      <c r="D6" t="s">
        <v>368</v>
      </c>
      <c r="F6" t="s">
        <v>493</v>
      </c>
      <c r="G6" t="str">
        <f>VLOOKUP(J6,'Region Lookup'!$B$2:$B$49,1,TRUE)</f>
        <v>Central America</v>
      </c>
      <c r="H6" s="6" t="s">
        <v>36</v>
      </c>
      <c r="I6" s="6" t="s">
        <v>37</v>
      </c>
      <c r="J6" s="6" t="s">
        <v>38</v>
      </c>
      <c r="K6" s="6" t="s">
        <v>39</v>
      </c>
      <c r="L6" s="27">
        <v>11943</v>
      </c>
      <c r="M6" s="8">
        <f t="shared" si="2"/>
        <v>9</v>
      </c>
      <c r="N6" s="8">
        <f t="shared" si="3"/>
        <v>11</v>
      </c>
      <c r="O6" s="8">
        <v>1932</v>
      </c>
      <c r="P6" s="6">
        <v>1</v>
      </c>
      <c r="Q6" s="6" t="s">
        <v>492</v>
      </c>
      <c r="R6" s="6" t="s">
        <v>22</v>
      </c>
      <c r="S6" s="6" t="s">
        <v>40</v>
      </c>
      <c r="T6" s="9">
        <v>6.5</v>
      </c>
      <c r="U6" s="6">
        <v>2500</v>
      </c>
      <c r="V6" s="6"/>
      <c r="W6" s="10"/>
      <c r="X6" s="6"/>
      <c r="Y6" s="11"/>
      <c r="Z6" s="6" t="s">
        <v>41</v>
      </c>
    </row>
    <row r="7" spans="1:26" x14ac:dyDescent="0.25">
      <c r="A7">
        <v>6</v>
      </c>
      <c r="B7" t="str">
        <f t="shared" si="0"/>
        <v>1934-0008</v>
      </c>
      <c r="C7" t="str">
        <f t="shared" si="1"/>
        <v>JPN</v>
      </c>
      <c r="D7" t="s">
        <v>369</v>
      </c>
      <c r="F7" t="s">
        <v>494</v>
      </c>
      <c r="G7" t="str">
        <f>VLOOKUP(J7,'Region Lookup'!$B$2:$B$49,1,TRUE)</f>
        <v>Eastern Asia</v>
      </c>
      <c r="H7" s="6" t="s">
        <v>24</v>
      </c>
      <c r="I7" s="6" t="s">
        <v>25</v>
      </c>
      <c r="J7" s="6" t="s">
        <v>42</v>
      </c>
      <c r="K7" s="6" t="s">
        <v>43</v>
      </c>
      <c r="L7" s="27">
        <v>12683</v>
      </c>
      <c r="M7" s="8">
        <f t="shared" si="2"/>
        <v>9</v>
      </c>
      <c r="N7" s="8">
        <f t="shared" si="3"/>
        <v>21</v>
      </c>
      <c r="O7" s="8">
        <v>1934</v>
      </c>
      <c r="P7" s="6">
        <v>1</v>
      </c>
      <c r="Q7" s="6" t="s">
        <v>492</v>
      </c>
      <c r="R7" s="6" t="s">
        <v>22</v>
      </c>
      <c r="S7" s="6" t="s">
        <v>44</v>
      </c>
      <c r="T7" s="10">
        <v>4.2</v>
      </c>
      <c r="U7" s="6">
        <v>1900</v>
      </c>
      <c r="V7" s="10">
        <v>200000</v>
      </c>
      <c r="W7" s="10"/>
      <c r="X7" s="6">
        <f>U7/V7</f>
        <v>9.4999999999999998E-3</v>
      </c>
      <c r="Y7" s="11">
        <v>9.4999999999999998E-3</v>
      </c>
      <c r="Z7" s="6" t="s">
        <v>45</v>
      </c>
    </row>
    <row r="8" spans="1:26" x14ac:dyDescent="0.25">
      <c r="A8">
        <v>7</v>
      </c>
      <c r="B8" t="str">
        <f t="shared" si="0"/>
        <v>1937-0011</v>
      </c>
      <c r="C8" t="str">
        <f t="shared" si="1"/>
        <v>HKG</v>
      </c>
      <c r="D8" t="s">
        <v>370</v>
      </c>
      <c r="F8" t="s">
        <v>494</v>
      </c>
      <c r="G8" t="str">
        <f>VLOOKUP(J8,'Region Lookup'!$B$2:$B$49,1,TRUE)</f>
        <v>Eastern Asia</v>
      </c>
      <c r="H8" s="6" t="s">
        <v>24</v>
      </c>
      <c r="I8" s="6" t="s">
        <v>25</v>
      </c>
      <c r="J8" s="6" t="s">
        <v>26</v>
      </c>
      <c r="K8" s="6" t="s">
        <v>27</v>
      </c>
      <c r="L8" s="27">
        <v>13524</v>
      </c>
      <c r="M8" s="8">
        <f t="shared" si="2"/>
        <v>1</v>
      </c>
      <c r="N8" s="8">
        <f t="shared" si="3"/>
        <v>9</v>
      </c>
      <c r="O8" s="8">
        <v>1937</v>
      </c>
      <c r="P8" s="6">
        <v>2</v>
      </c>
      <c r="Q8" s="6" t="s">
        <v>492</v>
      </c>
      <c r="R8" s="6" t="s">
        <v>22</v>
      </c>
      <c r="S8" s="6"/>
      <c r="T8" s="13">
        <v>9.1</v>
      </c>
      <c r="U8" s="6">
        <v>11000</v>
      </c>
      <c r="V8" s="6"/>
      <c r="W8" s="10"/>
      <c r="X8" s="6"/>
      <c r="Y8" s="11"/>
      <c r="Z8" s="6" t="s">
        <v>46</v>
      </c>
    </row>
    <row r="9" spans="1:26" x14ac:dyDescent="0.25">
      <c r="A9">
        <v>8</v>
      </c>
      <c r="B9" t="str">
        <f t="shared" si="0"/>
        <v>1942-0008</v>
      </c>
      <c r="C9" t="str">
        <f t="shared" si="1"/>
        <v>BGD</v>
      </c>
      <c r="D9" t="s">
        <v>371</v>
      </c>
      <c r="F9" t="s">
        <v>494</v>
      </c>
      <c r="G9" t="str">
        <f>VLOOKUP(J9,'Region Lookup'!$B$2:$B$49,1,TRUE)</f>
        <v>Australia and New Zealand</v>
      </c>
      <c r="H9" s="6" t="s">
        <v>47</v>
      </c>
      <c r="I9" s="6" t="s">
        <v>48</v>
      </c>
      <c r="J9" s="6" t="s">
        <v>49</v>
      </c>
      <c r="K9" s="6" t="s">
        <v>50</v>
      </c>
      <c r="L9" s="31">
        <v>15630</v>
      </c>
      <c r="M9" s="8">
        <f t="shared" si="2"/>
        <v>10</v>
      </c>
      <c r="N9" s="8">
        <f t="shared" si="3"/>
        <v>16</v>
      </c>
      <c r="O9" s="15">
        <v>1942</v>
      </c>
      <c r="P9" s="6">
        <v>1</v>
      </c>
      <c r="Q9" s="6" t="s">
        <v>492</v>
      </c>
      <c r="R9" s="6" t="s">
        <v>22</v>
      </c>
      <c r="S9" s="6" t="s">
        <v>51</v>
      </c>
      <c r="T9" s="10">
        <v>6</v>
      </c>
      <c r="U9" s="6">
        <v>54900</v>
      </c>
      <c r="V9" s="6"/>
      <c r="W9" s="10"/>
      <c r="X9" s="6"/>
      <c r="Y9" s="11"/>
      <c r="Z9" s="6" t="s">
        <v>52</v>
      </c>
    </row>
    <row r="10" spans="1:26" x14ac:dyDescent="0.25">
      <c r="A10">
        <v>9</v>
      </c>
      <c r="B10" t="str">
        <f t="shared" si="0"/>
        <v>1942-0009</v>
      </c>
      <c r="C10" t="str">
        <f t="shared" si="1"/>
        <v>IND</v>
      </c>
      <c r="D10" t="s">
        <v>372</v>
      </c>
      <c r="F10" t="s">
        <v>494</v>
      </c>
      <c r="G10" t="str">
        <f>VLOOKUP(J10,'Region Lookup'!$B$2:$B$49,1,TRUE)</f>
        <v>Eastern Asia</v>
      </c>
      <c r="H10" s="6" t="s">
        <v>47</v>
      </c>
      <c r="I10" s="6" t="s">
        <v>48</v>
      </c>
      <c r="J10" s="6" t="s">
        <v>53</v>
      </c>
      <c r="K10" s="6" t="s">
        <v>54</v>
      </c>
      <c r="L10" s="27">
        <v>15628</v>
      </c>
      <c r="M10" s="8">
        <f t="shared" si="2"/>
        <v>10</v>
      </c>
      <c r="N10" s="8">
        <f t="shared" si="3"/>
        <v>14</v>
      </c>
      <c r="O10" s="8">
        <v>1942</v>
      </c>
      <c r="P10" s="6">
        <v>1</v>
      </c>
      <c r="Q10" s="6" t="s">
        <v>492</v>
      </c>
      <c r="R10" s="6" t="s">
        <v>22</v>
      </c>
      <c r="S10" s="6" t="s">
        <v>51</v>
      </c>
      <c r="T10" s="10">
        <v>5</v>
      </c>
      <c r="U10" s="6">
        <v>40000</v>
      </c>
      <c r="V10" s="6"/>
      <c r="W10" s="10"/>
      <c r="X10" s="6"/>
      <c r="Y10" s="11"/>
      <c r="Z10" s="6" t="s">
        <v>55</v>
      </c>
    </row>
    <row r="11" spans="1:26" x14ac:dyDescent="0.25">
      <c r="A11">
        <v>10</v>
      </c>
      <c r="B11" t="str">
        <f t="shared" si="0"/>
        <v>1953-0025</v>
      </c>
      <c r="C11" t="str">
        <f t="shared" si="1"/>
        <v>BEL</v>
      </c>
      <c r="D11" t="s">
        <v>373</v>
      </c>
      <c r="F11" t="s">
        <v>57</v>
      </c>
      <c r="G11" t="str">
        <f>VLOOKUP(J11,'Region Lookup'!$B$2:$B$49,1,TRUE)</f>
        <v>Australia and New Zealand</v>
      </c>
      <c r="H11" s="6" t="s">
        <v>57</v>
      </c>
      <c r="I11" s="6" t="s">
        <v>58</v>
      </c>
      <c r="J11" s="6" t="s">
        <v>59</v>
      </c>
      <c r="K11" s="6" t="s">
        <v>60</v>
      </c>
      <c r="L11" s="27">
        <v>19390</v>
      </c>
      <c r="M11" s="8">
        <f t="shared" si="2"/>
        <v>1</v>
      </c>
      <c r="N11" s="8">
        <f t="shared" si="3"/>
        <v>31</v>
      </c>
      <c r="O11" s="8">
        <v>1953</v>
      </c>
      <c r="P11" s="6">
        <v>1</v>
      </c>
      <c r="Q11" s="6" t="s">
        <v>491</v>
      </c>
      <c r="R11" s="6" t="s">
        <v>61</v>
      </c>
      <c r="S11" s="6" t="s">
        <v>62</v>
      </c>
      <c r="T11" s="6">
        <v>5.6</v>
      </c>
      <c r="U11" s="6">
        <v>28</v>
      </c>
      <c r="V11" s="6">
        <v>350</v>
      </c>
      <c r="W11" s="10"/>
      <c r="X11" s="6">
        <f>U11/V11</f>
        <v>0.08</v>
      </c>
      <c r="Y11" s="11"/>
      <c r="Z11" s="16"/>
    </row>
    <row r="12" spans="1:26" x14ac:dyDescent="0.25">
      <c r="A12">
        <v>11</v>
      </c>
      <c r="B12" t="str">
        <f t="shared" si="0"/>
        <v>1953-0007</v>
      </c>
      <c r="C12" t="str">
        <f t="shared" si="1"/>
        <v>NLD</v>
      </c>
      <c r="D12" t="s">
        <v>374</v>
      </c>
      <c r="F12" t="s">
        <v>57</v>
      </c>
      <c r="G12" t="str">
        <f>VLOOKUP(J12,'Region Lookup'!$B$2:$B$49,1,TRUE)</f>
        <v>Caribbean</v>
      </c>
      <c r="H12" s="6" t="s">
        <v>57</v>
      </c>
      <c r="I12" s="6" t="s">
        <v>58</v>
      </c>
      <c r="J12" s="6" t="s">
        <v>64</v>
      </c>
      <c r="K12" s="6" t="s">
        <v>65</v>
      </c>
      <c r="L12" s="27">
        <v>19390</v>
      </c>
      <c r="M12" s="8">
        <f t="shared" si="2"/>
        <v>1</v>
      </c>
      <c r="N12" s="8">
        <f t="shared" si="3"/>
        <v>31</v>
      </c>
      <c r="O12" s="8">
        <v>1953</v>
      </c>
      <c r="P12" s="6">
        <v>1</v>
      </c>
      <c r="Q12" s="6" t="s">
        <v>491</v>
      </c>
      <c r="R12" s="6" t="s">
        <v>61</v>
      </c>
      <c r="S12" s="6" t="s">
        <v>62</v>
      </c>
      <c r="T12" s="6">
        <v>5.6</v>
      </c>
      <c r="U12" s="6">
        <v>1836</v>
      </c>
      <c r="V12" s="6">
        <v>300000</v>
      </c>
      <c r="W12" s="10"/>
      <c r="X12" s="6">
        <f>U12/V12</f>
        <v>6.1199999999999996E-3</v>
      </c>
      <c r="Y12" s="11">
        <v>6.1199999999999996E-3</v>
      </c>
      <c r="Z12" s="16"/>
    </row>
    <row r="13" spans="1:26" x14ac:dyDescent="0.25">
      <c r="A13">
        <v>12</v>
      </c>
      <c r="B13" t="str">
        <f t="shared" si="0"/>
        <v>1953-0007</v>
      </c>
      <c r="C13" t="str">
        <f t="shared" si="1"/>
        <v>GBR</v>
      </c>
      <c r="D13" s="19" t="s">
        <v>450</v>
      </c>
      <c r="E13" s="6" t="s">
        <v>451</v>
      </c>
      <c r="F13" t="s">
        <v>57</v>
      </c>
      <c r="G13" t="str">
        <f>VLOOKUP(J13,'Region Lookup'!$B$2:$B$49,1,TRUE)</f>
        <v>South-Eastern Asia</v>
      </c>
      <c r="H13" s="6" t="s">
        <v>57</v>
      </c>
      <c r="I13" s="6" t="s">
        <v>58</v>
      </c>
      <c r="J13" s="6" t="s">
        <v>66</v>
      </c>
      <c r="K13" s="6"/>
      <c r="L13" s="27">
        <v>19390</v>
      </c>
      <c r="M13" s="8">
        <f t="shared" si="2"/>
        <v>1</v>
      </c>
      <c r="N13" s="8">
        <f t="shared" si="3"/>
        <v>31</v>
      </c>
      <c r="O13" s="8">
        <v>1953</v>
      </c>
      <c r="P13" s="6">
        <v>1</v>
      </c>
      <c r="Q13" s="6" t="s">
        <v>491</v>
      </c>
      <c r="R13" s="6" t="s">
        <v>61</v>
      </c>
      <c r="S13" s="6" t="s">
        <v>62</v>
      </c>
      <c r="T13" s="10">
        <v>3.5</v>
      </c>
      <c r="U13" s="6">
        <v>307</v>
      </c>
      <c r="V13" s="6">
        <v>32000</v>
      </c>
      <c r="W13" s="10"/>
      <c r="X13" s="6">
        <f>U13/V13</f>
        <v>9.5937499999999998E-3</v>
      </c>
      <c r="Y13" s="11"/>
      <c r="Z13" s="6"/>
    </row>
    <row r="14" spans="1:26" x14ac:dyDescent="0.25">
      <c r="A14">
        <v>13</v>
      </c>
      <c r="B14" t="str">
        <f>LEFT(D14,9)</f>
        <v>1959-0013</v>
      </c>
      <c r="C14" t="str">
        <f t="shared" si="1"/>
        <v>JPN</v>
      </c>
      <c r="D14" t="s">
        <v>387</v>
      </c>
      <c r="F14" t="s">
        <v>494</v>
      </c>
      <c r="G14" t="str">
        <f>VLOOKUP(J14,'Region Lookup'!$B$2:$B$49,1,TRUE)</f>
        <v>Eastern Asia</v>
      </c>
      <c r="H14" s="6" t="s">
        <v>24</v>
      </c>
      <c r="I14" s="6" t="s">
        <v>25</v>
      </c>
      <c r="J14" s="6" t="s">
        <v>42</v>
      </c>
      <c r="K14" s="6" t="s">
        <v>67</v>
      </c>
      <c r="L14" s="27">
        <v>21819</v>
      </c>
      <c r="M14" s="8">
        <f t="shared" si="2"/>
        <v>9</v>
      </c>
      <c r="N14" s="8">
        <f t="shared" si="3"/>
        <v>26</v>
      </c>
      <c r="O14" s="8">
        <v>1959</v>
      </c>
      <c r="P14" s="6">
        <v>1</v>
      </c>
      <c r="Q14" s="6" t="s">
        <v>492</v>
      </c>
      <c r="R14" s="6" t="s">
        <v>22</v>
      </c>
      <c r="S14" s="6" t="s">
        <v>68</v>
      </c>
      <c r="T14" s="6">
        <v>3.5</v>
      </c>
      <c r="U14" s="6">
        <v>5098</v>
      </c>
      <c r="V14" s="6">
        <v>1500000</v>
      </c>
      <c r="W14" s="10"/>
      <c r="X14" s="6">
        <f>U14/V14</f>
        <v>3.3986666666666666E-3</v>
      </c>
      <c r="Y14" s="11">
        <v>3.3986666666666666E-3</v>
      </c>
      <c r="Z14" s="6" t="s">
        <v>69</v>
      </c>
    </row>
    <row r="15" spans="1:26" x14ac:dyDescent="0.25">
      <c r="A15">
        <v>14</v>
      </c>
      <c r="B15" t="str">
        <f t="shared" ref="B15:B78" si="4">LEFT(D15,9)</f>
        <v>1960-0031</v>
      </c>
      <c r="C15" t="str">
        <f t="shared" si="1"/>
        <v>BGD</v>
      </c>
      <c r="D15" t="s">
        <v>376</v>
      </c>
      <c r="F15" t="s">
        <v>494</v>
      </c>
      <c r="G15" t="str">
        <f>VLOOKUP(J15,'Region Lookup'!$B$2:$B$49,1,TRUE)</f>
        <v>Australia and New Zealand</v>
      </c>
      <c r="H15" s="6" t="s">
        <v>47</v>
      </c>
      <c r="I15" s="6" t="s">
        <v>48</v>
      </c>
      <c r="J15" s="6" t="s">
        <v>49</v>
      </c>
      <c r="K15" s="6" t="s">
        <v>70</v>
      </c>
      <c r="L15" s="27">
        <v>22219</v>
      </c>
      <c r="M15" s="8">
        <f t="shared" si="2"/>
        <v>10</v>
      </c>
      <c r="N15" s="8">
        <f t="shared" si="3"/>
        <v>30</v>
      </c>
      <c r="O15" s="8">
        <v>1960</v>
      </c>
      <c r="P15" s="6">
        <v>1</v>
      </c>
      <c r="Q15" s="6" t="s">
        <v>492</v>
      </c>
      <c r="R15" s="6" t="s">
        <v>22</v>
      </c>
      <c r="S15" s="6"/>
      <c r="T15" s="9">
        <v>9.1</v>
      </c>
      <c r="U15" s="6">
        <v>2574</v>
      </c>
      <c r="V15" s="6">
        <v>200000</v>
      </c>
      <c r="W15" s="10"/>
      <c r="X15" s="6">
        <f>U15/V15</f>
        <v>1.2869999999999999E-2</v>
      </c>
      <c r="Y15" s="11">
        <v>1.2869999999999999E-2</v>
      </c>
      <c r="Z15" s="6" t="s">
        <v>71</v>
      </c>
    </row>
    <row r="16" spans="1:26" x14ac:dyDescent="0.25">
      <c r="A16">
        <v>15</v>
      </c>
      <c r="B16" t="str">
        <f t="shared" si="4"/>
        <v>1961-0004</v>
      </c>
      <c r="C16" t="str">
        <f t="shared" si="1"/>
        <v>BGD</v>
      </c>
      <c r="D16" s="6" t="s">
        <v>377</v>
      </c>
      <c r="E16" s="6"/>
      <c r="F16" t="s">
        <v>494</v>
      </c>
      <c r="G16" t="str">
        <f>VLOOKUP(J16,'Region Lookup'!$B$2:$B$49,1,TRUE)</f>
        <v>Australia and New Zealand</v>
      </c>
      <c r="H16" s="6" t="s">
        <v>47</v>
      </c>
      <c r="I16" s="6" t="s">
        <v>48</v>
      </c>
      <c r="J16" s="6" t="s">
        <v>49</v>
      </c>
      <c r="K16" s="6" t="s">
        <v>73</v>
      </c>
      <c r="L16" s="27">
        <v>22529</v>
      </c>
      <c r="M16" s="8">
        <f t="shared" si="2"/>
        <v>9</v>
      </c>
      <c r="N16" s="8">
        <f t="shared" si="3"/>
        <v>5</v>
      </c>
      <c r="O16" s="8">
        <v>1961</v>
      </c>
      <c r="P16" s="6">
        <v>1</v>
      </c>
      <c r="Q16" s="6" t="s">
        <v>492</v>
      </c>
      <c r="R16" s="6" t="s">
        <v>22</v>
      </c>
      <c r="S16" s="6" t="s">
        <v>74</v>
      </c>
      <c r="T16" s="17">
        <v>3</v>
      </c>
      <c r="U16" s="6">
        <v>11000</v>
      </c>
      <c r="V16" s="6"/>
      <c r="W16" s="10"/>
      <c r="X16" s="6"/>
      <c r="Y16" s="11"/>
      <c r="Z16" s="6" t="s">
        <v>75</v>
      </c>
    </row>
    <row r="17" spans="1:26" x14ac:dyDescent="0.25">
      <c r="A17">
        <v>16</v>
      </c>
      <c r="B17" t="str">
        <f t="shared" si="4"/>
        <v>1962-0003</v>
      </c>
      <c r="C17" t="str">
        <f t="shared" si="1"/>
        <v>DFR</v>
      </c>
      <c r="D17" t="s">
        <v>378</v>
      </c>
      <c r="F17" t="s">
        <v>57</v>
      </c>
      <c r="G17" t="str">
        <f>VLOOKUP(J17,'Region Lookup'!$A$2:$B$49,2,TRUE)</f>
        <v>Western Europe</v>
      </c>
      <c r="H17" s="6" t="s">
        <v>57</v>
      </c>
      <c r="I17" s="6" t="s">
        <v>58</v>
      </c>
      <c r="J17" s="6" t="s">
        <v>77</v>
      </c>
      <c r="K17" s="6" t="s">
        <v>78</v>
      </c>
      <c r="L17" s="27">
        <v>22678</v>
      </c>
      <c r="M17" s="8">
        <f t="shared" si="2"/>
        <v>2</v>
      </c>
      <c r="N17" s="8">
        <f t="shared" si="3"/>
        <v>1</v>
      </c>
      <c r="O17" s="8">
        <v>1962</v>
      </c>
      <c r="P17" s="6">
        <v>1</v>
      </c>
      <c r="Q17" s="6" t="s">
        <v>491</v>
      </c>
      <c r="R17" s="6" t="s">
        <v>80</v>
      </c>
      <c r="S17" t="s">
        <v>81</v>
      </c>
      <c r="T17" s="6">
        <v>5.7</v>
      </c>
      <c r="U17" s="6">
        <v>347</v>
      </c>
      <c r="V17" s="6">
        <v>20000</v>
      </c>
      <c r="W17" s="6">
        <v>600</v>
      </c>
      <c r="X17" s="6">
        <f>U17/V17</f>
        <v>1.7350000000000001E-2</v>
      </c>
      <c r="Y17" s="11"/>
      <c r="Z17" s="6"/>
    </row>
    <row r="18" spans="1:26" x14ac:dyDescent="0.25">
      <c r="A18">
        <v>17</v>
      </c>
      <c r="B18" t="str">
        <f t="shared" si="4"/>
        <v>1960-0031</v>
      </c>
      <c r="C18" t="str">
        <f t="shared" si="1"/>
        <v>BGD</v>
      </c>
      <c r="D18" t="s">
        <v>376</v>
      </c>
      <c r="F18" t="s">
        <v>494</v>
      </c>
      <c r="G18" t="str">
        <f>VLOOKUP(J18,'Region Lookup'!$A$2:$B$49,2,TRUE)</f>
        <v>Southern Asia</v>
      </c>
      <c r="H18" s="6" t="s">
        <v>47</v>
      </c>
      <c r="I18" s="6" t="s">
        <v>48</v>
      </c>
      <c r="J18" s="6" t="s">
        <v>49</v>
      </c>
      <c r="K18" s="6" t="s">
        <v>82</v>
      </c>
      <c r="L18" s="27">
        <v>23159</v>
      </c>
      <c r="M18" s="8">
        <f t="shared" si="2"/>
        <v>5</v>
      </c>
      <c r="N18" s="8">
        <f t="shared" si="3"/>
        <v>28</v>
      </c>
      <c r="O18" s="8">
        <v>1963</v>
      </c>
      <c r="P18" s="6">
        <v>1</v>
      </c>
      <c r="Q18" s="6" t="s">
        <v>492</v>
      </c>
      <c r="R18" s="6" t="s">
        <v>22</v>
      </c>
      <c r="S18" s="6"/>
      <c r="T18" s="9">
        <v>9.1</v>
      </c>
      <c r="U18" s="6">
        <v>19800</v>
      </c>
      <c r="V18" s="6">
        <v>1000000</v>
      </c>
      <c r="W18" s="10"/>
      <c r="X18" s="6">
        <f>U18/V18</f>
        <v>1.9800000000000002E-2</v>
      </c>
      <c r="Y18" s="11">
        <v>1.9800000000000002E-2</v>
      </c>
      <c r="Z18" s="6" t="s">
        <v>83</v>
      </c>
    </row>
    <row r="19" spans="1:26" x14ac:dyDescent="0.25">
      <c r="A19">
        <v>18</v>
      </c>
      <c r="B19" t="str">
        <f t="shared" si="4"/>
        <v>1965-0068</v>
      </c>
      <c r="C19" t="str">
        <f t="shared" si="1"/>
        <v>BGD</v>
      </c>
      <c r="D19" s="6" t="s">
        <v>379</v>
      </c>
      <c r="E19" s="6"/>
      <c r="F19" t="s">
        <v>494</v>
      </c>
      <c r="G19" t="str">
        <f>VLOOKUP(J19,'Region Lookup'!$A$2:$B$49,2,TRUE)</f>
        <v>Southern Asia</v>
      </c>
      <c r="H19" t="s">
        <v>47</v>
      </c>
      <c r="I19" t="s">
        <v>48</v>
      </c>
      <c r="J19" t="s">
        <v>85</v>
      </c>
      <c r="K19" s="6" t="s">
        <v>86</v>
      </c>
      <c r="L19" s="27">
        <v>24091</v>
      </c>
      <c r="M19" s="8">
        <f t="shared" si="2"/>
        <v>12</v>
      </c>
      <c r="N19" s="8">
        <f t="shared" si="3"/>
        <v>15</v>
      </c>
      <c r="O19" s="8">
        <v>1965</v>
      </c>
      <c r="P19">
        <v>1</v>
      </c>
      <c r="Q19" s="6" t="s">
        <v>492</v>
      </c>
      <c r="R19" t="s">
        <v>22</v>
      </c>
      <c r="T19" s="18">
        <v>3.9</v>
      </c>
      <c r="U19">
        <v>874</v>
      </c>
      <c r="V19">
        <v>60000</v>
      </c>
      <c r="W19" s="19"/>
      <c r="X19">
        <f>U19/V19</f>
        <v>1.4566666666666667E-2</v>
      </c>
      <c r="Y19" s="20"/>
    </row>
    <row r="20" spans="1:26" x14ac:dyDescent="0.25">
      <c r="A20">
        <v>19</v>
      </c>
      <c r="B20" t="str">
        <f t="shared" si="4"/>
        <v>1965-0028</v>
      </c>
      <c r="C20" t="str">
        <f t="shared" si="1"/>
        <v>BGD</v>
      </c>
      <c r="D20" s="6" t="s">
        <v>380</v>
      </c>
      <c r="E20" s="6"/>
      <c r="F20" t="s">
        <v>494</v>
      </c>
      <c r="G20" t="str">
        <f>VLOOKUP(J20,'Region Lookup'!$A$2:$B$49,2,TRUE)</f>
        <v>Southern Asia</v>
      </c>
      <c r="H20" s="6" t="s">
        <v>47</v>
      </c>
      <c r="I20" s="6" t="s">
        <v>48</v>
      </c>
      <c r="J20" s="6" t="s">
        <v>49</v>
      </c>
      <c r="K20" s="6" t="s">
        <v>88</v>
      </c>
      <c r="L20" s="27">
        <v>23874</v>
      </c>
      <c r="M20" s="8">
        <f t="shared" si="2"/>
        <v>5</v>
      </c>
      <c r="N20" s="8">
        <f t="shared" si="3"/>
        <v>12</v>
      </c>
      <c r="O20" s="8">
        <v>1965</v>
      </c>
      <c r="P20" s="6">
        <v>1</v>
      </c>
      <c r="Q20" s="6" t="s">
        <v>492</v>
      </c>
      <c r="R20" s="6" t="s">
        <v>22</v>
      </c>
      <c r="S20" s="6"/>
      <c r="T20" s="9">
        <v>5.8</v>
      </c>
      <c r="U20" s="21">
        <v>36000</v>
      </c>
      <c r="V20" s="6">
        <v>15600000</v>
      </c>
      <c r="W20" s="10"/>
      <c r="X20" s="6">
        <f>U20/V20</f>
        <v>2.3076923076923079E-3</v>
      </c>
      <c r="Y20" s="11">
        <v>2.3076923076923079E-3</v>
      </c>
      <c r="Z20" s="6" t="s">
        <v>89</v>
      </c>
    </row>
    <row r="21" spans="1:26" x14ac:dyDescent="0.25">
      <c r="A21">
        <v>20</v>
      </c>
      <c r="B21" t="str">
        <f t="shared" si="4"/>
        <v>1965-0034</v>
      </c>
      <c r="C21" t="str">
        <f t="shared" si="1"/>
        <v>BGD</v>
      </c>
      <c r="D21" s="6" t="s">
        <v>381</v>
      </c>
      <c r="E21" s="6"/>
      <c r="F21" t="s">
        <v>494</v>
      </c>
      <c r="G21" t="str">
        <f>VLOOKUP(J21,'Region Lookup'!$A$2:$B$49,2,TRUE)</f>
        <v>Southern Asia</v>
      </c>
      <c r="H21" s="6" t="s">
        <v>47</v>
      </c>
      <c r="I21" s="6" t="s">
        <v>48</v>
      </c>
      <c r="J21" s="6" t="s">
        <v>49</v>
      </c>
      <c r="K21" s="6"/>
      <c r="L21" s="27">
        <v>23894</v>
      </c>
      <c r="M21" s="8">
        <f t="shared" si="2"/>
        <v>6</v>
      </c>
      <c r="N21" s="8">
        <f t="shared" si="3"/>
        <v>1</v>
      </c>
      <c r="O21" s="8">
        <v>1965</v>
      </c>
      <c r="P21" s="6">
        <v>1</v>
      </c>
      <c r="Q21" s="6" t="s">
        <v>492</v>
      </c>
      <c r="R21" s="6" t="s">
        <v>22</v>
      </c>
      <c r="S21" s="6"/>
      <c r="T21" s="9">
        <v>7.6</v>
      </c>
      <c r="U21" s="6">
        <v>12047</v>
      </c>
      <c r="V21" s="6"/>
      <c r="W21" s="10"/>
      <c r="X21" s="6"/>
      <c r="Y21" s="11"/>
      <c r="Z21" s="6" t="s">
        <v>91</v>
      </c>
    </row>
    <row r="22" spans="1:26" x14ac:dyDescent="0.25">
      <c r="A22">
        <v>21</v>
      </c>
      <c r="B22" t="str">
        <f t="shared" si="4"/>
        <v>1966-0030</v>
      </c>
      <c r="C22" t="str">
        <f t="shared" si="1"/>
        <v>SEN</v>
      </c>
      <c r="D22" s="6" t="s">
        <v>382</v>
      </c>
      <c r="E22" s="6"/>
      <c r="F22" s="6" t="s">
        <v>93</v>
      </c>
      <c r="G22" t="str">
        <f>VLOOKUP(J22,'Region Lookup'!$A$2:$B$49,2,TRUE)</f>
        <v>Western Africa</v>
      </c>
      <c r="H22" s="6" t="s">
        <v>93</v>
      </c>
      <c r="I22" s="6" t="s">
        <v>93</v>
      </c>
      <c r="J22" s="6" t="s">
        <v>94</v>
      </c>
      <c r="K22" s="6" t="s">
        <v>95</v>
      </c>
      <c r="L22" s="27">
        <v>24158</v>
      </c>
      <c r="M22" s="8">
        <f t="shared" si="2"/>
        <v>2</v>
      </c>
      <c r="N22" s="8">
        <f t="shared" si="3"/>
        <v>20</v>
      </c>
      <c r="O22" s="8">
        <v>1966</v>
      </c>
      <c r="P22" s="6">
        <v>1</v>
      </c>
      <c r="Q22" s="6" t="s">
        <v>491</v>
      </c>
      <c r="R22" s="6" t="s">
        <v>61</v>
      </c>
      <c r="S22" s="6"/>
      <c r="T22" s="22"/>
      <c r="U22" s="6">
        <v>0</v>
      </c>
      <c r="V22" s="6">
        <v>2000</v>
      </c>
      <c r="W22" s="6">
        <v>0.05</v>
      </c>
      <c r="X22" s="6">
        <v>0</v>
      </c>
      <c r="Y22" s="11"/>
      <c r="Z22" s="23"/>
    </row>
    <row r="23" spans="1:26" x14ac:dyDescent="0.25">
      <c r="A23">
        <v>22</v>
      </c>
      <c r="B23" t="str">
        <f t="shared" si="4"/>
        <v>1970-0063</v>
      </c>
      <c r="C23" t="str">
        <f t="shared" si="1"/>
        <v>BGD</v>
      </c>
      <c r="D23" t="s">
        <v>386</v>
      </c>
      <c r="F23" t="s">
        <v>494</v>
      </c>
      <c r="G23" t="str">
        <f>VLOOKUP(J23,'Region Lookup'!$A$2:$B$49,2,TRUE)</f>
        <v>Southern Asia</v>
      </c>
      <c r="H23" s="6" t="s">
        <v>47</v>
      </c>
      <c r="I23" s="6" t="s">
        <v>48</v>
      </c>
      <c r="J23" s="6" t="s">
        <v>49</v>
      </c>
      <c r="K23" s="6" t="s">
        <v>97</v>
      </c>
      <c r="L23" s="27">
        <v>25913</v>
      </c>
      <c r="M23" s="8">
        <f t="shared" si="2"/>
        <v>12</v>
      </c>
      <c r="N23" s="8">
        <f t="shared" si="3"/>
        <v>11</v>
      </c>
      <c r="O23" s="8">
        <v>1970</v>
      </c>
      <c r="P23" s="6">
        <v>1</v>
      </c>
      <c r="Q23" s="6" t="s">
        <v>492</v>
      </c>
      <c r="R23" s="6" t="s">
        <v>22</v>
      </c>
      <c r="S23" s="6" t="s">
        <v>98</v>
      </c>
      <c r="T23" s="9">
        <v>9.1</v>
      </c>
      <c r="U23" s="24">
        <v>300000</v>
      </c>
      <c r="V23" s="6">
        <v>3648000</v>
      </c>
      <c r="W23" s="10"/>
      <c r="X23" s="6">
        <f>U23/V23</f>
        <v>8.2236842105263164E-2</v>
      </c>
      <c r="Y23" s="11">
        <v>8.2236842105263164E-2</v>
      </c>
      <c r="Z23" s="6" t="s">
        <v>99</v>
      </c>
    </row>
    <row r="24" spans="1:26" x14ac:dyDescent="0.25">
      <c r="A24">
        <v>23</v>
      </c>
      <c r="B24" t="str">
        <f t="shared" si="4"/>
        <v>1971-0058</v>
      </c>
      <c r="C24" t="str">
        <f t="shared" si="1"/>
        <v>IND</v>
      </c>
      <c r="D24" t="s">
        <v>385</v>
      </c>
      <c r="F24" t="s">
        <v>494</v>
      </c>
      <c r="G24" t="str">
        <f>VLOOKUP(J24,'Region Lookup'!$A$2:$B$49,2,TRUE)</f>
        <v>Southern Asia</v>
      </c>
      <c r="H24" s="6" t="s">
        <v>47</v>
      </c>
      <c r="I24" s="6" t="s">
        <v>48</v>
      </c>
      <c r="J24" s="6" t="s">
        <v>53</v>
      </c>
      <c r="K24" s="6" t="s">
        <v>100</v>
      </c>
      <c r="L24" s="27">
        <v>26233</v>
      </c>
      <c r="M24" s="8">
        <f t="shared" si="2"/>
        <v>10</v>
      </c>
      <c r="N24" s="8">
        <f t="shared" si="3"/>
        <v>27</v>
      </c>
      <c r="O24" s="8">
        <v>1971</v>
      </c>
      <c r="P24" s="6">
        <v>1</v>
      </c>
      <c r="Q24" s="6" t="s">
        <v>492</v>
      </c>
      <c r="R24" s="6" t="s">
        <v>22</v>
      </c>
      <c r="S24" s="6" t="s">
        <v>101</v>
      </c>
      <c r="T24" s="17">
        <v>6.1</v>
      </c>
      <c r="U24" s="6">
        <v>9658</v>
      </c>
      <c r="V24" s="6">
        <v>6900000</v>
      </c>
      <c r="W24" s="10"/>
      <c r="X24" s="6">
        <f>U24/V24</f>
        <v>1.3997101449275363E-3</v>
      </c>
      <c r="Y24" s="11">
        <v>1.3997101449275363E-3</v>
      </c>
      <c r="Z24" s="6" t="s">
        <v>102</v>
      </c>
    </row>
    <row r="25" spans="1:26" x14ac:dyDescent="0.25">
      <c r="A25">
        <v>24</v>
      </c>
      <c r="B25" t="str">
        <f t="shared" si="4"/>
        <v>1977-0133</v>
      </c>
      <c r="C25" t="str">
        <f t="shared" si="1"/>
        <v>IND</v>
      </c>
      <c r="D25" t="s">
        <v>384</v>
      </c>
      <c r="F25" t="s">
        <v>494</v>
      </c>
      <c r="G25" t="str">
        <f>VLOOKUP(J25,'Region Lookup'!$A$2:$B$49,2,TRUE)</f>
        <v>Southern Asia</v>
      </c>
      <c r="H25" s="6" t="s">
        <v>47</v>
      </c>
      <c r="I25" s="6" t="s">
        <v>48</v>
      </c>
      <c r="J25" s="6" t="s">
        <v>53</v>
      </c>
      <c r="K25" s="6" t="s">
        <v>103</v>
      </c>
      <c r="L25" s="27">
        <v>28470</v>
      </c>
      <c r="M25" s="8">
        <f t="shared" si="2"/>
        <v>12</v>
      </c>
      <c r="N25" s="8">
        <f t="shared" si="3"/>
        <v>11</v>
      </c>
      <c r="O25" s="8">
        <v>1977</v>
      </c>
      <c r="P25" s="6">
        <v>1</v>
      </c>
      <c r="Q25" s="6" t="s">
        <v>492</v>
      </c>
      <c r="R25" s="6" t="s">
        <v>22</v>
      </c>
      <c r="S25" s="6"/>
      <c r="T25" s="9">
        <v>5</v>
      </c>
      <c r="U25" s="6">
        <v>14204</v>
      </c>
      <c r="V25" s="6">
        <v>14469800</v>
      </c>
      <c r="W25" s="10"/>
      <c r="X25" s="6">
        <f>U25/V25</f>
        <v>9.8163070671329253E-4</v>
      </c>
      <c r="Y25" s="11">
        <v>9.8163070671329253E-4</v>
      </c>
      <c r="Z25" s="6" t="s">
        <v>104</v>
      </c>
    </row>
    <row r="26" spans="1:26" x14ac:dyDescent="0.25">
      <c r="A26">
        <v>25</v>
      </c>
      <c r="B26" t="str">
        <f t="shared" si="4"/>
        <v>1977-0211</v>
      </c>
      <c r="C26" t="str">
        <f t="shared" si="1"/>
        <v>GBR</v>
      </c>
      <c r="D26" s="6" t="s">
        <v>388</v>
      </c>
      <c r="E26" s="6"/>
      <c r="F26" t="s">
        <v>57</v>
      </c>
      <c r="G26" t="str">
        <f>VLOOKUP(J26,'Region Lookup'!$A$2:$B$49,2,TRUE)</f>
        <v>Northern Europe</v>
      </c>
      <c r="H26" s="6" t="s">
        <v>57</v>
      </c>
      <c r="I26" s="6" t="s">
        <v>58</v>
      </c>
      <c r="J26" s="6" t="s">
        <v>66</v>
      </c>
      <c r="K26" s="6" t="s">
        <v>27</v>
      </c>
      <c r="L26" s="27">
        <v>28430</v>
      </c>
      <c r="M26" s="8">
        <f t="shared" si="2"/>
        <v>11</v>
      </c>
      <c r="N26" s="8">
        <f t="shared" si="3"/>
        <v>1</v>
      </c>
      <c r="O26" s="8">
        <v>1977</v>
      </c>
      <c r="P26" s="6">
        <v>1</v>
      </c>
      <c r="Q26" s="6" t="s">
        <v>491</v>
      </c>
      <c r="R26" s="6" t="s">
        <v>61</v>
      </c>
      <c r="S26" s="6"/>
      <c r="T26" s="22"/>
      <c r="U26" s="6">
        <v>6</v>
      </c>
      <c r="V26" s="6"/>
      <c r="W26" s="6">
        <v>1</v>
      </c>
      <c r="X26" s="6"/>
      <c r="Y26" s="11"/>
      <c r="Z26" s="23"/>
    </row>
    <row r="27" spans="1:26" x14ac:dyDescent="0.25">
      <c r="A27">
        <v>26</v>
      </c>
      <c r="B27" t="str">
        <f t="shared" si="4"/>
        <v>1981-0108</v>
      </c>
      <c r="C27" t="str">
        <f t="shared" si="1"/>
        <v>BGD</v>
      </c>
      <c r="D27" t="s">
        <v>383</v>
      </c>
      <c r="F27" t="s">
        <v>494</v>
      </c>
      <c r="G27" t="str">
        <f>VLOOKUP(J27,'Region Lookup'!$A$2:$B$49,2,TRUE)</f>
        <v>Southern Asia</v>
      </c>
      <c r="H27" s="6" t="s">
        <v>47</v>
      </c>
      <c r="I27" s="6" t="s">
        <v>48</v>
      </c>
      <c r="J27" s="6" t="s">
        <v>49</v>
      </c>
      <c r="K27" s="6" t="s">
        <v>27</v>
      </c>
      <c r="L27" s="27">
        <v>29902</v>
      </c>
      <c r="M27" s="8">
        <f t="shared" si="2"/>
        <v>11</v>
      </c>
      <c r="N27" s="8">
        <f t="shared" si="3"/>
        <v>12</v>
      </c>
      <c r="O27" s="8">
        <v>1981</v>
      </c>
      <c r="P27" s="6">
        <v>1</v>
      </c>
      <c r="Q27" s="6" t="s">
        <v>492</v>
      </c>
      <c r="R27" s="6" t="s">
        <v>22</v>
      </c>
      <c r="S27" s="6" t="s">
        <v>107</v>
      </c>
      <c r="T27" s="17">
        <v>1.8</v>
      </c>
      <c r="U27" s="6">
        <v>212</v>
      </c>
      <c r="V27" s="6">
        <v>2000000</v>
      </c>
      <c r="W27" s="10"/>
      <c r="X27" s="6">
        <f>U27/V27</f>
        <v>1.06E-4</v>
      </c>
      <c r="Y27" s="11"/>
      <c r="Z27" s="6" t="s">
        <v>108</v>
      </c>
    </row>
    <row r="28" spans="1:26" x14ac:dyDescent="0.25">
      <c r="A28">
        <v>27</v>
      </c>
      <c r="B28" t="str">
        <f t="shared" si="4"/>
        <v>1982-0193</v>
      </c>
      <c r="C28" t="str">
        <f t="shared" si="1"/>
        <v>PHL</v>
      </c>
      <c r="D28" s="6" t="s">
        <v>389</v>
      </c>
      <c r="E28" s="6"/>
      <c r="F28" t="s">
        <v>494</v>
      </c>
      <c r="G28" t="str">
        <f>VLOOKUP(J28,'Region Lookup'!$A$2:$B$49,2,TRUE)</f>
        <v>South-Eastern Asia</v>
      </c>
      <c r="H28" s="6" t="s">
        <v>110</v>
      </c>
      <c r="I28" s="6" t="s">
        <v>111</v>
      </c>
      <c r="J28" s="6" t="s">
        <v>112</v>
      </c>
      <c r="K28" s="6" t="s">
        <v>113</v>
      </c>
      <c r="L28" s="27">
        <v>30125</v>
      </c>
      <c r="M28" s="8">
        <f t="shared" si="2"/>
        <v>6</v>
      </c>
      <c r="N28" s="8">
        <f t="shared" si="3"/>
        <v>23</v>
      </c>
      <c r="O28" s="8">
        <v>1982</v>
      </c>
      <c r="P28" s="6">
        <v>1</v>
      </c>
      <c r="Q28" s="6" t="s">
        <v>491</v>
      </c>
      <c r="R28" s="6" t="s">
        <v>61</v>
      </c>
      <c r="S28" s="6"/>
      <c r="T28" s="22"/>
      <c r="U28" s="6">
        <v>0</v>
      </c>
      <c r="V28" s="6">
        <v>818</v>
      </c>
      <c r="W28" s="6">
        <v>0.06</v>
      </c>
      <c r="X28" s="6">
        <v>0</v>
      </c>
      <c r="Y28" s="11"/>
      <c r="Z28" s="23"/>
    </row>
    <row r="29" spans="1:26" x14ac:dyDescent="0.25">
      <c r="A29">
        <v>28</v>
      </c>
      <c r="B29" t="str">
        <f t="shared" si="4"/>
        <v>1983-0300</v>
      </c>
      <c r="C29" t="str">
        <f t="shared" si="1"/>
        <v>CAN</v>
      </c>
      <c r="D29" s="6" t="s">
        <v>390</v>
      </c>
      <c r="E29" s="6"/>
      <c r="F29" t="s">
        <v>493</v>
      </c>
      <c r="G29" t="str">
        <f>VLOOKUP(J29,'Region Lookup'!$A$2:$B$49,2,TRUE)</f>
        <v>North America</v>
      </c>
      <c r="H29" s="6" t="s">
        <v>18</v>
      </c>
      <c r="I29" s="6" t="s">
        <v>19</v>
      </c>
      <c r="J29" t="s">
        <v>116</v>
      </c>
      <c r="K29" t="s">
        <v>117</v>
      </c>
      <c r="L29" s="27">
        <v>30509</v>
      </c>
      <c r="M29" s="8">
        <f t="shared" si="2"/>
        <v>7</v>
      </c>
      <c r="N29" s="8">
        <f t="shared" si="3"/>
        <v>12</v>
      </c>
      <c r="O29" s="8">
        <v>1983</v>
      </c>
      <c r="P29" s="6">
        <v>1</v>
      </c>
      <c r="Q29" s="6" t="s">
        <v>491</v>
      </c>
      <c r="R29" s="6" t="s">
        <v>61</v>
      </c>
      <c r="S29" s="6"/>
      <c r="T29" s="22"/>
      <c r="U29" s="6">
        <v>0</v>
      </c>
      <c r="V29" s="6"/>
      <c r="W29">
        <v>58</v>
      </c>
      <c r="X29" s="6">
        <v>0</v>
      </c>
      <c r="Y29" s="11"/>
      <c r="Z29" s="23"/>
    </row>
    <row r="30" spans="1:26" x14ac:dyDescent="0.25">
      <c r="A30">
        <v>29</v>
      </c>
      <c r="B30" t="str">
        <f t="shared" si="4"/>
        <v>1985-0063</v>
      </c>
      <c r="C30" t="str">
        <f t="shared" si="1"/>
        <v>BGD</v>
      </c>
      <c r="D30" t="s">
        <v>391</v>
      </c>
      <c r="F30" t="s">
        <v>494</v>
      </c>
      <c r="G30" t="str">
        <f>VLOOKUP(J30,'Region Lookup'!$A$2:$B$49,2,TRUE)</f>
        <v>Southern Asia</v>
      </c>
      <c r="H30" s="6" t="s">
        <v>47</v>
      </c>
      <c r="I30" s="6" t="s">
        <v>48</v>
      </c>
      <c r="J30" s="6" t="s">
        <v>49</v>
      </c>
      <c r="K30" s="6" t="s">
        <v>118</v>
      </c>
      <c r="L30" s="27">
        <v>31191</v>
      </c>
      <c r="M30" s="8">
        <f t="shared" si="2"/>
        <v>5</v>
      </c>
      <c r="N30" s="8">
        <f t="shared" si="3"/>
        <v>24</v>
      </c>
      <c r="O30" s="8">
        <v>1985</v>
      </c>
      <c r="P30" s="6">
        <v>5</v>
      </c>
      <c r="Q30" s="6" t="s">
        <v>492</v>
      </c>
      <c r="R30" s="6" t="s">
        <v>22</v>
      </c>
      <c r="S30" s="6"/>
      <c r="T30" s="9">
        <v>5</v>
      </c>
      <c r="U30" s="6">
        <v>15000</v>
      </c>
      <c r="V30" s="6">
        <v>1810000</v>
      </c>
      <c r="W30" s="10"/>
      <c r="X30" s="6">
        <f>U30/V30</f>
        <v>8.2872928176795577E-3</v>
      </c>
      <c r="Y30" s="11">
        <v>8.2872928176795577E-3</v>
      </c>
      <c r="Z30" s="6" t="s">
        <v>119</v>
      </c>
    </row>
    <row r="31" spans="1:26" x14ac:dyDescent="0.25">
      <c r="A31">
        <v>30</v>
      </c>
      <c r="B31" t="str">
        <f t="shared" si="4"/>
        <v>1985-0075</v>
      </c>
      <c r="C31" t="str">
        <f t="shared" si="1"/>
        <v>IDN</v>
      </c>
      <c r="D31" s="6" t="s">
        <v>392</v>
      </c>
      <c r="E31" s="6"/>
      <c r="F31" t="s">
        <v>494</v>
      </c>
      <c r="G31" t="str">
        <f>VLOOKUP(J31,'Region Lookup'!$A$2:$B$49,2,TRUE)</f>
        <v>South-Eastern Asia</v>
      </c>
      <c r="H31" s="6" t="s">
        <v>47</v>
      </c>
      <c r="I31" s="6" t="s">
        <v>48</v>
      </c>
      <c r="J31" s="6" t="s">
        <v>121</v>
      </c>
      <c r="K31" s="6" t="s">
        <v>122</v>
      </c>
      <c r="L31" s="27">
        <v>31228</v>
      </c>
      <c r="M31" s="8">
        <f t="shared" si="2"/>
        <v>6</v>
      </c>
      <c r="N31" s="8">
        <f t="shared" si="3"/>
        <v>30</v>
      </c>
      <c r="O31" s="8">
        <v>1985</v>
      </c>
      <c r="P31" s="6">
        <v>1</v>
      </c>
      <c r="Q31" s="6" t="s">
        <v>491</v>
      </c>
      <c r="R31" s="6" t="s">
        <v>61</v>
      </c>
      <c r="S31" s="6"/>
      <c r="T31" s="22"/>
      <c r="U31" s="6">
        <v>11</v>
      </c>
      <c r="V31" s="6">
        <v>2000</v>
      </c>
      <c r="W31" s="6"/>
      <c r="X31" s="6">
        <f>U31/V31</f>
        <v>5.4999999999999997E-3</v>
      </c>
      <c r="Y31" s="11"/>
      <c r="Z31" s="23"/>
    </row>
    <row r="32" spans="1:26" x14ac:dyDescent="0.25">
      <c r="A32">
        <v>31</v>
      </c>
      <c r="B32" t="str">
        <f t="shared" si="4"/>
        <v>1987-0212</v>
      </c>
      <c r="C32" t="str">
        <f t="shared" si="1"/>
        <v>PHL</v>
      </c>
      <c r="D32" t="s">
        <v>393</v>
      </c>
      <c r="F32" t="s">
        <v>494</v>
      </c>
      <c r="G32" t="str">
        <f>VLOOKUP(J32,'Region Lookup'!$A$2:$B$49,2,TRUE)</f>
        <v>South-Eastern Asia</v>
      </c>
      <c r="H32" s="6" t="s">
        <v>110</v>
      </c>
      <c r="I32" s="6" t="s">
        <v>111</v>
      </c>
      <c r="J32" s="6" t="s">
        <v>112</v>
      </c>
      <c r="K32" s="6" t="s">
        <v>124</v>
      </c>
      <c r="L32" s="27">
        <v>32104</v>
      </c>
      <c r="M32" s="8">
        <f t="shared" si="2"/>
        <v>11</v>
      </c>
      <c r="N32" s="8">
        <f t="shared" si="3"/>
        <v>23</v>
      </c>
      <c r="O32" s="8">
        <v>1987</v>
      </c>
      <c r="P32" s="6">
        <v>1</v>
      </c>
      <c r="Q32" s="6" t="s">
        <v>492</v>
      </c>
      <c r="R32" s="6" t="s">
        <v>22</v>
      </c>
      <c r="S32" s="6" t="s">
        <v>125</v>
      </c>
      <c r="T32" s="12"/>
      <c r="U32" s="6">
        <v>793</v>
      </c>
      <c r="V32" s="6">
        <v>1819112</v>
      </c>
      <c r="W32" s="10"/>
      <c r="X32" s="6">
        <f>U32/V32</f>
        <v>4.3592697975715626E-4</v>
      </c>
      <c r="Y32" s="11"/>
      <c r="Z32" s="6" t="s">
        <v>126</v>
      </c>
    </row>
    <row r="33" spans="1:26" x14ac:dyDescent="0.25">
      <c r="A33">
        <v>32</v>
      </c>
      <c r="B33" t="str">
        <f t="shared" si="4"/>
        <v>1988-0420</v>
      </c>
      <c r="C33" t="str">
        <f t="shared" si="1"/>
        <v>GLP</v>
      </c>
      <c r="D33" s="6" t="s">
        <v>394</v>
      </c>
      <c r="E33" s="6"/>
      <c r="F33" t="s">
        <v>493</v>
      </c>
      <c r="G33" t="str">
        <f>VLOOKUP(J33,'Region Lookup'!$A$2:$B$49,2,TRUE)</f>
        <v>Caribbean</v>
      </c>
      <c r="H33" s="6" t="s">
        <v>36</v>
      </c>
      <c r="I33" s="6" t="s">
        <v>128</v>
      </c>
      <c r="J33" t="s">
        <v>129</v>
      </c>
      <c r="K33" t="s">
        <v>27</v>
      </c>
      <c r="L33" s="27">
        <v>32395</v>
      </c>
      <c r="M33" s="8">
        <f t="shared" si="2"/>
        <v>9</v>
      </c>
      <c r="N33" s="8">
        <f t="shared" si="3"/>
        <v>9</v>
      </c>
      <c r="O33" s="8">
        <v>1988</v>
      </c>
      <c r="P33" s="6">
        <v>1</v>
      </c>
      <c r="Q33" s="6" t="s">
        <v>491</v>
      </c>
      <c r="R33" s="6" t="s">
        <v>61</v>
      </c>
      <c r="S33" s="6"/>
      <c r="T33" s="22"/>
      <c r="U33" s="6">
        <v>0</v>
      </c>
      <c r="V33" s="6"/>
      <c r="W33" s="6"/>
      <c r="X33" s="6">
        <v>0</v>
      </c>
      <c r="Y33" s="11"/>
      <c r="Z33" s="23"/>
    </row>
    <row r="34" spans="1:26" x14ac:dyDescent="0.25">
      <c r="A34">
        <v>33</v>
      </c>
      <c r="B34" t="str">
        <f t="shared" si="4"/>
        <v>1988-0431</v>
      </c>
      <c r="C34" t="str">
        <f t="shared" si="1"/>
        <v>HND</v>
      </c>
      <c r="D34" s="6" t="s">
        <v>395</v>
      </c>
      <c r="E34" s="6"/>
      <c r="F34" t="s">
        <v>493</v>
      </c>
      <c r="G34" t="str">
        <f>VLOOKUP(J34,'Region Lookup'!$A$2:$B$49,2,TRUE)</f>
        <v>Central America</v>
      </c>
      <c r="H34" s="6" t="s">
        <v>36</v>
      </c>
      <c r="I34" s="6" t="s">
        <v>128</v>
      </c>
      <c r="J34" s="6" t="s">
        <v>131</v>
      </c>
      <c r="K34" s="6"/>
      <c r="L34" s="27">
        <v>32400</v>
      </c>
      <c r="M34" s="8">
        <f t="shared" si="2"/>
        <v>9</v>
      </c>
      <c r="N34" s="8">
        <f t="shared" si="3"/>
        <v>14</v>
      </c>
      <c r="O34" s="8">
        <v>1988</v>
      </c>
      <c r="P34" s="6">
        <v>1</v>
      </c>
      <c r="Q34" s="6" t="s">
        <v>491</v>
      </c>
      <c r="R34" s="6" t="s">
        <v>61</v>
      </c>
      <c r="S34" s="6"/>
      <c r="T34" s="22"/>
      <c r="U34" s="6">
        <v>15</v>
      </c>
      <c r="V34" s="6">
        <v>2125</v>
      </c>
      <c r="W34" s="6"/>
      <c r="X34" s="6">
        <f>U34/V34</f>
        <v>7.058823529411765E-3</v>
      </c>
      <c r="Y34" s="11"/>
      <c r="Z34" s="23"/>
    </row>
    <row r="35" spans="1:26" x14ac:dyDescent="0.25">
      <c r="A35">
        <v>34</v>
      </c>
      <c r="B35" t="str">
        <f t="shared" si="4"/>
        <v>1988-0518</v>
      </c>
      <c r="C35" t="str">
        <f t="shared" si="1"/>
        <v>BGD</v>
      </c>
      <c r="D35" s="6" t="s">
        <v>396</v>
      </c>
      <c r="E35" s="6"/>
      <c r="F35" t="s">
        <v>494</v>
      </c>
      <c r="G35" t="str">
        <f>VLOOKUP(J35,'Region Lookup'!$A$2:$B$49,2,TRUE)</f>
        <v>Southern Asia</v>
      </c>
      <c r="H35" s="6" t="s">
        <v>47</v>
      </c>
      <c r="I35" s="6" t="s">
        <v>48</v>
      </c>
      <c r="J35" s="6" t="s">
        <v>49</v>
      </c>
      <c r="K35" s="6" t="s">
        <v>132</v>
      </c>
      <c r="L35" s="27">
        <v>32477</v>
      </c>
      <c r="M35" s="8">
        <f t="shared" si="2"/>
        <v>11</v>
      </c>
      <c r="N35" s="8">
        <f t="shared" si="3"/>
        <v>30</v>
      </c>
      <c r="O35" s="8">
        <v>1988</v>
      </c>
      <c r="P35" s="6">
        <v>1</v>
      </c>
      <c r="Q35" s="6" t="s">
        <v>491</v>
      </c>
      <c r="R35" s="6" t="s">
        <v>61</v>
      </c>
      <c r="S35" s="6"/>
      <c r="T35" s="10">
        <v>4.5</v>
      </c>
      <c r="U35" s="6">
        <v>5708</v>
      </c>
      <c r="V35" s="6">
        <v>10568860</v>
      </c>
      <c r="W35" s="6"/>
      <c r="X35" s="6">
        <f>U35/V35</f>
        <v>5.4007717010160037E-4</v>
      </c>
      <c r="Y35" s="11"/>
      <c r="Z35" s="23"/>
    </row>
    <row r="36" spans="1:26" x14ac:dyDescent="0.25">
      <c r="A36">
        <v>35</v>
      </c>
      <c r="B36" t="str">
        <f t="shared" si="4"/>
        <v>1990-0724</v>
      </c>
      <c r="C36" t="str">
        <f t="shared" si="1"/>
        <v>AUS</v>
      </c>
      <c r="D36" s="6" t="s">
        <v>464</v>
      </c>
      <c r="E36" s="6"/>
      <c r="F36" t="s">
        <v>495</v>
      </c>
      <c r="G36" t="str">
        <f>VLOOKUP(J36,'Region Lookup'!$A$2:$B$49,2,TRUE)</f>
        <v>Australia and New Zealand</v>
      </c>
      <c r="H36" s="6" t="s">
        <v>134</v>
      </c>
      <c r="I36" s="6" t="s">
        <v>134</v>
      </c>
      <c r="J36" s="6" t="s">
        <v>507</v>
      </c>
      <c r="K36" s="6" t="s">
        <v>136</v>
      </c>
      <c r="L36" s="27">
        <v>33232</v>
      </c>
      <c r="M36" s="8">
        <f t="shared" si="2"/>
        <v>12</v>
      </c>
      <c r="N36" s="8">
        <f t="shared" si="3"/>
        <v>25</v>
      </c>
      <c r="O36" s="8">
        <v>1990</v>
      </c>
      <c r="P36" s="6">
        <v>23</v>
      </c>
      <c r="Q36" s="6" t="s">
        <v>491</v>
      </c>
      <c r="R36" s="6" t="s">
        <v>61</v>
      </c>
      <c r="S36" s="6"/>
      <c r="T36" s="22"/>
      <c r="U36" s="6">
        <v>6</v>
      </c>
      <c r="V36" s="6"/>
      <c r="W36" s="6">
        <v>78.2</v>
      </c>
      <c r="X36" s="6"/>
      <c r="Y36" s="11"/>
      <c r="Z36" s="23"/>
    </row>
    <row r="37" spans="1:26" x14ac:dyDescent="0.25">
      <c r="A37">
        <v>36</v>
      </c>
      <c r="B37" t="str">
        <f t="shared" si="4"/>
        <v>{Missing}</v>
      </c>
      <c r="C37" t="s">
        <v>512</v>
      </c>
      <c r="D37" s="10" t="s">
        <v>452</v>
      </c>
      <c r="E37" s="6" t="s">
        <v>453</v>
      </c>
      <c r="F37" t="s">
        <v>494</v>
      </c>
      <c r="G37" t="str">
        <f>VLOOKUP(J37,'Region Lookup'!$A$2:$B$49,2,TRUE)</f>
        <v>Southern Asia</v>
      </c>
      <c r="H37" s="6" t="s">
        <v>47</v>
      </c>
      <c r="I37" s="6" t="s">
        <v>48</v>
      </c>
      <c r="J37" s="6" t="s">
        <v>49</v>
      </c>
      <c r="K37" s="6" t="s">
        <v>138</v>
      </c>
      <c r="L37" s="27">
        <v>33225</v>
      </c>
      <c r="M37" s="8">
        <f t="shared" si="2"/>
        <v>12</v>
      </c>
      <c r="N37" s="8">
        <f t="shared" si="3"/>
        <v>18</v>
      </c>
      <c r="O37" s="8">
        <v>1990</v>
      </c>
      <c r="P37" s="6">
        <v>1</v>
      </c>
      <c r="Q37" s="6" t="s">
        <v>491</v>
      </c>
      <c r="R37" s="6" t="s">
        <v>61</v>
      </c>
      <c r="S37" s="6"/>
      <c r="T37" s="10">
        <v>4.4000000000000004</v>
      </c>
      <c r="U37" s="6">
        <v>5863</v>
      </c>
      <c r="V37" s="6"/>
      <c r="W37" s="6"/>
      <c r="X37" s="6"/>
      <c r="Y37" s="11"/>
      <c r="Z37" s="23"/>
    </row>
    <row r="38" spans="1:26" x14ac:dyDescent="0.25">
      <c r="A38">
        <v>37</v>
      </c>
      <c r="B38" t="str">
        <f t="shared" si="4"/>
        <v>1990-0616</v>
      </c>
      <c r="C38" t="str">
        <f t="shared" si="1"/>
        <v>PHL</v>
      </c>
      <c r="D38" t="s">
        <v>397</v>
      </c>
      <c r="F38" t="s">
        <v>494</v>
      </c>
      <c r="G38" t="str">
        <f>VLOOKUP(J38,'Region Lookup'!$A$2:$B$49,2,TRUE)</f>
        <v>South-Eastern Asia</v>
      </c>
      <c r="H38" s="6" t="s">
        <v>110</v>
      </c>
      <c r="I38" s="6" t="s">
        <v>111</v>
      </c>
      <c r="J38" s="6" t="s">
        <v>112</v>
      </c>
      <c r="K38" s="6" t="s">
        <v>139</v>
      </c>
      <c r="L38" s="27">
        <v>33110</v>
      </c>
      <c r="M38" s="8">
        <f t="shared" si="2"/>
        <v>8</v>
      </c>
      <c r="N38" s="8">
        <f t="shared" si="3"/>
        <v>25</v>
      </c>
      <c r="O38" s="8">
        <v>1990</v>
      </c>
      <c r="P38" s="6">
        <v>7</v>
      </c>
      <c r="Q38" s="6" t="s">
        <v>491</v>
      </c>
      <c r="R38" s="6" t="s">
        <v>61</v>
      </c>
      <c r="S38" s="6"/>
      <c r="T38" s="12"/>
      <c r="U38" s="6">
        <v>28</v>
      </c>
      <c r="V38" s="6">
        <v>50000</v>
      </c>
      <c r="W38" s="10"/>
      <c r="X38" s="6">
        <f>U38/V38</f>
        <v>5.5999999999999995E-4</v>
      </c>
      <c r="Y38" s="11"/>
      <c r="Z38" s="16"/>
    </row>
    <row r="39" spans="1:26" x14ac:dyDescent="0.25">
      <c r="A39">
        <v>38</v>
      </c>
      <c r="B39" t="str">
        <f t="shared" si="4"/>
        <v>1991-0120</v>
      </c>
      <c r="C39" t="str">
        <f t="shared" si="1"/>
        <v>BGD</v>
      </c>
      <c r="D39" t="s">
        <v>398</v>
      </c>
      <c r="F39" t="s">
        <v>494</v>
      </c>
      <c r="G39" t="str">
        <f>VLOOKUP(J39,'Region Lookup'!$A$2:$B$49,2,TRUE)</f>
        <v>Southern Asia</v>
      </c>
      <c r="H39" s="6" t="s">
        <v>47</v>
      </c>
      <c r="I39" s="6" t="s">
        <v>48</v>
      </c>
      <c r="J39" s="6" t="s">
        <v>49</v>
      </c>
      <c r="K39" s="6" t="s">
        <v>140</v>
      </c>
      <c r="L39" s="27">
        <v>33357</v>
      </c>
      <c r="M39" s="8">
        <f t="shared" si="2"/>
        <v>4</v>
      </c>
      <c r="N39" s="8">
        <f t="shared" si="3"/>
        <v>29</v>
      </c>
      <c r="O39" s="8">
        <v>1991</v>
      </c>
      <c r="P39" s="6">
        <v>7</v>
      </c>
      <c r="Q39" s="6" t="s">
        <v>492</v>
      </c>
      <c r="R39" s="6" t="s">
        <v>22</v>
      </c>
      <c r="S39" s="6" t="s">
        <v>141</v>
      </c>
      <c r="T39" s="17">
        <v>6</v>
      </c>
      <c r="U39" s="6">
        <v>138866</v>
      </c>
      <c r="V39" s="6">
        <v>15438849</v>
      </c>
      <c r="W39" s="10"/>
      <c r="X39" s="6">
        <f>U39/V39</f>
        <v>8.9945824329261855E-3</v>
      </c>
      <c r="Y39" s="11">
        <v>8.9945824329261855E-3</v>
      </c>
      <c r="Z39" s="6" t="s">
        <v>142</v>
      </c>
    </row>
    <row r="40" spans="1:26" x14ac:dyDescent="0.25">
      <c r="A40">
        <v>39</v>
      </c>
      <c r="B40" t="str">
        <f t="shared" si="4"/>
        <v>1991-0189</v>
      </c>
      <c r="C40" t="str">
        <f t="shared" si="1"/>
        <v>IND</v>
      </c>
      <c r="D40" s="6" t="s">
        <v>465</v>
      </c>
      <c r="E40" s="6"/>
      <c r="F40" t="s">
        <v>494</v>
      </c>
      <c r="G40" t="str">
        <f>VLOOKUP(J40,'Region Lookup'!$A$2:$B$49,2,TRUE)</f>
        <v>Southern Asia</v>
      </c>
      <c r="H40" s="6" t="s">
        <v>47</v>
      </c>
      <c r="I40" s="6" t="s">
        <v>48</v>
      </c>
      <c r="J40" s="6" t="s">
        <v>53</v>
      </c>
      <c r="K40" s="6" t="s">
        <v>143</v>
      </c>
      <c r="L40" s="27">
        <v>33432</v>
      </c>
      <c r="M40" s="8">
        <f t="shared" si="2"/>
        <v>7</v>
      </c>
      <c r="N40" s="8">
        <f t="shared" si="3"/>
        <v>13</v>
      </c>
      <c r="O40" s="8">
        <v>1991</v>
      </c>
      <c r="P40" s="6">
        <v>7</v>
      </c>
      <c r="Q40" s="6" t="s">
        <v>491</v>
      </c>
      <c r="R40" s="6" t="s">
        <v>61</v>
      </c>
      <c r="S40" s="6"/>
      <c r="T40" s="22"/>
      <c r="U40" s="6">
        <v>59</v>
      </c>
      <c r="V40" s="6">
        <v>2300000</v>
      </c>
      <c r="W40" s="10"/>
      <c r="X40" s="6">
        <f>U40/V40</f>
        <v>2.5652173913043479E-5</v>
      </c>
      <c r="Y40" s="11"/>
      <c r="Z40" s="16"/>
    </row>
    <row r="41" spans="1:26" x14ac:dyDescent="0.25">
      <c r="A41">
        <v>40</v>
      </c>
      <c r="B41" t="str">
        <f t="shared" si="4"/>
        <v>1991-0338</v>
      </c>
      <c r="C41" t="str">
        <f t="shared" si="1"/>
        <v>IND</v>
      </c>
      <c r="D41" s="6" t="s">
        <v>399</v>
      </c>
      <c r="E41" s="6"/>
      <c r="F41" t="s">
        <v>494</v>
      </c>
      <c r="G41" t="str">
        <f>VLOOKUP(J41,'Region Lookup'!$A$2:$B$49,2,TRUE)</f>
        <v>Southern Asia</v>
      </c>
      <c r="H41" s="6" t="s">
        <v>47</v>
      </c>
      <c r="I41" s="6" t="s">
        <v>48</v>
      </c>
      <c r="J41" s="6" t="s">
        <v>53</v>
      </c>
      <c r="K41" s="6" t="s">
        <v>144</v>
      </c>
      <c r="L41" s="27">
        <v>33424</v>
      </c>
      <c r="M41" s="8">
        <f t="shared" si="2"/>
        <v>7</v>
      </c>
      <c r="N41" s="8">
        <f t="shared" si="3"/>
        <v>5</v>
      </c>
      <c r="O41" s="8">
        <v>1991</v>
      </c>
      <c r="P41" s="6">
        <v>2</v>
      </c>
      <c r="Q41" s="6" t="s">
        <v>491</v>
      </c>
      <c r="R41" s="6" t="s">
        <v>61</v>
      </c>
      <c r="S41" s="6"/>
      <c r="T41" s="22"/>
      <c r="U41" s="6">
        <v>30</v>
      </c>
      <c r="V41" s="6">
        <v>2000000</v>
      </c>
      <c r="W41" s="10"/>
      <c r="X41" s="6">
        <f>U41/V41</f>
        <v>1.5E-5</v>
      </c>
      <c r="Y41" s="11"/>
      <c r="Z41" s="23"/>
    </row>
    <row r="42" spans="1:26" x14ac:dyDescent="0.25">
      <c r="A42">
        <v>41</v>
      </c>
      <c r="B42" t="str">
        <f t="shared" si="4"/>
        <v>1991-0533</v>
      </c>
      <c r="C42" t="str">
        <f t="shared" si="1"/>
        <v>PHL</v>
      </c>
      <c r="D42" t="s">
        <v>458</v>
      </c>
      <c r="F42" t="s">
        <v>494</v>
      </c>
      <c r="G42" t="str">
        <f>VLOOKUP(J42,'Region Lookup'!$A$2:$B$49,2,TRUE)</f>
        <v>South-Eastern Asia</v>
      </c>
      <c r="H42" s="6" t="s">
        <v>110</v>
      </c>
      <c r="I42" s="6" t="s">
        <v>111</v>
      </c>
      <c r="J42" s="6" t="s">
        <v>112</v>
      </c>
      <c r="K42" s="6" t="s">
        <v>145</v>
      </c>
      <c r="L42" s="27">
        <v>33470</v>
      </c>
      <c r="M42" s="8">
        <f t="shared" si="2"/>
        <v>8</v>
      </c>
      <c r="N42" s="8">
        <f t="shared" si="3"/>
        <v>20</v>
      </c>
      <c r="O42" s="8">
        <v>1991</v>
      </c>
      <c r="P42" s="6">
        <v>5</v>
      </c>
      <c r="Q42" s="6" t="s">
        <v>491</v>
      </c>
      <c r="R42" s="6" t="s">
        <v>61</v>
      </c>
      <c r="S42" s="6"/>
      <c r="T42" s="12"/>
      <c r="U42" s="6">
        <v>50</v>
      </c>
      <c r="V42" s="6"/>
      <c r="W42" s="10"/>
      <c r="X42" s="6"/>
      <c r="Y42" s="11"/>
      <c r="Z42" s="23"/>
    </row>
    <row r="43" spans="1:26" x14ac:dyDescent="0.25">
      <c r="A43">
        <v>42</v>
      </c>
      <c r="B43" t="str">
        <f t="shared" si="4"/>
        <v>1991-0379</v>
      </c>
      <c r="C43" t="str">
        <f t="shared" si="1"/>
        <v>PHL</v>
      </c>
      <c r="D43" s="6" t="s">
        <v>459</v>
      </c>
      <c r="E43" s="6"/>
      <c r="F43" t="s">
        <v>494</v>
      </c>
      <c r="G43" t="str">
        <f>VLOOKUP(J43,'Region Lookup'!$A$2:$B$49,2,TRUE)</f>
        <v>South-Eastern Asia</v>
      </c>
      <c r="H43" s="6" t="s">
        <v>110</v>
      </c>
      <c r="I43" s="6" t="s">
        <v>111</v>
      </c>
      <c r="J43" s="6" t="s">
        <v>112</v>
      </c>
      <c r="K43" s="6" t="s">
        <v>147</v>
      </c>
      <c r="L43" s="27">
        <v>33553</v>
      </c>
      <c r="M43" s="8">
        <f t="shared" si="2"/>
        <v>11</v>
      </c>
      <c r="N43" s="8">
        <f t="shared" si="3"/>
        <v>11</v>
      </c>
      <c r="O43" s="8">
        <v>1991</v>
      </c>
      <c r="P43" s="6">
        <v>1</v>
      </c>
      <c r="Q43" s="6" t="s">
        <v>491</v>
      </c>
      <c r="R43" s="6" t="s">
        <v>61</v>
      </c>
      <c r="S43" s="6"/>
      <c r="T43" s="22"/>
      <c r="U43" s="6">
        <v>10</v>
      </c>
      <c r="V43" s="6"/>
      <c r="W43" s="6"/>
      <c r="X43" s="6"/>
      <c r="Y43" s="11"/>
      <c r="Z43" s="23"/>
    </row>
    <row r="44" spans="1:26" x14ac:dyDescent="0.25">
      <c r="A44">
        <v>43</v>
      </c>
      <c r="B44" t="str">
        <f t="shared" si="4"/>
        <v>1992-0164</v>
      </c>
      <c r="C44" t="str">
        <f t="shared" si="1"/>
        <v>VCT</v>
      </c>
      <c r="D44" s="6" t="s">
        <v>400</v>
      </c>
      <c r="E44" s="6"/>
      <c r="F44" t="s">
        <v>134</v>
      </c>
      <c r="G44" t="str">
        <f>VLOOKUP(J44,'Region Lookup'!$A$2:$B$49,2,TRUE)</f>
        <v>Caribbean</v>
      </c>
      <c r="H44" s="6" t="s">
        <v>134</v>
      </c>
      <c r="I44" s="6" t="s">
        <v>134</v>
      </c>
      <c r="J44" s="6" t="s">
        <v>149</v>
      </c>
      <c r="K44" s="6" t="s">
        <v>150</v>
      </c>
      <c r="L44" s="27">
        <v>33937</v>
      </c>
      <c r="M44" s="8">
        <f t="shared" si="2"/>
        <v>11</v>
      </c>
      <c r="N44" s="8">
        <f t="shared" si="3"/>
        <v>29</v>
      </c>
      <c r="O44" s="8">
        <v>1992</v>
      </c>
      <c r="P44" s="6">
        <v>1</v>
      </c>
      <c r="Q44" s="6" t="s">
        <v>491</v>
      </c>
      <c r="R44" s="6" t="s">
        <v>61</v>
      </c>
      <c r="S44" s="6"/>
      <c r="T44" s="22"/>
      <c r="U44" s="6">
        <v>3</v>
      </c>
      <c r="V44" s="6">
        <v>200</v>
      </c>
      <c r="W44" s="6"/>
      <c r="X44" s="6">
        <f>U44/V44</f>
        <v>1.4999999999999999E-2</v>
      </c>
      <c r="Y44" s="11"/>
      <c r="Z44" s="23"/>
    </row>
    <row r="45" spans="1:26" x14ac:dyDescent="0.25">
      <c r="A45">
        <v>44</v>
      </c>
      <c r="B45" t="str">
        <f t="shared" si="4"/>
        <v>1992-0145</v>
      </c>
      <c r="C45" t="str">
        <f t="shared" si="1"/>
        <v>VNM</v>
      </c>
      <c r="D45" s="6" t="s">
        <v>401</v>
      </c>
      <c r="E45" s="6"/>
      <c r="F45" t="s">
        <v>494</v>
      </c>
      <c r="G45" t="str">
        <f>VLOOKUP(J45,'Region Lookup'!$A$2:$B$49,2,TRUE)</f>
        <v>South-Eastern Asia</v>
      </c>
      <c r="H45" s="6" t="s">
        <v>110</v>
      </c>
      <c r="I45" s="6" t="s">
        <v>111</v>
      </c>
      <c r="J45" s="6" t="s">
        <v>153</v>
      </c>
      <c r="K45" s="6" t="s">
        <v>154</v>
      </c>
      <c r="L45" s="27">
        <v>33905</v>
      </c>
      <c r="M45" s="8">
        <f t="shared" si="2"/>
        <v>10</v>
      </c>
      <c r="N45" s="8">
        <f t="shared" si="3"/>
        <v>28</v>
      </c>
      <c r="O45" s="8">
        <v>1992</v>
      </c>
      <c r="P45" s="6">
        <v>4</v>
      </c>
      <c r="Q45" s="6" t="s">
        <v>491</v>
      </c>
      <c r="R45" s="6" t="s">
        <v>61</v>
      </c>
      <c r="S45" s="6"/>
      <c r="T45" s="22"/>
      <c r="U45" s="6">
        <v>1</v>
      </c>
      <c r="V45" s="6">
        <v>58000</v>
      </c>
      <c r="W45" s="6"/>
      <c r="X45" s="6">
        <f>U45/V45</f>
        <v>1.7241379310344828E-5</v>
      </c>
      <c r="Y45" s="11"/>
      <c r="Z45" s="23"/>
    </row>
    <row r="46" spans="1:26" x14ac:dyDescent="0.25">
      <c r="A46">
        <v>45</v>
      </c>
      <c r="B46" t="str">
        <f t="shared" si="4"/>
        <v>1993-0249</v>
      </c>
      <c r="C46" t="str">
        <f t="shared" si="1"/>
        <v>CHN</v>
      </c>
      <c r="D46" t="s">
        <v>466</v>
      </c>
      <c r="F46" t="s">
        <v>494</v>
      </c>
      <c r="G46" t="str">
        <f>VLOOKUP(J46,'Region Lookup'!$A$2:$B$49,2,TRUE)</f>
        <v>Eastern Asia</v>
      </c>
      <c r="H46" s="6" t="s">
        <v>24</v>
      </c>
      <c r="I46" s="6" t="s">
        <v>25</v>
      </c>
      <c r="J46" s="6" t="s">
        <v>29</v>
      </c>
      <c r="K46" s="6" t="s">
        <v>27</v>
      </c>
      <c r="L46" s="27">
        <v>33973</v>
      </c>
      <c r="M46" s="8">
        <f t="shared" si="2"/>
        <v>1</v>
      </c>
      <c r="N46" s="8">
        <f t="shared" si="3"/>
        <v>4</v>
      </c>
      <c r="O46" s="8">
        <v>1993</v>
      </c>
      <c r="P46" s="6">
        <v>1</v>
      </c>
      <c r="Q46" s="6" t="s">
        <v>491</v>
      </c>
      <c r="R46" s="6" t="s">
        <v>61</v>
      </c>
      <c r="T46" s="12"/>
      <c r="U46" s="6">
        <v>131</v>
      </c>
      <c r="V46" s="6"/>
      <c r="W46" s="10"/>
      <c r="X46" s="6"/>
      <c r="Y46" s="11"/>
      <c r="Z46" s="23"/>
    </row>
    <row r="47" spans="1:26" x14ac:dyDescent="0.25">
      <c r="A47">
        <v>46</v>
      </c>
      <c r="B47" t="str">
        <f t="shared" si="4"/>
        <v>1993-0251</v>
      </c>
      <c r="C47" t="str">
        <f t="shared" si="1"/>
        <v>CHN</v>
      </c>
      <c r="D47" t="s">
        <v>402</v>
      </c>
      <c r="F47" t="s">
        <v>494</v>
      </c>
      <c r="G47" t="str">
        <f>VLOOKUP(J47,'Region Lookup'!$A$2:$B$49,2,TRUE)</f>
        <v>Eastern Asia</v>
      </c>
      <c r="H47" s="6" t="s">
        <v>24</v>
      </c>
      <c r="I47" s="6" t="s">
        <v>25</v>
      </c>
      <c r="J47" s="6" t="s">
        <v>29</v>
      </c>
      <c r="K47" s="6" t="s">
        <v>156</v>
      </c>
      <c r="L47" s="27">
        <v>34038</v>
      </c>
      <c r="M47" s="8">
        <f t="shared" si="2"/>
        <v>3</v>
      </c>
      <c r="N47" s="8">
        <f t="shared" si="3"/>
        <v>10</v>
      </c>
      <c r="O47" s="8">
        <v>1993</v>
      </c>
      <c r="P47" s="6">
        <v>1</v>
      </c>
      <c r="Q47" s="6" t="s">
        <v>491</v>
      </c>
      <c r="R47" s="6" t="s">
        <v>61</v>
      </c>
      <c r="S47" s="6"/>
      <c r="T47" s="12"/>
      <c r="U47" s="6">
        <v>59</v>
      </c>
      <c r="V47" s="6"/>
      <c r="W47" s="10"/>
      <c r="X47" s="6"/>
      <c r="Y47" s="11"/>
      <c r="Z47" s="16"/>
    </row>
    <row r="48" spans="1:26" x14ac:dyDescent="0.25">
      <c r="A48">
        <v>47</v>
      </c>
      <c r="B48" t="str">
        <f t="shared" si="4"/>
        <v>1993-0073</v>
      </c>
      <c r="C48" t="str">
        <f t="shared" si="1"/>
        <v>HND</v>
      </c>
      <c r="D48" s="6" t="s">
        <v>403</v>
      </c>
      <c r="E48" s="6"/>
      <c r="F48" t="s">
        <v>493</v>
      </c>
      <c r="G48" t="str">
        <f>VLOOKUP(J48,'Region Lookup'!$A$2:$B$49,2,TRUE)</f>
        <v>Central America</v>
      </c>
      <c r="H48" s="6" t="s">
        <v>36</v>
      </c>
      <c r="I48" s="6" t="s">
        <v>128</v>
      </c>
      <c r="J48" s="6" t="s">
        <v>157</v>
      </c>
      <c r="K48" s="6" t="s">
        <v>158</v>
      </c>
      <c r="L48" s="27">
        <v>34214</v>
      </c>
      <c r="M48" s="8">
        <f t="shared" si="2"/>
        <v>9</v>
      </c>
      <c r="N48" s="8">
        <f t="shared" si="3"/>
        <v>2</v>
      </c>
      <c r="O48" s="8">
        <v>1993</v>
      </c>
      <c r="P48" s="6">
        <v>1</v>
      </c>
      <c r="Q48" s="6" t="s">
        <v>491</v>
      </c>
      <c r="R48" s="6" t="s">
        <v>61</v>
      </c>
      <c r="S48" s="6" t="s">
        <v>159</v>
      </c>
      <c r="T48" s="12"/>
      <c r="U48" s="6">
        <v>39</v>
      </c>
      <c r="V48" s="6">
        <v>67447</v>
      </c>
      <c r="W48" s="10"/>
      <c r="X48" s="6">
        <f>U48/V48</f>
        <v>5.7823179681824248E-4</v>
      </c>
      <c r="Y48" s="11"/>
      <c r="Z48" s="23"/>
    </row>
    <row r="49" spans="1:26" x14ac:dyDescent="0.25">
      <c r="A49">
        <v>48</v>
      </c>
      <c r="B49" t="str">
        <f t="shared" si="4"/>
        <v>1994-0198</v>
      </c>
      <c r="C49" t="str">
        <f t="shared" si="1"/>
        <v>CHN</v>
      </c>
      <c r="D49" t="s">
        <v>404</v>
      </c>
      <c r="F49" t="s">
        <v>494</v>
      </c>
      <c r="G49" t="str">
        <f>VLOOKUP(J49,'Region Lookup'!$A$2:$B$49,2,TRUE)</f>
        <v>Eastern Asia</v>
      </c>
      <c r="H49" s="6" t="s">
        <v>24</v>
      </c>
      <c r="I49" s="6" t="s">
        <v>25</v>
      </c>
      <c r="J49" s="6" t="s">
        <v>29</v>
      </c>
      <c r="K49" s="6" t="s">
        <v>160</v>
      </c>
      <c r="L49" s="27">
        <v>34567</v>
      </c>
      <c r="M49" s="8">
        <f t="shared" si="2"/>
        <v>8</v>
      </c>
      <c r="N49" s="8">
        <f t="shared" si="3"/>
        <v>21</v>
      </c>
      <c r="O49" s="8">
        <v>1994</v>
      </c>
      <c r="P49" s="6">
        <v>4</v>
      </c>
      <c r="Q49" s="6" t="s">
        <v>492</v>
      </c>
      <c r="R49" s="6" t="s">
        <v>22</v>
      </c>
      <c r="S49" s="6" t="s">
        <v>161</v>
      </c>
      <c r="T49" s="6">
        <v>2.69</v>
      </c>
      <c r="U49" s="6">
        <v>1174</v>
      </c>
      <c r="V49" s="6">
        <v>11001800</v>
      </c>
      <c r="W49" s="10"/>
      <c r="X49" s="6">
        <f>U49/V49</f>
        <v>1.0670981112181643E-4</v>
      </c>
      <c r="Y49" s="11">
        <v>1.0670981112181643E-4</v>
      </c>
      <c r="Z49" s="6" t="s">
        <v>162</v>
      </c>
    </row>
    <row r="50" spans="1:26" x14ac:dyDescent="0.25">
      <c r="A50">
        <v>49</v>
      </c>
      <c r="B50" t="str">
        <f t="shared" si="4"/>
        <v>1994-0128</v>
      </c>
      <c r="C50" t="str">
        <f t="shared" si="1"/>
        <v>PHL</v>
      </c>
      <c r="D50" s="6" t="s">
        <v>460</v>
      </c>
      <c r="E50" s="6"/>
      <c r="F50" t="s">
        <v>494</v>
      </c>
      <c r="G50" t="str">
        <f>VLOOKUP(J50,'Region Lookup'!$A$2:$B$49,2,TRUE)</f>
        <v>South-Eastern Asia</v>
      </c>
      <c r="H50" s="6" t="s">
        <v>110</v>
      </c>
      <c r="I50" s="6" t="s">
        <v>111</v>
      </c>
      <c r="J50" s="6" t="s">
        <v>112</v>
      </c>
      <c r="K50" s="6" t="s">
        <v>164</v>
      </c>
      <c r="L50" s="27">
        <v>34478</v>
      </c>
      <c r="M50" s="8">
        <f t="shared" si="2"/>
        <v>5</v>
      </c>
      <c r="N50" s="8">
        <f t="shared" si="3"/>
        <v>24</v>
      </c>
      <c r="O50" s="8">
        <v>1994</v>
      </c>
      <c r="P50" s="6">
        <v>1</v>
      </c>
      <c r="Q50" s="6" t="s">
        <v>491</v>
      </c>
      <c r="R50" s="6" t="s">
        <v>61</v>
      </c>
      <c r="S50" s="6"/>
      <c r="T50" s="22"/>
      <c r="U50" s="6">
        <v>1</v>
      </c>
      <c r="V50" s="6">
        <v>2762</v>
      </c>
      <c r="W50" s="6">
        <v>3.6999999999999998E-2</v>
      </c>
      <c r="X50" s="6">
        <f>U50/V50</f>
        <v>3.6205648081100649E-4</v>
      </c>
      <c r="Y50" s="11"/>
      <c r="Z50" s="23"/>
    </row>
    <row r="51" spans="1:26" x14ac:dyDescent="0.25">
      <c r="A51">
        <v>50</v>
      </c>
      <c r="B51" t="str">
        <f t="shared" si="4"/>
        <v>1994-0308</v>
      </c>
      <c r="C51" t="str">
        <f t="shared" si="1"/>
        <v>THA</v>
      </c>
      <c r="D51" t="s">
        <v>467</v>
      </c>
      <c r="F51" t="s">
        <v>494</v>
      </c>
      <c r="G51" t="str">
        <f>VLOOKUP(J51,'Region Lookup'!$A$2:$B$49,2,TRUE)</f>
        <v>South-Eastern Asia</v>
      </c>
      <c r="H51" s="6" t="s">
        <v>110</v>
      </c>
      <c r="I51" s="6" t="s">
        <v>111</v>
      </c>
      <c r="J51" s="6" t="s">
        <v>166</v>
      </c>
      <c r="K51" s="6" t="s">
        <v>167</v>
      </c>
      <c r="L51" s="27">
        <v>34602</v>
      </c>
      <c r="M51" s="8">
        <f t="shared" si="2"/>
        <v>9</v>
      </c>
      <c r="N51" s="8">
        <f t="shared" si="3"/>
        <v>25</v>
      </c>
      <c r="O51" s="8">
        <v>1994</v>
      </c>
      <c r="P51" s="6">
        <v>1</v>
      </c>
      <c r="Q51" s="6" t="s">
        <v>491</v>
      </c>
      <c r="R51" s="6" t="s">
        <v>61</v>
      </c>
      <c r="S51" s="6"/>
      <c r="T51" s="12"/>
      <c r="U51" s="6">
        <v>31</v>
      </c>
      <c r="V51" s="6"/>
      <c r="W51" s="10"/>
      <c r="X51" s="6"/>
      <c r="Y51" s="11"/>
      <c r="Z51" s="16"/>
    </row>
    <row r="52" spans="1:26" x14ac:dyDescent="0.25">
      <c r="A52">
        <v>51</v>
      </c>
      <c r="B52" t="str">
        <f t="shared" si="4"/>
        <v>1995-0170</v>
      </c>
      <c r="C52" t="str">
        <f t="shared" si="1"/>
        <v>AZE</v>
      </c>
      <c r="D52" s="6" t="s">
        <v>405</v>
      </c>
      <c r="E52" s="6"/>
      <c r="F52" t="s">
        <v>57</v>
      </c>
      <c r="G52" t="str">
        <f>VLOOKUP(J52,'Region Lookup'!$A$2:$B$49,2,TRUE)</f>
        <v>Western Asia</v>
      </c>
      <c r="H52" s="6" t="s">
        <v>57</v>
      </c>
      <c r="I52" s="6" t="s">
        <v>57</v>
      </c>
      <c r="J52" s="6" t="s">
        <v>169</v>
      </c>
      <c r="K52" s="6" t="s">
        <v>170</v>
      </c>
      <c r="L52" s="27">
        <v>34871</v>
      </c>
      <c r="M52" s="8">
        <f t="shared" si="2"/>
        <v>6</v>
      </c>
      <c r="N52" s="8">
        <f t="shared" si="3"/>
        <v>21</v>
      </c>
      <c r="O52" s="8">
        <v>1995</v>
      </c>
      <c r="P52" s="6">
        <v>1</v>
      </c>
      <c r="Q52" s="6" t="s">
        <v>491</v>
      </c>
      <c r="R52" s="6" t="s">
        <v>61</v>
      </c>
      <c r="S52" s="6"/>
      <c r="T52" s="22"/>
      <c r="U52" s="6">
        <v>0</v>
      </c>
      <c r="V52" s="6">
        <v>2800</v>
      </c>
      <c r="W52" s="6">
        <v>5.5</v>
      </c>
      <c r="X52" s="6">
        <v>0</v>
      </c>
      <c r="Y52" s="11"/>
      <c r="Z52" s="23"/>
    </row>
    <row r="53" spans="1:26" x14ac:dyDescent="0.25">
      <c r="A53">
        <v>52</v>
      </c>
      <c r="B53" t="str">
        <f t="shared" si="4"/>
        <v>1995-0082</v>
      </c>
      <c r="C53" t="str">
        <f t="shared" si="1"/>
        <v>BGD</v>
      </c>
      <c r="D53" t="s">
        <v>468</v>
      </c>
      <c r="F53" t="s">
        <v>494</v>
      </c>
      <c r="G53" t="str">
        <f>VLOOKUP(J53,'Region Lookup'!$A$2:$B$49,2,TRUE)</f>
        <v>Southern Asia</v>
      </c>
      <c r="H53" s="6" t="s">
        <v>47</v>
      </c>
      <c r="I53" s="6" t="s">
        <v>48</v>
      </c>
      <c r="J53" s="6" t="s">
        <v>49</v>
      </c>
      <c r="K53" s="6" t="s">
        <v>172</v>
      </c>
      <c r="L53" s="27">
        <v>34834</v>
      </c>
      <c r="M53" s="8">
        <f t="shared" si="2"/>
        <v>5</v>
      </c>
      <c r="N53" s="8">
        <f t="shared" si="3"/>
        <v>15</v>
      </c>
      <c r="O53" s="8">
        <v>1995</v>
      </c>
      <c r="P53" s="6">
        <v>1</v>
      </c>
      <c r="Q53" s="6" t="s">
        <v>491</v>
      </c>
      <c r="R53" s="6" t="s">
        <v>61</v>
      </c>
      <c r="S53" s="6" t="s">
        <v>173</v>
      </c>
      <c r="T53" s="10">
        <v>1.8</v>
      </c>
      <c r="U53" s="6">
        <v>50</v>
      </c>
      <c r="V53" s="6">
        <v>461325</v>
      </c>
      <c r="W53" s="10"/>
      <c r="X53" s="6">
        <f>U53/V53</f>
        <v>1.0838346068389963E-4</v>
      </c>
      <c r="Y53" s="11"/>
      <c r="Z53" s="23"/>
    </row>
    <row r="54" spans="1:26" x14ac:dyDescent="0.25">
      <c r="A54">
        <v>53</v>
      </c>
      <c r="B54" t="str">
        <f t="shared" si="4"/>
        <v>1995-0490</v>
      </c>
      <c r="C54" t="str">
        <f t="shared" si="1"/>
        <v>CHN</v>
      </c>
      <c r="D54" t="s">
        <v>469</v>
      </c>
      <c r="F54" t="s">
        <v>494</v>
      </c>
      <c r="G54" t="str">
        <f>VLOOKUP(J54,'Region Lookup'!$A$2:$B$49,2,TRUE)</f>
        <v>Eastern Asia</v>
      </c>
      <c r="H54" s="6" t="s">
        <v>24</v>
      </c>
      <c r="I54" s="6" t="s">
        <v>25</v>
      </c>
      <c r="J54" s="6" t="s">
        <v>29</v>
      </c>
      <c r="K54" s="6" t="s">
        <v>174</v>
      </c>
      <c r="L54" s="27">
        <v>34738</v>
      </c>
      <c r="M54" s="8">
        <f t="shared" si="2"/>
        <v>2</v>
      </c>
      <c r="N54" s="8">
        <f t="shared" si="3"/>
        <v>8</v>
      </c>
      <c r="O54" s="8">
        <v>1995</v>
      </c>
      <c r="P54" s="6">
        <v>1</v>
      </c>
      <c r="Q54" s="6" t="s">
        <v>491</v>
      </c>
      <c r="R54" s="6" t="s">
        <v>61</v>
      </c>
      <c r="S54" s="6" t="s">
        <v>175</v>
      </c>
      <c r="T54" s="12"/>
      <c r="U54" s="6">
        <v>120</v>
      </c>
      <c r="V54" s="6">
        <v>1000000</v>
      </c>
      <c r="W54" s="10"/>
      <c r="X54" s="6">
        <f>U54/V54</f>
        <v>1.2E-4</v>
      </c>
      <c r="Y54" s="11"/>
      <c r="Z54" s="23"/>
    </row>
    <row r="55" spans="1:26" x14ac:dyDescent="0.25">
      <c r="A55">
        <v>54</v>
      </c>
      <c r="B55" t="str">
        <f t="shared" si="4"/>
        <v>1996-0171</v>
      </c>
      <c r="C55" t="str">
        <f t="shared" si="1"/>
        <v>CHN</v>
      </c>
      <c r="D55" t="s">
        <v>406</v>
      </c>
      <c r="F55" t="s">
        <v>494</v>
      </c>
      <c r="G55" t="str">
        <f>VLOOKUP(J55,'Region Lookup'!$A$2:$B$49,2,TRUE)</f>
        <v>Eastern Asia</v>
      </c>
      <c r="H55" s="6" t="s">
        <v>24</v>
      </c>
      <c r="I55" s="6" t="s">
        <v>25</v>
      </c>
      <c r="J55" s="6" t="s">
        <v>29</v>
      </c>
      <c r="K55" s="6" t="s">
        <v>176</v>
      </c>
      <c r="L55" s="27">
        <v>35132</v>
      </c>
      <c r="M55" s="8">
        <f t="shared" si="2"/>
        <v>3</v>
      </c>
      <c r="N55" s="8">
        <f t="shared" si="3"/>
        <v>8</v>
      </c>
      <c r="O55" s="8">
        <v>1996</v>
      </c>
      <c r="P55" s="6">
        <v>1</v>
      </c>
      <c r="Q55" s="6" t="s">
        <v>491</v>
      </c>
      <c r="R55" s="6" t="s">
        <v>61</v>
      </c>
      <c r="S55" s="6" t="s">
        <v>177</v>
      </c>
      <c r="T55" s="12"/>
      <c r="U55" s="6">
        <v>20</v>
      </c>
      <c r="V55" s="6"/>
      <c r="W55" s="10"/>
      <c r="X55" s="6"/>
      <c r="Y55" s="11"/>
      <c r="Z55" s="23"/>
    </row>
    <row r="56" spans="1:26" x14ac:dyDescent="0.25">
      <c r="A56">
        <v>55</v>
      </c>
      <c r="B56" t="str">
        <f t="shared" si="4"/>
        <v>1996-0256</v>
      </c>
      <c r="C56" t="str">
        <f t="shared" si="1"/>
        <v>IND</v>
      </c>
      <c r="D56" t="s">
        <v>470</v>
      </c>
      <c r="F56" t="s">
        <v>494</v>
      </c>
      <c r="G56" t="str">
        <f>VLOOKUP(J56,'Region Lookup'!$A$2:$B$49,2,TRUE)</f>
        <v>Southern Asia</v>
      </c>
      <c r="H56" s="6" t="s">
        <v>47</v>
      </c>
      <c r="I56" s="6" t="s">
        <v>48</v>
      </c>
      <c r="J56" s="6" t="s">
        <v>53</v>
      </c>
      <c r="K56" s="6" t="s">
        <v>178</v>
      </c>
      <c r="L56" s="27">
        <v>35227</v>
      </c>
      <c r="M56" s="8">
        <f t="shared" si="2"/>
        <v>6</v>
      </c>
      <c r="N56" s="8">
        <f t="shared" si="3"/>
        <v>11</v>
      </c>
      <c r="O56" s="8">
        <v>1996</v>
      </c>
      <c r="P56" s="6">
        <v>3</v>
      </c>
      <c r="Q56" s="6" t="s">
        <v>492</v>
      </c>
      <c r="R56" s="6" t="s">
        <v>22</v>
      </c>
      <c r="S56" s="6" t="s">
        <v>179</v>
      </c>
      <c r="T56" s="10">
        <v>2</v>
      </c>
      <c r="U56" s="6">
        <v>708</v>
      </c>
      <c r="V56" s="6">
        <v>7000000</v>
      </c>
      <c r="W56" s="10"/>
      <c r="X56" s="6">
        <f>U56/V56</f>
        <v>1.0114285714285714E-4</v>
      </c>
      <c r="Y56" s="11"/>
      <c r="Z56" s="6" t="s">
        <v>180</v>
      </c>
    </row>
    <row r="57" spans="1:26" x14ac:dyDescent="0.25">
      <c r="A57">
        <v>56</v>
      </c>
      <c r="B57" t="str">
        <f t="shared" si="4"/>
        <v>1996-0110</v>
      </c>
      <c r="C57" t="str">
        <f t="shared" si="1"/>
        <v>VNM</v>
      </c>
      <c r="D57" s="6" t="s">
        <v>407</v>
      </c>
      <c r="E57" s="6"/>
      <c r="F57" t="s">
        <v>494</v>
      </c>
      <c r="G57" t="str">
        <f>VLOOKUP(J57,'Region Lookup'!$A$2:$B$49,2,TRUE)</f>
        <v>South-Eastern Asia</v>
      </c>
      <c r="H57" s="6" t="s">
        <v>110</v>
      </c>
      <c r="I57" s="6" t="s">
        <v>111</v>
      </c>
      <c r="J57" s="6" t="s">
        <v>153</v>
      </c>
      <c r="K57" s="6" t="s">
        <v>182</v>
      </c>
      <c r="L57" s="27">
        <v>35270</v>
      </c>
      <c r="M57" s="8">
        <f t="shared" si="2"/>
        <v>7</v>
      </c>
      <c r="N57" s="8">
        <f t="shared" si="3"/>
        <v>24</v>
      </c>
      <c r="O57" s="8">
        <v>1996</v>
      </c>
      <c r="P57" s="6">
        <v>1</v>
      </c>
      <c r="Q57" s="6" t="s">
        <v>492</v>
      </c>
      <c r="R57" s="6" t="s">
        <v>22</v>
      </c>
      <c r="S57" s="6" t="s">
        <v>183</v>
      </c>
      <c r="T57" s="10">
        <v>1.5</v>
      </c>
      <c r="U57" s="6">
        <v>585</v>
      </c>
      <c r="V57" s="6">
        <v>387091</v>
      </c>
      <c r="W57" s="10"/>
      <c r="X57" s="6">
        <f>U57/V57</f>
        <v>1.5112725431487687E-3</v>
      </c>
      <c r="Y57" s="11"/>
      <c r="Z57" s="6" t="s">
        <v>184</v>
      </c>
    </row>
    <row r="58" spans="1:26" x14ac:dyDescent="0.25">
      <c r="A58">
        <v>57</v>
      </c>
      <c r="B58" t="str">
        <f t="shared" si="4"/>
        <v>1997-0302</v>
      </c>
      <c r="C58" t="str">
        <f t="shared" si="1"/>
        <v>ALB</v>
      </c>
      <c r="D58" s="6" t="s">
        <v>408</v>
      </c>
      <c r="E58" s="6"/>
      <c r="F58" t="s">
        <v>57</v>
      </c>
      <c r="G58" t="str">
        <f>VLOOKUP(J58,'Region Lookup'!$A$2:$B$49,2,TRUE)</f>
        <v>Southern Europe</v>
      </c>
      <c r="H58" s="6" t="s">
        <v>57</v>
      </c>
      <c r="I58" s="6" t="s">
        <v>57</v>
      </c>
      <c r="J58" s="6" t="s">
        <v>186</v>
      </c>
      <c r="K58" s="6" t="s">
        <v>187</v>
      </c>
      <c r="L58" s="27">
        <v>35784</v>
      </c>
      <c r="M58" s="8">
        <f t="shared" si="2"/>
        <v>12</v>
      </c>
      <c r="N58" s="8">
        <f t="shared" si="3"/>
        <v>20</v>
      </c>
      <c r="O58" s="8">
        <v>1997</v>
      </c>
      <c r="P58" s="6">
        <v>4</v>
      </c>
      <c r="Q58" s="6" t="s">
        <v>491</v>
      </c>
      <c r="R58" s="6" t="s">
        <v>61</v>
      </c>
      <c r="S58" s="6"/>
      <c r="T58" s="22"/>
      <c r="U58" s="6">
        <v>0</v>
      </c>
      <c r="V58" s="6">
        <v>8000</v>
      </c>
      <c r="W58" s="6"/>
      <c r="X58" s="6">
        <v>0</v>
      </c>
      <c r="Y58" s="11"/>
      <c r="Z58" s="23"/>
    </row>
    <row r="59" spans="1:26" x14ac:dyDescent="0.25">
      <c r="A59">
        <v>58</v>
      </c>
      <c r="B59" t="str">
        <f t="shared" si="4"/>
        <v>1997-0205</v>
      </c>
      <c r="C59" t="str">
        <f t="shared" si="1"/>
        <v>PRK</v>
      </c>
      <c r="D59" s="6" t="s">
        <v>409</v>
      </c>
      <c r="E59" s="6"/>
      <c r="F59" t="s">
        <v>494</v>
      </c>
      <c r="G59" t="str">
        <f>VLOOKUP(J59,'Region Lookup'!$A$2:$B$49,2,TRUE)</f>
        <v>Eastern Asia</v>
      </c>
      <c r="H59" s="6" t="s">
        <v>24</v>
      </c>
      <c r="I59" s="6" t="s">
        <v>25</v>
      </c>
      <c r="J59" s="6" t="s">
        <v>190</v>
      </c>
      <c r="K59" s="6" t="s">
        <v>191</v>
      </c>
      <c r="L59" s="27">
        <v>35663</v>
      </c>
      <c r="M59" s="8">
        <f t="shared" si="2"/>
        <v>8</v>
      </c>
      <c r="N59" s="8">
        <f t="shared" si="3"/>
        <v>21</v>
      </c>
      <c r="O59" s="8">
        <v>1997</v>
      </c>
      <c r="P59" s="6">
        <v>1</v>
      </c>
      <c r="Q59" s="6" t="s">
        <v>491</v>
      </c>
      <c r="R59" s="6" t="s">
        <v>61</v>
      </c>
      <c r="S59" s="6"/>
      <c r="T59" s="22"/>
      <c r="U59" s="6">
        <v>0</v>
      </c>
      <c r="V59" s="6">
        <v>29000</v>
      </c>
      <c r="W59" s="6"/>
      <c r="X59" s="6">
        <v>0</v>
      </c>
      <c r="Y59" s="11"/>
      <c r="Z59" s="23"/>
    </row>
    <row r="60" spans="1:26" x14ac:dyDescent="0.25">
      <c r="A60">
        <v>59</v>
      </c>
      <c r="B60" t="str">
        <f t="shared" si="4"/>
        <v>1998-0022</v>
      </c>
      <c r="C60" t="str">
        <f t="shared" si="1"/>
        <v>AUS</v>
      </c>
      <c r="D60" s="6" t="s">
        <v>410</v>
      </c>
      <c r="E60" s="6"/>
      <c r="F60" t="s">
        <v>495</v>
      </c>
      <c r="G60" t="str">
        <f>VLOOKUP(J60,'Region Lookup'!$A$2:$B$49,2,TRUE)</f>
        <v>Australia and New Zealand</v>
      </c>
      <c r="H60" s="6" t="s">
        <v>134</v>
      </c>
      <c r="I60" s="6" t="s">
        <v>134</v>
      </c>
      <c r="J60" s="6" t="s">
        <v>135</v>
      </c>
      <c r="K60" s="6" t="s">
        <v>194</v>
      </c>
      <c r="L60" s="27">
        <v>35820</v>
      </c>
      <c r="M60" s="8">
        <f t="shared" si="2"/>
        <v>1</v>
      </c>
      <c r="N60" s="8">
        <f t="shared" si="3"/>
        <v>25</v>
      </c>
      <c r="O60" s="8">
        <v>1998</v>
      </c>
      <c r="P60" s="6">
        <v>4</v>
      </c>
      <c r="Q60" s="6" t="s">
        <v>491</v>
      </c>
      <c r="R60" s="6" t="s">
        <v>61</v>
      </c>
      <c r="S60" s="6"/>
      <c r="T60" s="22"/>
      <c r="U60" s="6">
        <v>2</v>
      </c>
      <c r="V60" s="6">
        <v>1175</v>
      </c>
      <c r="W60" s="6">
        <v>100</v>
      </c>
      <c r="X60" s="6">
        <f>U60/V60</f>
        <v>1.7021276595744681E-3</v>
      </c>
      <c r="Y60" s="11"/>
      <c r="Z60" s="23"/>
    </row>
    <row r="61" spans="1:26" x14ac:dyDescent="0.25">
      <c r="A61">
        <v>60</v>
      </c>
      <c r="B61" t="str">
        <f t="shared" si="4"/>
        <v>1998-0011</v>
      </c>
      <c r="C61" t="str">
        <f t="shared" si="1"/>
        <v>AUS</v>
      </c>
      <c r="D61" s="6" t="s">
        <v>461</v>
      </c>
      <c r="E61" s="6"/>
      <c r="F61" t="s">
        <v>495</v>
      </c>
      <c r="G61" t="str">
        <f>VLOOKUP(J61,'Region Lookup'!$A$2:$B$49,2,TRUE)</f>
        <v>Australia and New Zealand</v>
      </c>
      <c r="H61" s="6" t="s">
        <v>134</v>
      </c>
      <c r="I61" s="6" t="s">
        <v>134</v>
      </c>
      <c r="J61" s="6" t="s">
        <v>135</v>
      </c>
      <c r="K61" s="6" t="s">
        <v>197</v>
      </c>
      <c r="L61" s="27">
        <v>35796</v>
      </c>
      <c r="M61" s="8">
        <f t="shared" si="2"/>
        <v>1</v>
      </c>
      <c r="N61" s="8">
        <f t="shared" si="3"/>
        <v>1</v>
      </c>
      <c r="O61" s="8">
        <v>1998</v>
      </c>
      <c r="P61" s="6">
        <v>2</v>
      </c>
      <c r="Q61" s="6" t="s">
        <v>491</v>
      </c>
      <c r="R61" s="6" t="s">
        <v>61</v>
      </c>
      <c r="S61" s="6"/>
      <c r="T61" s="22"/>
      <c r="U61" s="6">
        <v>2</v>
      </c>
      <c r="V61" s="6">
        <v>200</v>
      </c>
      <c r="W61" s="6">
        <v>61.3</v>
      </c>
      <c r="X61" s="6">
        <f>U61/V61</f>
        <v>0.01</v>
      </c>
      <c r="Y61" s="11"/>
      <c r="Z61" s="23"/>
    </row>
    <row r="62" spans="1:26" x14ac:dyDescent="0.25">
      <c r="A62">
        <v>61</v>
      </c>
      <c r="B62" t="str">
        <f t="shared" si="4"/>
        <v>1998-0183</v>
      </c>
      <c r="C62" t="str">
        <f t="shared" si="1"/>
        <v>IND</v>
      </c>
      <c r="D62" s="6" t="s">
        <v>411</v>
      </c>
      <c r="E62" s="6"/>
      <c r="F62" t="s">
        <v>494</v>
      </c>
      <c r="G62" t="str">
        <f>VLOOKUP(J62,'Region Lookup'!$A$2:$B$49,2,TRUE)</f>
        <v>Southern Asia</v>
      </c>
      <c r="H62" s="6" t="s">
        <v>47</v>
      </c>
      <c r="I62" s="6" t="s">
        <v>48</v>
      </c>
      <c r="J62" s="6" t="s">
        <v>53</v>
      </c>
      <c r="K62" s="6" t="s">
        <v>198</v>
      </c>
      <c r="L62" s="27">
        <v>36044</v>
      </c>
      <c r="M62" s="8">
        <f t="shared" si="2"/>
        <v>9</v>
      </c>
      <c r="N62" s="8">
        <f t="shared" si="3"/>
        <v>6</v>
      </c>
      <c r="O62" s="8">
        <v>1998</v>
      </c>
      <c r="P62" s="6">
        <v>3</v>
      </c>
      <c r="Q62" s="6" t="s">
        <v>492</v>
      </c>
      <c r="R62" s="6" t="s">
        <v>22</v>
      </c>
      <c r="S62" s="6"/>
      <c r="T62" s="9">
        <v>3</v>
      </c>
      <c r="U62" s="6">
        <v>2871</v>
      </c>
      <c r="V62" s="6">
        <v>4600893</v>
      </c>
      <c r="W62" s="10"/>
      <c r="X62" s="6">
        <f>U62/V62</f>
        <v>6.2400929558674803E-4</v>
      </c>
      <c r="Y62" s="11">
        <v>6.2400929558674803E-4</v>
      </c>
      <c r="Z62" s="6" t="s">
        <v>199</v>
      </c>
    </row>
    <row r="63" spans="1:26" x14ac:dyDescent="0.25">
      <c r="A63">
        <v>62</v>
      </c>
      <c r="B63" t="str">
        <f t="shared" si="4"/>
        <v>1998-0248</v>
      </c>
      <c r="C63" t="str">
        <f t="shared" si="1"/>
        <v>JPN</v>
      </c>
      <c r="D63" t="s">
        <v>471</v>
      </c>
      <c r="F63" t="s">
        <v>494</v>
      </c>
      <c r="G63" t="str">
        <f>VLOOKUP(J63,'Region Lookup'!$A$2:$B$49,2,TRUE)</f>
        <v>Eastern Asia</v>
      </c>
      <c r="H63" s="6" t="s">
        <v>24</v>
      </c>
      <c r="I63" s="6" t="s">
        <v>25</v>
      </c>
      <c r="J63" s="6" t="s">
        <v>42</v>
      </c>
      <c r="K63" s="6" t="s">
        <v>200</v>
      </c>
      <c r="L63" s="27">
        <v>36033</v>
      </c>
      <c r="M63" s="8">
        <f t="shared" si="2"/>
        <v>8</v>
      </c>
      <c r="N63" s="8">
        <f t="shared" si="3"/>
        <v>26</v>
      </c>
      <c r="O63" s="8">
        <v>1998</v>
      </c>
      <c r="P63" s="6">
        <v>1</v>
      </c>
      <c r="Q63" s="6" t="s">
        <v>491</v>
      </c>
      <c r="R63" s="6" t="s">
        <v>61</v>
      </c>
      <c r="S63" s="6"/>
      <c r="T63" s="12"/>
      <c r="U63" s="6">
        <v>16</v>
      </c>
      <c r="V63" s="6">
        <v>24033</v>
      </c>
      <c r="W63" s="10"/>
      <c r="X63" s="6">
        <f>U63/V63</f>
        <v>6.6575125868597348E-4</v>
      </c>
      <c r="Y63" s="11"/>
      <c r="Z63" s="23"/>
    </row>
    <row r="64" spans="1:26" x14ac:dyDescent="0.25">
      <c r="A64">
        <v>63</v>
      </c>
      <c r="B64" t="str">
        <f t="shared" si="4"/>
        <v>1998-0289</v>
      </c>
      <c r="C64" t="str">
        <f t="shared" si="1"/>
        <v>MEX</v>
      </c>
      <c r="D64" t="s">
        <v>472</v>
      </c>
      <c r="F64" t="s">
        <v>493</v>
      </c>
      <c r="G64" t="str">
        <f>VLOOKUP(J64,'Region Lookup'!$A$2:$B$49,2,TRUE)</f>
        <v>Central America</v>
      </c>
      <c r="H64" s="6" t="s">
        <v>18</v>
      </c>
      <c r="I64" s="6" t="s">
        <v>128</v>
      </c>
      <c r="J64" s="6" t="s">
        <v>201</v>
      </c>
      <c r="K64" s="6" t="s">
        <v>202</v>
      </c>
      <c r="L64" s="27">
        <v>36041</v>
      </c>
      <c r="M64" s="8">
        <f t="shared" si="2"/>
        <v>9</v>
      </c>
      <c r="N64" s="8">
        <f t="shared" si="3"/>
        <v>3</v>
      </c>
      <c r="O64" s="8">
        <v>1998</v>
      </c>
      <c r="P64" s="6">
        <v>10</v>
      </c>
      <c r="Q64" s="6" t="s">
        <v>491</v>
      </c>
      <c r="R64" s="6" t="s">
        <v>61</v>
      </c>
      <c r="S64" s="6" t="s">
        <v>203</v>
      </c>
      <c r="T64" s="12"/>
      <c r="U64" s="6">
        <v>274</v>
      </c>
      <c r="V64" s="6">
        <v>25000</v>
      </c>
      <c r="W64" s="10"/>
      <c r="X64" s="6">
        <f>U64/V64</f>
        <v>1.0959999999999999E-2</v>
      </c>
      <c r="Y64" s="11"/>
      <c r="Z64" s="23"/>
    </row>
    <row r="65" spans="1:26" x14ac:dyDescent="0.25">
      <c r="A65">
        <v>64</v>
      </c>
      <c r="B65" t="str">
        <f t="shared" si="4"/>
        <v>1999-0437</v>
      </c>
      <c r="C65" t="str">
        <f t="shared" si="1"/>
        <v>KHM</v>
      </c>
      <c r="D65" s="6" t="s">
        <v>473</v>
      </c>
      <c r="E65" s="6"/>
      <c r="F65" t="s">
        <v>494</v>
      </c>
      <c r="G65" t="str">
        <f>VLOOKUP(J65,'Region Lookup'!$A$2:$B$49,2,TRUE)</f>
        <v>South-Eastern Asia</v>
      </c>
      <c r="H65" s="6" t="s">
        <v>110</v>
      </c>
      <c r="I65" s="6" t="s">
        <v>111</v>
      </c>
      <c r="J65" s="6" t="s">
        <v>205</v>
      </c>
      <c r="K65" s="6" t="s">
        <v>206</v>
      </c>
      <c r="L65" s="27">
        <v>36458</v>
      </c>
      <c r="M65" s="8">
        <f t="shared" si="2"/>
        <v>10</v>
      </c>
      <c r="N65" s="8">
        <f t="shared" si="3"/>
        <v>25</v>
      </c>
      <c r="O65" s="8">
        <v>1999</v>
      </c>
      <c r="P65" s="6">
        <v>16</v>
      </c>
      <c r="Q65" s="6" t="s">
        <v>491</v>
      </c>
      <c r="R65" s="6" t="s">
        <v>61</v>
      </c>
      <c r="S65" s="6"/>
      <c r="T65" s="22"/>
      <c r="U65" s="6">
        <v>0</v>
      </c>
      <c r="V65" s="6">
        <v>124475</v>
      </c>
      <c r="W65" s="6"/>
      <c r="X65" s="6">
        <v>0</v>
      </c>
      <c r="Y65" s="11"/>
      <c r="Z65" s="23"/>
    </row>
    <row r="66" spans="1:26" x14ac:dyDescent="0.25">
      <c r="A66">
        <v>65</v>
      </c>
      <c r="B66" t="str">
        <f t="shared" si="4"/>
        <v>1999-0448</v>
      </c>
      <c r="C66" t="str">
        <f t="shared" si="1"/>
        <v>COL</v>
      </c>
      <c r="D66" s="6" t="s">
        <v>412</v>
      </c>
      <c r="E66" s="6"/>
      <c r="F66" t="s">
        <v>493</v>
      </c>
      <c r="G66" t="str">
        <f>VLOOKUP(J66,'Region Lookup'!$A$2:$B$49,2,TRUE)</f>
        <v>South America</v>
      </c>
      <c r="H66" s="6" t="s">
        <v>36</v>
      </c>
      <c r="I66" s="6" t="s">
        <v>128</v>
      </c>
      <c r="J66" s="6" t="s">
        <v>209</v>
      </c>
      <c r="K66" s="6" t="s">
        <v>210</v>
      </c>
      <c r="L66" s="27">
        <v>36465</v>
      </c>
      <c r="M66" s="8">
        <f t="shared" si="2"/>
        <v>11</v>
      </c>
      <c r="N66" s="8">
        <f t="shared" si="3"/>
        <v>1</v>
      </c>
      <c r="O66" s="8">
        <v>1999</v>
      </c>
      <c r="P66" s="6">
        <v>1</v>
      </c>
      <c r="Q66" s="6" t="s">
        <v>491</v>
      </c>
      <c r="R66" s="6" t="s">
        <v>61</v>
      </c>
      <c r="S66" s="6"/>
      <c r="T66" s="22"/>
      <c r="U66" s="6">
        <v>3</v>
      </c>
      <c r="V66" s="6">
        <v>1100</v>
      </c>
      <c r="W66" s="6"/>
      <c r="X66" s="6">
        <f>U66/V66</f>
        <v>2.7272727272727275E-3</v>
      </c>
      <c r="Y66" s="11"/>
      <c r="Z66" s="23"/>
    </row>
    <row r="67" spans="1:26" x14ac:dyDescent="0.25">
      <c r="A67">
        <v>66</v>
      </c>
      <c r="B67" t="str">
        <f t="shared" si="4"/>
        <v>1999-0425</v>
      </c>
      <c r="C67" t="str">
        <f t="shared" ref="C67:C122" si="5">RIGHT(D67,3)</f>
        <v>IND</v>
      </c>
      <c r="D67" s="6" t="s">
        <v>413</v>
      </c>
      <c r="E67" s="6"/>
      <c r="F67" t="s">
        <v>494</v>
      </c>
      <c r="G67" t="str">
        <f>VLOOKUP(J67,'Region Lookup'!$A$2:$B$49,2,TRUE)</f>
        <v>Southern Asia</v>
      </c>
      <c r="H67" s="6" t="s">
        <v>47</v>
      </c>
      <c r="I67" s="6" t="s">
        <v>48</v>
      </c>
      <c r="J67" t="s">
        <v>53</v>
      </c>
      <c r="K67" s="6" t="s">
        <v>213</v>
      </c>
      <c r="L67" s="16">
        <v>36461</v>
      </c>
      <c r="M67" s="8">
        <f t="shared" ref="M67:M91" si="6">MONTH(L67)</f>
        <v>10</v>
      </c>
      <c r="N67" s="8">
        <f t="shared" ref="N67:N122" si="7">DAY(L67)</f>
        <v>28</v>
      </c>
      <c r="O67" s="25">
        <v>1999</v>
      </c>
      <c r="P67">
        <v>3</v>
      </c>
      <c r="Q67" s="6" t="s">
        <v>492</v>
      </c>
      <c r="R67" t="s">
        <v>22</v>
      </c>
      <c r="S67" s="6" t="s">
        <v>214</v>
      </c>
      <c r="T67" s="10">
        <v>9.1</v>
      </c>
      <c r="U67">
        <v>9843</v>
      </c>
      <c r="V67">
        <v>12628312</v>
      </c>
      <c r="W67" s="19"/>
      <c r="X67" s="6">
        <f>U67/V67</f>
        <v>7.7943908892970024E-4</v>
      </c>
      <c r="Y67" s="11">
        <v>7.7943908892970024E-4</v>
      </c>
      <c r="Z67" s="6" t="s">
        <v>215</v>
      </c>
    </row>
    <row r="68" spans="1:26" x14ac:dyDescent="0.25">
      <c r="A68">
        <v>67</v>
      </c>
      <c r="B68" t="str">
        <f t="shared" si="4"/>
        <v>1999-0391</v>
      </c>
      <c r="C68" t="str">
        <f t="shared" si="5"/>
        <v>MEX</v>
      </c>
      <c r="D68" t="s">
        <v>474</v>
      </c>
      <c r="F68" t="s">
        <v>493</v>
      </c>
      <c r="G68" t="str">
        <f>VLOOKUP(J68,'Region Lookup'!$A$2:$B$49,2,TRUE)</f>
        <v>Central America</v>
      </c>
      <c r="H68" s="6" t="s">
        <v>18</v>
      </c>
      <c r="I68" s="6" t="s">
        <v>128</v>
      </c>
      <c r="J68" s="6" t="s">
        <v>201</v>
      </c>
      <c r="K68" s="6" t="s">
        <v>216</v>
      </c>
      <c r="L68" s="27">
        <v>36503</v>
      </c>
      <c r="M68" s="8">
        <f t="shared" si="6"/>
        <v>12</v>
      </c>
      <c r="N68" s="8">
        <f t="shared" si="7"/>
        <v>9</v>
      </c>
      <c r="O68" s="8">
        <v>1999</v>
      </c>
      <c r="P68" s="6">
        <v>49</v>
      </c>
      <c r="Q68" s="6" t="s">
        <v>491</v>
      </c>
      <c r="R68" s="6" t="s">
        <v>61</v>
      </c>
      <c r="S68" s="6"/>
      <c r="T68" s="12"/>
      <c r="U68" s="6">
        <v>636</v>
      </c>
      <c r="V68" s="6">
        <v>616060</v>
      </c>
      <c r="W68" s="10"/>
      <c r="X68" s="6">
        <f>U68/V68</f>
        <v>1.0323669772424765E-3</v>
      </c>
      <c r="Y68" s="11"/>
      <c r="Z68" s="23"/>
    </row>
    <row r="69" spans="1:26" x14ac:dyDescent="0.25">
      <c r="A69">
        <v>68</v>
      </c>
      <c r="B69" t="str">
        <f t="shared" si="4"/>
        <v>1999-0363</v>
      </c>
      <c r="C69" t="str">
        <f t="shared" si="5"/>
        <v>NIC</v>
      </c>
      <c r="D69" s="6" t="s">
        <v>475</v>
      </c>
      <c r="E69" s="6"/>
      <c r="F69" t="s">
        <v>493</v>
      </c>
      <c r="G69" t="str">
        <f>VLOOKUP(J69,'Region Lookup'!$A$2:$B$49,2,TRUE)</f>
        <v>Central America</v>
      </c>
      <c r="H69" s="6" t="s">
        <v>18</v>
      </c>
      <c r="I69" s="6" t="s">
        <v>128</v>
      </c>
      <c r="J69" s="6" t="s">
        <v>218</v>
      </c>
      <c r="K69" s="6" t="s">
        <v>219</v>
      </c>
      <c r="L69" s="27">
        <v>36503</v>
      </c>
      <c r="M69" s="8">
        <f t="shared" si="6"/>
        <v>12</v>
      </c>
      <c r="N69" s="8">
        <f t="shared" si="7"/>
        <v>9</v>
      </c>
      <c r="O69" s="8">
        <v>1999</v>
      </c>
      <c r="P69" s="6">
        <v>29</v>
      </c>
      <c r="Q69" s="6" t="s">
        <v>491</v>
      </c>
      <c r="R69" s="6" t="s">
        <v>61</v>
      </c>
      <c r="S69" s="6"/>
      <c r="T69" s="22"/>
      <c r="U69" s="6">
        <v>11</v>
      </c>
      <c r="V69" s="6">
        <v>107105</v>
      </c>
      <c r="W69" s="6">
        <v>0.5</v>
      </c>
      <c r="X69" s="6">
        <f>U69/V69</f>
        <v>1.0270295504411559E-4</v>
      </c>
      <c r="Y69" s="11"/>
      <c r="Z69" s="23"/>
    </row>
    <row r="70" spans="1:26" x14ac:dyDescent="0.25">
      <c r="A70">
        <v>69</v>
      </c>
      <c r="B70" t="str">
        <f t="shared" si="4"/>
        <v>1999-0362</v>
      </c>
      <c r="C70" t="str">
        <f t="shared" si="5"/>
        <v>PAN</v>
      </c>
      <c r="D70" s="6" t="s">
        <v>476</v>
      </c>
      <c r="E70" s="6"/>
      <c r="F70" t="s">
        <v>493</v>
      </c>
      <c r="G70" t="str">
        <f>VLOOKUP(J70,'Region Lookup'!$A$2:$B$49,2,TRUE)</f>
        <v>Central America</v>
      </c>
      <c r="H70" s="6" t="s">
        <v>18</v>
      </c>
      <c r="I70" s="6" t="s">
        <v>128</v>
      </c>
      <c r="J70" s="6" t="s">
        <v>221</v>
      </c>
      <c r="K70" s="6" t="s">
        <v>27</v>
      </c>
      <c r="L70" s="27">
        <v>36503</v>
      </c>
      <c r="M70" s="8">
        <f t="shared" si="6"/>
        <v>12</v>
      </c>
      <c r="N70" s="8">
        <f t="shared" si="7"/>
        <v>9</v>
      </c>
      <c r="O70" s="8">
        <v>1999</v>
      </c>
      <c r="P70" s="6">
        <v>29</v>
      </c>
      <c r="Q70" s="6" t="s">
        <v>491</v>
      </c>
      <c r="R70" s="6" t="s">
        <v>61</v>
      </c>
      <c r="S70" s="6"/>
      <c r="T70" s="22"/>
      <c r="U70" s="6">
        <v>1</v>
      </c>
      <c r="V70" s="6"/>
      <c r="W70" s="6"/>
      <c r="X70" s="6"/>
      <c r="Y70" s="11"/>
      <c r="Z70" s="23"/>
    </row>
    <row r="71" spans="1:26" x14ac:dyDescent="0.25">
      <c r="A71">
        <v>70</v>
      </c>
      <c r="B71" t="str">
        <f t="shared" si="4"/>
        <v>1999-0599</v>
      </c>
      <c r="C71" t="str">
        <f t="shared" si="5"/>
        <v>THA</v>
      </c>
      <c r="D71" s="6" t="s">
        <v>414</v>
      </c>
      <c r="E71" s="6"/>
      <c r="F71" t="s">
        <v>494</v>
      </c>
      <c r="G71" t="str">
        <f>VLOOKUP(J71,'Region Lookup'!$A$2:$B$49,2,TRUE)</f>
        <v>South-Eastern Asia</v>
      </c>
      <c r="H71" s="6" t="s">
        <v>110</v>
      </c>
      <c r="I71" s="6" t="s">
        <v>111</v>
      </c>
      <c r="J71" s="6" t="s">
        <v>166</v>
      </c>
      <c r="K71" s="6" t="s">
        <v>223</v>
      </c>
      <c r="L71" s="27">
        <v>36517</v>
      </c>
      <c r="M71" s="8">
        <f t="shared" si="6"/>
        <v>12</v>
      </c>
      <c r="N71" s="8">
        <f t="shared" si="7"/>
        <v>23</v>
      </c>
      <c r="O71" s="8">
        <v>1999</v>
      </c>
      <c r="P71" s="6">
        <v>1</v>
      </c>
      <c r="Q71" s="6" t="s">
        <v>491</v>
      </c>
      <c r="R71" s="6" t="s">
        <v>61</v>
      </c>
      <c r="S71" s="6"/>
      <c r="T71" s="22"/>
      <c r="U71" s="6">
        <v>0</v>
      </c>
      <c r="V71" s="6">
        <v>200</v>
      </c>
      <c r="W71" s="6">
        <v>0.26700000000000002</v>
      </c>
      <c r="X71" s="6">
        <v>0</v>
      </c>
      <c r="Y71" s="11"/>
      <c r="Z71" s="23"/>
    </row>
    <row r="72" spans="1:26" x14ac:dyDescent="0.25">
      <c r="A72">
        <v>71</v>
      </c>
      <c r="B72" t="str">
        <f t="shared" si="4"/>
        <v>1999-0427</v>
      </c>
      <c r="C72" t="str">
        <f t="shared" si="5"/>
        <v>THA</v>
      </c>
      <c r="D72" s="6" t="s">
        <v>415</v>
      </c>
      <c r="E72" s="6"/>
      <c r="F72" t="s">
        <v>494</v>
      </c>
      <c r="G72" t="str">
        <f>VLOOKUP(J72,'Region Lookup'!$A$2:$B$49,2,TRUE)</f>
        <v>South-Eastern Asia</v>
      </c>
      <c r="H72" s="6" t="s">
        <v>110</v>
      </c>
      <c r="I72" s="6" t="s">
        <v>111</v>
      </c>
      <c r="J72" s="6" t="s">
        <v>166</v>
      </c>
      <c r="K72" s="6" t="s">
        <v>226</v>
      </c>
      <c r="L72" s="27">
        <v>36458</v>
      </c>
      <c r="M72" s="8">
        <f t="shared" si="6"/>
        <v>10</v>
      </c>
      <c r="N72" s="8">
        <f t="shared" si="7"/>
        <v>25</v>
      </c>
      <c r="O72" s="8">
        <v>1999</v>
      </c>
      <c r="P72" s="6">
        <v>43</v>
      </c>
      <c r="Q72" s="6" t="s">
        <v>491</v>
      </c>
      <c r="R72" s="6" t="s">
        <v>61</v>
      </c>
      <c r="S72" s="6"/>
      <c r="T72" s="22"/>
      <c r="U72" s="6">
        <v>10</v>
      </c>
      <c r="V72" s="6">
        <v>170000</v>
      </c>
      <c r="W72" s="6"/>
      <c r="X72" s="6">
        <f>U72/V72</f>
        <v>5.8823529411764708E-5</v>
      </c>
      <c r="Y72" s="11"/>
      <c r="Z72" s="23"/>
    </row>
    <row r="73" spans="1:26" x14ac:dyDescent="0.25">
      <c r="A73">
        <v>72</v>
      </c>
      <c r="B73" t="str">
        <f t="shared" si="4"/>
        <v>1999-0282</v>
      </c>
      <c r="C73" t="str">
        <f t="shared" si="5"/>
        <v>VEN</v>
      </c>
      <c r="D73" s="6" t="s">
        <v>462</v>
      </c>
      <c r="E73" s="6"/>
      <c r="F73" t="s">
        <v>493</v>
      </c>
      <c r="G73" t="str">
        <f>VLOOKUP(J73,'Region Lookup'!$A$2:$B$49,2,TRUE)</f>
        <v>South America</v>
      </c>
      <c r="H73" s="6" t="s">
        <v>18</v>
      </c>
      <c r="I73" s="6" t="s">
        <v>128</v>
      </c>
      <c r="J73" s="6" t="s">
        <v>228</v>
      </c>
      <c r="K73" s="6" t="s">
        <v>229</v>
      </c>
      <c r="L73" s="27">
        <v>36389</v>
      </c>
      <c r="M73" s="8">
        <f t="shared" si="6"/>
        <v>8</v>
      </c>
      <c r="N73" s="8">
        <f t="shared" si="7"/>
        <v>17</v>
      </c>
      <c r="O73" s="8">
        <v>1999</v>
      </c>
      <c r="P73" s="6">
        <v>5</v>
      </c>
      <c r="Q73" s="6" t="s">
        <v>491</v>
      </c>
      <c r="R73" s="6" t="s">
        <v>61</v>
      </c>
      <c r="S73" s="6"/>
      <c r="T73" s="22"/>
      <c r="U73" s="6">
        <v>5</v>
      </c>
      <c r="V73" s="6">
        <v>59368</v>
      </c>
      <c r="W73" s="6"/>
      <c r="X73" s="6">
        <f>U73/V73</f>
        <v>8.4220455464223157E-5</v>
      </c>
      <c r="Y73" s="11"/>
      <c r="Z73" s="23"/>
    </row>
    <row r="74" spans="1:26" x14ac:dyDescent="0.25">
      <c r="A74">
        <v>73</v>
      </c>
      <c r="B74" t="str">
        <f t="shared" si="4"/>
        <v>1999-0428</v>
      </c>
      <c r="C74" t="str">
        <f t="shared" si="5"/>
        <v>VNM</v>
      </c>
      <c r="D74" t="s">
        <v>416</v>
      </c>
      <c r="F74" t="s">
        <v>494</v>
      </c>
      <c r="G74" t="str">
        <f>VLOOKUP(J74,'Region Lookup'!$A$2:$B$49,2,TRUE)</f>
        <v>South-Eastern Asia</v>
      </c>
      <c r="H74" s="6" t="s">
        <v>110</v>
      </c>
      <c r="I74" s="6" t="s">
        <v>111</v>
      </c>
      <c r="J74" s="6" t="s">
        <v>153</v>
      </c>
      <c r="K74" t="s">
        <v>232</v>
      </c>
      <c r="L74" s="16">
        <v>36458</v>
      </c>
      <c r="M74" s="8">
        <f t="shared" si="6"/>
        <v>10</v>
      </c>
      <c r="N74" s="8">
        <f t="shared" si="7"/>
        <v>25</v>
      </c>
      <c r="O74" s="8">
        <v>1999</v>
      </c>
      <c r="P74" s="6">
        <v>17</v>
      </c>
      <c r="Q74" s="6" t="s">
        <v>491</v>
      </c>
      <c r="R74" s="6" t="s">
        <v>61</v>
      </c>
      <c r="S74" s="6" t="s">
        <v>233</v>
      </c>
      <c r="T74" s="6">
        <v>2.2000000000000002</v>
      </c>
      <c r="U74" s="6">
        <v>622</v>
      </c>
      <c r="V74" s="6">
        <v>3504412</v>
      </c>
      <c r="W74" s="6">
        <v>237</v>
      </c>
      <c r="X74" s="6">
        <f>U74/V74</f>
        <v>1.7749054620290079E-4</v>
      </c>
      <c r="Y74" s="11"/>
      <c r="Z74" s="23"/>
    </row>
    <row r="75" spans="1:26" x14ac:dyDescent="0.25">
      <c r="A75">
        <v>74</v>
      </c>
      <c r="B75" t="str">
        <f t="shared" si="4"/>
        <v>2000-0555</v>
      </c>
      <c r="C75" t="str">
        <f t="shared" si="5"/>
        <v>BGD</v>
      </c>
      <c r="D75" s="6" t="s">
        <v>477</v>
      </c>
      <c r="E75" s="6"/>
      <c r="F75" t="s">
        <v>494</v>
      </c>
      <c r="G75" t="str">
        <f>VLOOKUP(J75,'Region Lookup'!$A$2:$B$49,2,TRUE)</f>
        <v>Southern Asia</v>
      </c>
      <c r="H75" s="6" t="s">
        <v>47</v>
      </c>
      <c r="I75" s="6" t="s">
        <v>48</v>
      </c>
      <c r="J75" s="6" t="s">
        <v>49</v>
      </c>
      <c r="K75" s="6" t="s">
        <v>235</v>
      </c>
      <c r="L75" s="27">
        <v>36768</v>
      </c>
      <c r="M75" s="8">
        <f t="shared" si="6"/>
        <v>8</v>
      </c>
      <c r="N75" s="8">
        <f t="shared" si="7"/>
        <v>30</v>
      </c>
      <c r="O75" s="8">
        <v>2000</v>
      </c>
      <c r="P75" s="6">
        <v>1</v>
      </c>
      <c r="Q75" s="6" t="s">
        <v>491</v>
      </c>
      <c r="R75" s="6" t="s">
        <v>61</v>
      </c>
      <c r="S75" s="6"/>
      <c r="T75" s="22"/>
      <c r="U75" s="6">
        <v>1</v>
      </c>
      <c r="V75" s="6">
        <v>12010</v>
      </c>
      <c r="W75" s="6"/>
      <c r="X75" s="6">
        <f>U75/V75</f>
        <v>8.326394671107411E-5</v>
      </c>
      <c r="Y75" s="11"/>
      <c r="Z75" s="23"/>
    </row>
    <row r="76" spans="1:26" x14ac:dyDescent="0.25">
      <c r="A76">
        <v>75</v>
      </c>
      <c r="B76" t="str">
        <f t="shared" si="4"/>
        <v>2000-0806</v>
      </c>
      <c r="C76" t="str">
        <f t="shared" si="5"/>
        <v>FJI</v>
      </c>
      <c r="D76" s="6" t="s">
        <v>417</v>
      </c>
      <c r="E76" s="6"/>
      <c r="F76" t="s">
        <v>134</v>
      </c>
      <c r="G76" t="str">
        <f>VLOOKUP(J76,'Region Lookup'!$A$2:$B$49,2,TRUE)</f>
        <v>Melanesia</v>
      </c>
      <c r="H76" s="6" t="s">
        <v>134</v>
      </c>
      <c r="I76" s="6" t="s">
        <v>238</v>
      </c>
      <c r="J76" s="6" t="s">
        <v>239</v>
      </c>
      <c r="K76" s="6" t="s">
        <v>240</v>
      </c>
      <c r="L76" s="27">
        <v>36689</v>
      </c>
      <c r="M76" s="8">
        <f t="shared" si="6"/>
        <v>6</v>
      </c>
      <c r="N76" s="8">
        <f t="shared" si="7"/>
        <v>12</v>
      </c>
      <c r="O76" s="8">
        <v>2000</v>
      </c>
      <c r="P76" s="6">
        <v>1</v>
      </c>
      <c r="Q76" s="6" t="s">
        <v>491</v>
      </c>
      <c r="R76" s="6" t="s">
        <v>61</v>
      </c>
      <c r="S76" s="6"/>
      <c r="T76" s="22"/>
      <c r="U76" s="6">
        <v>4</v>
      </c>
      <c r="V76" s="6"/>
      <c r="W76" s="6"/>
      <c r="X76" s="6"/>
      <c r="Y76" s="11"/>
      <c r="Z76" s="23"/>
    </row>
    <row r="77" spans="1:26" x14ac:dyDescent="0.25">
      <c r="A77">
        <v>76</v>
      </c>
      <c r="B77" t="str">
        <f t="shared" si="4"/>
        <v>2000-0606</v>
      </c>
      <c r="C77" t="str">
        <f t="shared" si="5"/>
        <v>JPN</v>
      </c>
      <c r="D77" t="s">
        <v>418</v>
      </c>
      <c r="F77" t="s">
        <v>494</v>
      </c>
      <c r="G77" t="str">
        <f>VLOOKUP(J77,'Region Lookup'!$A$2:$B$49,2,TRUE)</f>
        <v>South-Eastern Asia</v>
      </c>
      <c r="H77" s="6" t="s">
        <v>24</v>
      </c>
      <c r="I77" s="6" t="s">
        <v>25</v>
      </c>
      <c r="J77" s="6" t="s">
        <v>508</v>
      </c>
      <c r="K77" s="6" t="s">
        <v>241</v>
      </c>
      <c r="L77" s="27">
        <v>36808</v>
      </c>
      <c r="M77" s="8">
        <f t="shared" si="6"/>
        <v>10</v>
      </c>
      <c r="N77" s="8">
        <f t="shared" si="7"/>
        <v>9</v>
      </c>
      <c r="O77" s="8">
        <v>2000</v>
      </c>
      <c r="P77" s="6">
        <v>8</v>
      </c>
      <c r="Q77" s="6" t="s">
        <v>491</v>
      </c>
      <c r="R77" s="6" t="s">
        <v>61</v>
      </c>
      <c r="S77" s="6"/>
      <c r="T77" s="12"/>
      <c r="U77" s="6">
        <v>18</v>
      </c>
      <c r="V77" s="6">
        <v>360110</v>
      </c>
      <c r="W77" s="10"/>
      <c r="X77" s="6">
        <f>U77/V77</f>
        <v>4.9984726889006134E-5</v>
      </c>
      <c r="Y77" s="11"/>
      <c r="Z77" s="16"/>
    </row>
    <row r="78" spans="1:26" x14ac:dyDescent="0.25">
      <c r="A78">
        <v>77</v>
      </c>
      <c r="B78" t="str">
        <f t="shared" si="4"/>
        <v>2000-0066</v>
      </c>
      <c r="C78" t="str">
        <f t="shared" si="5"/>
        <v>PHL</v>
      </c>
      <c r="D78" s="6" t="s">
        <v>419</v>
      </c>
      <c r="E78" s="6"/>
      <c r="F78" t="s">
        <v>494</v>
      </c>
      <c r="G78" t="str">
        <f>VLOOKUP(J78,'Region Lookup'!$A$2:$B$49,2,TRUE)</f>
        <v>South-Eastern Asia</v>
      </c>
      <c r="H78" s="6" t="s">
        <v>110</v>
      </c>
      <c r="I78" s="6" t="s">
        <v>111</v>
      </c>
      <c r="J78" s="6" t="s">
        <v>112</v>
      </c>
      <c r="K78" s="6" t="s">
        <v>243</v>
      </c>
      <c r="L78" s="27">
        <v>36547</v>
      </c>
      <c r="M78" s="8">
        <f t="shared" si="6"/>
        <v>1</v>
      </c>
      <c r="N78" s="8">
        <f t="shared" si="7"/>
        <v>22</v>
      </c>
      <c r="O78" s="8">
        <v>2000</v>
      </c>
      <c r="P78" s="6">
        <v>1</v>
      </c>
      <c r="Q78" s="6" t="s">
        <v>491</v>
      </c>
      <c r="R78" s="6" t="s">
        <v>61</v>
      </c>
      <c r="S78" s="6"/>
      <c r="T78" s="22"/>
      <c r="U78" s="6">
        <v>0</v>
      </c>
      <c r="V78" s="6">
        <v>5250</v>
      </c>
      <c r="W78" s="6"/>
      <c r="X78" s="6">
        <v>0</v>
      </c>
      <c r="Y78" s="11"/>
      <c r="Z78" s="23"/>
    </row>
    <row r="79" spans="1:26" x14ac:dyDescent="0.25">
      <c r="A79">
        <v>78</v>
      </c>
      <c r="B79" t="str">
        <f t="shared" ref="B79:B122" si="8">LEFT(D79,9)</f>
        <v>2000-0597</v>
      </c>
      <c r="C79" t="str">
        <f t="shared" si="5"/>
        <v>PHL</v>
      </c>
      <c r="D79" s="6" t="s">
        <v>420</v>
      </c>
      <c r="E79" s="6"/>
      <c r="F79" t="s">
        <v>494</v>
      </c>
      <c r="G79" t="str">
        <f>VLOOKUP(J79,'Region Lookup'!$A$2:$B$49,2,TRUE)</f>
        <v>South-Eastern Asia</v>
      </c>
      <c r="H79" s="6" t="s">
        <v>110</v>
      </c>
      <c r="I79" s="6" t="s">
        <v>111</v>
      </c>
      <c r="J79" s="6" t="s">
        <v>112</v>
      </c>
      <c r="K79" s="6" t="s">
        <v>246</v>
      </c>
      <c r="L79" s="27">
        <v>36625</v>
      </c>
      <c r="M79" s="8">
        <f t="shared" si="6"/>
        <v>4</v>
      </c>
      <c r="N79" s="8">
        <f t="shared" si="7"/>
        <v>9</v>
      </c>
      <c r="O79" s="8">
        <v>2000</v>
      </c>
      <c r="P79" s="6">
        <v>31</v>
      </c>
      <c r="Q79" s="6" t="s">
        <v>491</v>
      </c>
      <c r="R79" s="6" t="s">
        <v>61</v>
      </c>
      <c r="S79" s="6"/>
      <c r="T79" s="22"/>
      <c r="U79" s="6">
        <v>5</v>
      </c>
      <c r="V79" s="6">
        <v>6508</v>
      </c>
      <c r="W79" s="6"/>
      <c r="X79" s="6">
        <f>U79/V79</f>
        <v>7.682851874615857E-4</v>
      </c>
      <c r="Y79" s="11"/>
      <c r="Z79" s="23"/>
    </row>
    <row r="80" spans="1:26" x14ac:dyDescent="0.25">
      <c r="A80">
        <v>79</v>
      </c>
      <c r="B80" t="str">
        <f t="shared" si="8"/>
        <v>2000-0549</v>
      </c>
      <c r="C80" t="str">
        <f t="shared" si="5"/>
        <v>RUS</v>
      </c>
      <c r="D80" s="6" t="s">
        <v>478</v>
      </c>
      <c r="E80" s="6"/>
      <c r="F80" t="s">
        <v>57</v>
      </c>
      <c r="G80" t="str">
        <f>VLOOKUP(J80,'Region Lookup'!$A$2:$B$49,2,TRUE)</f>
        <v>Eastern Europe</v>
      </c>
      <c r="H80" s="6" t="s">
        <v>57</v>
      </c>
      <c r="I80" s="6" t="s">
        <v>57</v>
      </c>
      <c r="J80" s="6" t="s">
        <v>248</v>
      </c>
      <c r="K80" s="6" t="s">
        <v>249</v>
      </c>
      <c r="L80" s="27">
        <v>36766</v>
      </c>
      <c r="M80" s="8">
        <f t="shared" si="6"/>
        <v>8</v>
      </c>
      <c r="N80" s="8">
        <f t="shared" si="7"/>
        <v>28</v>
      </c>
      <c r="O80" s="8">
        <v>2000</v>
      </c>
      <c r="P80" s="6">
        <v>1</v>
      </c>
      <c r="Q80" s="6" t="s">
        <v>491</v>
      </c>
      <c r="R80" s="6" t="s">
        <v>61</v>
      </c>
      <c r="S80" s="6"/>
      <c r="T80" s="22"/>
      <c r="U80" s="6">
        <v>0</v>
      </c>
      <c r="V80" s="6">
        <v>1181</v>
      </c>
      <c r="W80" s="6">
        <v>1.6220000000000001</v>
      </c>
      <c r="X80" s="6">
        <v>0</v>
      </c>
      <c r="Y80" s="11"/>
      <c r="Z80" s="23"/>
    </row>
    <row r="81" spans="1:26" x14ac:dyDescent="0.25">
      <c r="A81">
        <v>80</v>
      </c>
      <c r="B81" t="str">
        <f t="shared" si="8"/>
        <v>2000-0354</v>
      </c>
      <c r="C81" t="str">
        <f t="shared" si="5"/>
        <v>RUS</v>
      </c>
      <c r="D81" s="6" t="s">
        <v>479</v>
      </c>
      <c r="E81" s="6"/>
      <c r="F81" t="s">
        <v>57</v>
      </c>
      <c r="G81" t="str">
        <f>VLOOKUP(J81,'Region Lookup'!$A$2:$B$49,2,TRUE)</f>
        <v>Eastern Europe</v>
      </c>
      <c r="H81" s="6" t="s">
        <v>57</v>
      </c>
      <c r="I81" s="6" t="s">
        <v>57</v>
      </c>
      <c r="J81" s="6" t="s">
        <v>248</v>
      </c>
      <c r="K81" s="6" t="s">
        <v>252</v>
      </c>
      <c r="L81" s="27">
        <v>36739</v>
      </c>
      <c r="M81" s="8">
        <f t="shared" si="6"/>
        <v>8</v>
      </c>
      <c r="N81" s="8">
        <f t="shared" si="7"/>
        <v>1</v>
      </c>
      <c r="O81" s="8">
        <v>2000</v>
      </c>
      <c r="P81" s="6">
        <v>1</v>
      </c>
      <c r="Q81" s="6" t="s">
        <v>491</v>
      </c>
      <c r="R81" s="6" t="s">
        <v>61</v>
      </c>
      <c r="S81" s="6"/>
      <c r="T81" s="22"/>
      <c r="U81" s="6">
        <v>0</v>
      </c>
      <c r="V81" s="6">
        <v>6000</v>
      </c>
      <c r="W81" s="6">
        <v>7</v>
      </c>
      <c r="X81" s="6">
        <v>0</v>
      </c>
      <c r="Y81" s="11"/>
      <c r="Z81" s="23"/>
    </row>
    <row r="82" spans="1:26" x14ac:dyDescent="0.25">
      <c r="A82">
        <v>81</v>
      </c>
      <c r="B82" t="str">
        <f t="shared" si="8"/>
        <v>2001-0103</v>
      </c>
      <c r="C82" t="str">
        <f t="shared" si="5"/>
        <v>AUS</v>
      </c>
      <c r="D82" s="6" t="s">
        <v>421</v>
      </c>
      <c r="E82" s="6"/>
      <c r="F82" t="s">
        <v>495</v>
      </c>
      <c r="G82" t="str">
        <f>VLOOKUP(J82,'Region Lookup'!$A$2:$B$49,2,TRUE)</f>
        <v>Australia and New Zealand</v>
      </c>
      <c r="H82" s="6" t="s">
        <v>134</v>
      </c>
      <c r="I82" s="6" t="s">
        <v>134</v>
      </c>
      <c r="J82" s="6" t="s">
        <v>507</v>
      </c>
      <c r="K82" s="6" t="s">
        <v>255</v>
      </c>
      <c r="L82" s="27">
        <v>36940</v>
      </c>
      <c r="M82" s="8">
        <f t="shared" si="6"/>
        <v>2</v>
      </c>
      <c r="N82" s="8">
        <f t="shared" si="7"/>
        <v>18</v>
      </c>
      <c r="O82" s="8">
        <v>2001</v>
      </c>
      <c r="P82" s="6">
        <v>6</v>
      </c>
      <c r="Q82" s="6" t="s">
        <v>491</v>
      </c>
      <c r="R82" s="6" t="s">
        <v>61</v>
      </c>
      <c r="S82" s="6"/>
      <c r="T82" s="22"/>
      <c r="U82" s="6">
        <v>0</v>
      </c>
      <c r="V82" s="6">
        <v>670</v>
      </c>
      <c r="W82" s="6">
        <v>13</v>
      </c>
      <c r="X82" s="6">
        <v>0</v>
      </c>
      <c r="Y82" s="11"/>
      <c r="Z82" s="23"/>
    </row>
    <row r="83" spans="1:26" x14ac:dyDescent="0.25">
      <c r="A83">
        <v>82</v>
      </c>
      <c r="B83" t="str">
        <f t="shared" si="8"/>
        <v>2001-0019</v>
      </c>
      <c r="C83" t="str">
        <f t="shared" si="5"/>
        <v>MOZ</v>
      </c>
      <c r="D83" t="s">
        <v>422</v>
      </c>
      <c r="F83" t="s">
        <v>93</v>
      </c>
      <c r="G83" t="str">
        <f>VLOOKUP(J83,'Region Lookup'!$A$2:$B$49,2,TRUE)</f>
        <v>Eastern Africa</v>
      </c>
      <c r="H83" s="6" t="s">
        <v>93</v>
      </c>
      <c r="I83" s="6" t="s">
        <v>257</v>
      </c>
      <c r="J83" s="6" t="s">
        <v>258</v>
      </c>
      <c r="K83" s="6" t="s">
        <v>259</v>
      </c>
      <c r="L83" s="27">
        <v>36892</v>
      </c>
      <c r="M83" s="8">
        <f t="shared" si="6"/>
        <v>1</v>
      </c>
      <c r="N83" s="8">
        <f t="shared" si="7"/>
        <v>1</v>
      </c>
      <c r="O83" s="8">
        <v>2001</v>
      </c>
      <c r="P83" s="6">
        <v>118</v>
      </c>
      <c r="Q83" s="6" t="s">
        <v>491</v>
      </c>
      <c r="R83" s="6" t="s">
        <v>61</v>
      </c>
      <c r="S83" s="6"/>
      <c r="T83" s="12"/>
      <c r="U83" s="6">
        <v>79</v>
      </c>
      <c r="V83" s="6">
        <v>549326</v>
      </c>
      <c r="W83" s="10"/>
      <c r="X83" s="6">
        <f>U83/V83</f>
        <v>1.4381259944004106E-4</v>
      </c>
      <c r="Y83" s="11"/>
      <c r="Z83" s="23"/>
    </row>
    <row r="84" spans="1:26" x14ac:dyDescent="0.25">
      <c r="A84">
        <v>83</v>
      </c>
      <c r="B84" t="str">
        <f t="shared" si="8"/>
        <v>2001-0388</v>
      </c>
      <c r="C84" t="str">
        <f t="shared" si="5"/>
        <v>RUS</v>
      </c>
      <c r="D84" s="6" t="s">
        <v>423</v>
      </c>
      <c r="E84" s="6"/>
      <c r="F84" t="s">
        <v>57</v>
      </c>
      <c r="G84" t="str">
        <f>VLOOKUP(J84,'Region Lookup'!$A$2:$B$49,2,TRUE)</f>
        <v>Eastern Europe</v>
      </c>
      <c r="H84" s="6" t="s">
        <v>57</v>
      </c>
      <c r="I84" s="6" t="s">
        <v>57</v>
      </c>
      <c r="J84" s="6" t="s">
        <v>261</v>
      </c>
      <c r="K84" s="6" t="s">
        <v>262</v>
      </c>
      <c r="L84" s="27">
        <v>37079</v>
      </c>
      <c r="M84" s="8">
        <f t="shared" si="6"/>
        <v>7</v>
      </c>
      <c r="N84" s="8">
        <f t="shared" si="7"/>
        <v>7</v>
      </c>
      <c r="O84" s="8">
        <v>2001</v>
      </c>
      <c r="P84" s="6">
        <v>7</v>
      </c>
      <c r="Q84" s="6" t="s">
        <v>491</v>
      </c>
      <c r="R84" s="6" t="s">
        <v>61</v>
      </c>
      <c r="S84" s="6"/>
      <c r="T84" s="22"/>
      <c r="U84" s="6">
        <v>11</v>
      </c>
      <c r="V84" s="6">
        <v>300000</v>
      </c>
      <c r="W84" s="6">
        <v>33</v>
      </c>
      <c r="X84" s="6">
        <f>U84/V84</f>
        <v>3.6666666666666666E-5</v>
      </c>
      <c r="Y84" s="11"/>
      <c r="Z84" s="23"/>
    </row>
    <row r="85" spans="1:26" x14ac:dyDescent="0.25">
      <c r="A85">
        <v>84</v>
      </c>
      <c r="B85" t="str">
        <f t="shared" si="8"/>
        <v>2001-0654</v>
      </c>
      <c r="C85" t="str">
        <f t="shared" si="5"/>
        <v>VNM</v>
      </c>
      <c r="D85" s="6" t="s">
        <v>424</v>
      </c>
      <c r="E85" s="6"/>
      <c r="F85" t="s">
        <v>494</v>
      </c>
      <c r="G85" t="str">
        <f>VLOOKUP(J85,'Region Lookup'!$A$2:$B$49,2,TRUE)</f>
        <v>South-Eastern Asia</v>
      </c>
      <c r="H85" s="6" t="s">
        <v>110</v>
      </c>
      <c r="I85" s="6" t="s">
        <v>111</v>
      </c>
      <c r="J85" s="6" t="s">
        <v>153</v>
      </c>
      <c r="K85" s="6" t="s">
        <v>264</v>
      </c>
      <c r="L85" s="27">
        <v>36992</v>
      </c>
      <c r="M85" s="8">
        <f t="shared" si="6"/>
        <v>4</v>
      </c>
      <c r="N85" s="8">
        <f t="shared" si="7"/>
        <v>11</v>
      </c>
      <c r="O85" s="8">
        <v>2001</v>
      </c>
      <c r="P85" s="6">
        <v>1</v>
      </c>
      <c r="Q85" s="6" t="s">
        <v>491</v>
      </c>
      <c r="R85" s="6" t="s">
        <v>61</v>
      </c>
      <c r="S85" s="6"/>
      <c r="T85" s="22"/>
      <c r="U85" s="6">
        <v>0</v>
      </c>
      <c r="V85" s="6">
        <v>3000</v>
      </c>
      <c r="W85" s="6"/>
      <c r="X85" s="6">
        <v>0</v>
      </c>
      <c r="Y85" s="11"/>
      <c r="Z85" s="23"/>
    </row>
    <row r="86" spans="1:26" x14ac:dyDescent="0.25">
      <c r="A86">
        <v>85</v>
      </c>
      <c r="B86" t="str">
        <f t="shared" si="8"/>
        <v>2002-0598</v>
      </c>
      <c r="C86" t="str">
        <f t="shared" si="5"/>
        <v>HND</v>
      </c>
      <c r="D86" s="6" t="s">
        <v>425</v>
      </c>
      <c r="E86" s="6"/>
      <c r="F86" t="s">
        <v>493</v>
      </c>
      <c r="G86" t="str">
        <f>VLOOKUP(J86,'Region Lookup'!$A$2:$B$49,2,TRUE)</f>
        <v>Central America</v>
      </c>
      <c r="H86" s="6" t="s">
        <v>36</v>
      </c>
      <c r="I86" s="6" t="s">
        <v>128</v>
      </c>
      <c r="J86" s="6" t="s">
        <v>157</v>
      </c>
      <c r="K86" s="6" t="s">
        <v>266</v>
      </c>
      <c r="L86" s="27">
        <v>37508</v>
      </c>
      <c r="M86" s="8">
        <f t="shared" si="6"/>
        <v>9</v>
      </c>
      <c r="N86" s="8">
        <f t="shared" si="7"/>
        <v>9</v>
      </c>
      <c r="O86" s="8">
        <v>2002</v>
      </c>
      <c r="P86" s="6">
        <v>1</v>
      </c>
      <c r="Q86" s="6" t="s">
        <v>491</v>
      </c>
      <c r="R86" s="6" t="s">
        <v>61</v>
      </c>
      <c r="S86" s="6"/>
      <c r="T86" s="22"/>
      <c r="U86" s="6">
        <v>0</v>
      </c>
      <c r="V86" s="6">
        <v>1720</v>
      </c>
      <c r="W86" s="6"/>
      <c r="X86" s="6">
        <v>0</v>
      </c>
      <c r="Y86" s="11"/>
      <c r="Z86" s="23"/>
    </row>
    <row r="87" spans="1:26" x14ac:dyDescent="0.25">
      <c r="A87">
        <v>86</v>
      </c>
      <c r="B87" t="str">
        <f t="shared" si="8"/>
        <v>2002-0499</v>
      </c>
      <c r="C87" t="str">
        <f t="shared" si="5"/>
        <v>PHL</v>
      </c>
      <c r="D87" t="s">
        <v>426</v>
      </c>
      <c r="F87" t="s">
        <v>494</v>
      </c>
      <c r="G87" t="str">
        <f>VLOOKUP(J87,'Region Lookup'!$A$2:$B$49,2,TRUE)</f>
        <v>South-Eastern Asia</v>
      </c>
      <c r="H87" s="6" t="s">
        <v>110</v>
      </c>
      <c r="I87" s="6" t="s">
        <v>111</v>
      </c>
      <c r="J87" s="6" t="s">
        <v>112</v>
      </c>
      <c r="K87" s="6" t="s">
        <v>267</v>
      </c>
      <c r="L87" s="27">
        <v>37481</v>
      </c>
      <c r="M87" s="8">
        <f t="shared" si="6"/>
        <v>8</v>
      </c>
      <c r="N87" s="8">
        <f t="shared" si="7"/>
        <v>13</v>
      </c>
      <c r="O87" s="8">
        <v>2002</v>
      </c>
      <c r="P87" s="6">
        <v>5</v>
      </c>
      <c r="Q87" s="6" t="s">
        <v>491</v>
      </c>
      <c r="R87" s="6" t="s">
        <v>61</v>
      </c>
      <c r="S87" s="6"/>
      <c r="T87" s="12"/>
      <c r="U87" s="6">
        <v>26</v>
      </c>
      <c r="V87" s="6">
        <v>3559</v>
      </c>
      <c r="W87" s="10"/>
      <c r="X87" s="6">
        <f t="shared" ref="X87:X95" si="9">U87/V87</f>
        <v>7.3054228715931438E-3</v>
      </c>
      <c r="Y87" s="11"/>
      <c r="Z87" s="16"/>
    </row>
    <row r="88" spans="1:26" x14ac:dyDescent="0.25">
      <c r="A88">
        <v>87</v>
      </c>
      <c r="B88" t="str">
        <f t="shared" si="8"/>
        <v>2002-0532</v>
      </c>
      <c r="C88" t="str">
        <f t="shared" si="5"/>
        <v>PHL</v>
      </c>
      <c r="D88" t="s">
        <v>480</v>
      </c>
      <c r="F88" t="s">
        <v>494</v>
      </c>
      <c r="G88" t="str">
        <f>VLOOKUP(J88,'Region Lookup'!$A$2:$B$49,2,TRUE)</f>
        <v>South-Eastern Asia</v>
      </c>
      <c r="H88" s="6" t="s">
        <v>110</v>
      </c>
      <c r="I88" s="6" t="s">
        <v>111</v>
      </c>
      <c r="J88" s="6" t="s">
        <v>112</v>
      </c>
      <c r="K88" s="6" t="s">
        <v>268</v>
      </c>
      <c r="L88" s="27">
        <v>37457</v>
      </c>
      <c r="M88" s="8">
        <f t="shared" si="6"/>
        <v>7</v>
      </c>
      <c r="N88" s="8">
        <f t="shared" si="7"/>
        <v>20</v>
      </c>
      <c r="O88" s="8">
        <v>2002</v>
      </c>
      <c r="P88" s="6">
        <v>9</v>
      </c>
      <c r="Q88" s="6" t="s">
        <v>491</v>
      </c>
      <c r="R88" s="6" t="s">
        <v>61</v>
      </c>
      <c r="S88" s="6"/>
      <c r="T88" s="12"/>
      <c r="U88" s="6">
        <v>18</v>
      </c>
      <c r="V88" s="6">
        <v>7000</v>
      </c>
      <c r="W88" s="10"/>
      <c r="X88" s="6">
        <f t="shared" si="9"/>
        <v>2.5714285714285713E-3</v>
      </c>
      <c r="Y88" s="11"/>
      <c r="Z88" s="16"/>
    </row>
    <row r="89" spans="1:26" x14ac:dyDescent="0.25">
      <c r="A89">
        <v>88</v>
      </c>
      <c r="B89" t="str">
        <f t="shared" si="8"/>
        <v>2003-0571</v>
      </c>
      <c r="C89" t="str">
        <f t="shared" si="5"/>
        <v>DOM</v>
      </c>
      <c r="D89" s="6" t="s">
        <v>427</v>
      </c>
      <c r="E89" s="6"/>
      <c r="F89" t="s">
        <v>493</v>
      </c>
      <c r="G89" t="str">
        <f>VLOOKUP(J89,'Region Lookup'!$A$2:$B$49,2,TRUE)</f>
        <v>Caribbean</v>
      </c>
      <c r="H89" s="6" t="s">
        <v>36</v>
      </c>
      <c r="I89" s="6" t="s">
        <v>128</v>
      </c>
      <c r="J89" s="6" t="s">
        <v>270</v>
      </c>
      <c r="K89" s="6" t="s">
        <v>271</v>
      </c>
      <c r="L89" s="27">
        <v>37939</v>
      </c>
      <c r="M89" s="8">
        <f t="shared" si="6"/>
        <v>11</v>
      </c>
      <c r="N89" s="8">
        <f t="shared" si="7"/>
        <v>14</v>
      </c>
      <c r="O89" s="8">
        <v>2003</v>
      </c>
      <c r="P89" s="6">
        <v>1</v>
      </c>
      <c r="Q89" s="6" t="s">
        <v>491</v>
      </c>
      <c r="R89" s="6" t="s">
        <v>61</v>
      </c>
      <c r="S89" s="6"/>
      <c r="T89" s="22"/>
      <c r="U89" s="6">
        <v>9</v>
      </c>
      <c r="V89" s="6">
        <v>65003</v>
      </c>
      <c r="W89" s="6">
        <v>42.62</v>
      </c>
      <c r="X89" s="6">
        <f t="shared" si="9"/>
        <v>1.3845514822392811E-4</v>
      </c>
      <c r="Y89" s="11"/>
      <c r="Z89" s="23"/>
    </row>
    <row r="90" spans="1:26" x14ac:dyDescent="0.25">
      <c r="A90">
        <v>89</v>
      </c>
      <c r="B90" t="str">
        <f t="shared" si="8"/>
        <v>2003-0024</v>
      </c>
      <c r="C90" t="str">
        <f t="shared" si="5"/>
        <v>FJI</v>
      </c>
      <c r="D90" s="6" t="s">
        <v>428</v>
      </c>
      <c r="E90" s="6"/>
      <c r="F90" t="s">
        <v>134</v>
      </c>
      <c r="G90" t="str">
        <f>VLOOKUP(J90,'Region Lookup'!$A$2:$B$49,2,TRUE)</f>
        <v>Melanesia</v>
      </c>
      <c r="H90" s="6" t="s">
        <v>134</v>
      </c>
      <c r="I90" s="6" t="s">
        <v>238</v>
      </c>
      <c r="J90" s="6" t="s">
        <v>274</v>
      </c>
      <c r="K90" s="6" t="s">
        <v>275</v>
      </c>
      <c r="L90" s="16">
        <v>37635</v>
      </c>
      <c r="M90" s="8">
        <f t="shared" si="6"/>
        <v>1</v>
      </c>
      <c r="N90" s="8">
        <f t="shared" si="7"/>
        <v>14</v>
      </c>
      <c r="O90" s="25">
        <v>2003</v>
      </c>
      <c r="P90">
        <v>1</v>
      </c>
      <c r="Q90" s="6" t="s">
        <v>492</v>
      </c>
      <c r="R90" t="s">
        <v>22</v>
      </c>
      <c r="S90" t="s">
        <v>276</v>
      </c>
      <c r="T90" s="6">
        <v>1.2</v>
      </c>
      <c r="U90">
        <v>17</v>
      </c>
      <c r="V90">
        <v>30000</v>
      </c>
      <c r="W90" s="19"/>
      <c r="X90" s="6">
        <f t="shared" si="9"/>
        <v>5.6666666666666671E-4</v>
      </c>
      <c r="Y90" s="11"/>
      <c r="Z90" s="6"/>
    </row>
    <row r="91" spans="1:26" x14ac:dyDescent="0.25">
      <c r="A91">
        <v>90</v>
      </c>
      <c r="B91" t="str">
        <f t="shared" si="8"/>
        <v>2003-0482</v>
      </c>
      <c r="C91" t="str">
        <f t="shared" si="5"/>
        <v>MEX</v>
      </c>
      <c r="D91" s="6" t="s">
        <v>481</v>
      </c>
      <c r="E91" s="6"/>
      <c r="F91" t="s">
        <v>493</v>
      </c>
      <c r="G91" t="str">
        <f>VLOOKUP(J91,'Region Lookup'!$A$2:$B$49,2,TRUE)</f>
        <v>Central America</v>
      </c>
      <c r="H91" s="6" t="s">
        <v>18</v>
      </c>
      <c r="I91" s="6" t="s">
        <v>128</v>
      </c>
      <c r="J91" s="6" t="s">
        <v>201</v>
      </c>
      <c r="K91" s="6" t="s">
        <v>278</v>
      </c>
      <c r="L91" s="27">
        <v>37781</v>
      </c>
      <c r="M91" s="8">
        <f t="shared" si="6"/>
        <v>6</v>
      </c>
      <c r="N91" s="8">
        <f t="shared" si="7"/>
        <v>9</v>
      </c>
      <c r="O91" s="8">
        <v>2003</v>
      </c>
      <c r="P91" s="6">
        <v>5</v>
      </c>
      <c r="Q91" s="6" t="s">
        <v>491</v>
      </c>
      <c r="R91" s="6" t="s">
        <v>61</v>
      </c>
      <c r="S91" s="6"/>
      <c r="T91" s="22"/>
      <c r="U91" s="6">
        <v>2</v>
      </c>
      <c r="V91" s="6">
        <v>50000</v>
      </c>
      <c r="W91" s="6"/>
      <c r="X91" s="6">
        <f t="shared" si="9"/>
        <v>4.0000000000000003E-5</v>
      </c>
      <c r="Y91" s="11"/>
      <c r="Z91" s="23"/>
    </row>
    <row r="92" spans="1:26" x14ac:dyDescent="0.25">
      <c r="A92">
        <v>91</v>
      </c>
      <c r="B92" t="str">
        <f t="shared" si="8"/>
        <v>2003-0020</v>
      </c>
      <c r="C92" t="str">
        <f t="shared" si="5"/>
        <v>MOZ</v>
      </c>
      <c r="D92" s="6" t="s">
        <v>482</v>
      </c>
      <c r="E92" s="6"/>
      <c r="F92" t="s">
        <v>93</v>
      </c>
      <c r="G92" t="str">
        <f>VLOOKUP(J92,'Region Lookup'!$A$2:$B$49,2,TRUE)</f>
        <v>Eastern Africa</v>
      </c>
      <c r="H92" s="6" t="s">
        <v>93</v>
      </c>
      <c r="I92" s="6" t="s">
        <v>257</v>
      </c>
      <c r="J92" s="6" t="s">
        <v>258</v>
      </c>
      <c r="K92" s="6" t="s">
        <v>280</v>
      </c>
      <c r="L92" s="27">
        <v>37622</v>
      </c>
      <c r="M92" s="8">
        <f>MONTH(L92)</f>
        <v>1</v>
      </c>
      <c r="N92" s="8">
        <f t="shared" si="7"/>
        <v>1</v>
      </c>
      <c r="O92" s="8">
        <v>2003</v>
      </c>
      <c r="P92" s="6">
        <v>48</v>
      </c>
      <c r="Q92" s="6" t="s">
        <v>491</v>
      </c>
      <c r="R92" s="6" t="s">
        <v>61</v>
      </c>
      <c r="S92" s="6"/>
      <c r="T92" s="22"/>
      <c r="U92" s="6">
        <v>4</v>
      </c>
      <c r="V92" s="6">
        <v>100003</v>
      </c>
      <c r="W92" s="6"/>
      <c r="X92" s="6">
        <f t="shared" si="9"/>
        <v>3.9998800035998921E-5</v>
      </c>
      <c r="Y92" s="11"/>
      <c r="Z92" s="23"/>
    </row>
    <row r="93" spans="1:26" x14ac:dyDescent="0.25">
      <c r="A93">
        <v>92</v>
      </c>
      <c r="B93" t="str">
        <f t="shared" si="8"/>
        <v>2003-0505</v>
      </c>
      <c r="C93" t="str">
        <f t="shared" si="5"/>
        <v>VNM</v>
      </c>
      <c r="D93" s="6" t="s">
        <v>429</v>
      </c>
      <c r="E93" s="6"/>
      <c r="F93" t="s">
        <v>494</v>
      </c>
      <c r="G93" t="str">
        <f>VLOOKUP(J93,'Region Lookup'!$A$2:$B$49,2,TRUE)</f>
        <v>South-Eastern Asia</v>
      </c>
      <c r="H93" s="6" t="s">
        <v>110</v>
      </c>
      <c r="I93" s="6" t="s">
        <v>111</v>
      </c>
      <c r="J93" s="6" t="s">
        <v>153</v>
      </c>
      <c r="K93" s="6" t="s">
        <v>282</v>
      </c>
      <c r="L93" s="27">
        <v>37909</v>
      </c>
      <c r="M93" s="8">
        <f>MONTH(L93)</f>
        <v>10</v>
      </c>
      <c r="N93" s="8">
        <f t="shared" si="7"/>
        <v>15</v>
      </c>
      <c r="O93" s="8">
        <v>2003</v>
      </c>
      <c r="P93" s="6">
        <v>6</v>
      </c>
      <c r="Q93" s="6" t="s">
        <v>491</v>
      </c>
      <c r="R93" s="6" t="s">
        <v>61</v>
      </c>
      <c r="S93" s="6"/>
      <c r="T93" s="22"/>
      <c r="U93" s="6">
        <v>52</v>
      </c>
      <c r="V93" s="6">
        <v>221774</v>
      </c>
      <c r="W93" s="6">
        <v>32</v>
      </c>
      <c r="X93" s="6">
        <f t="shared" si="9"/>
        <v>2.3447293190364965E-4</v>
      </c>
      <c r="Y93" s="11"/>
      <c r="Z93" s="23"/>
    </row>
    <row r="94" spans="1:26" x14ac:dyDescent="0.25">
      <c r="A94">
        <v>93</v>
      </c>
      <c r="B94" t="str">
        <f t="shared" si="8"/>
        <v>2004-0235</v>
      </c>
      <c r="C94" t="str">
        <f t="shared" si="5"/>
        <v>MMR</v>
      </c>
      <c r="D94" s="6" t="s">
        <v>430</v>
      </c>
      <c r="E94" s="6"/>
      <c r="F94" t="s">
        <v>494</v>
      </c>
      <c r="G94" t="str">
        <f>VLOOKUP(J94,'Region Lookup'!$A$2:$B$49,2,TRUE)</f>
        <v>South-Eastern Asia</v>
      </c>
      <c r="H94" s="6" t="s">
        <v>110</v>
      </c>
      <c r="I94" s="6" t="s">
        <v>111</v>
      </c>
      <c r="J94" s="6" t="s">
        <v>283</v>
      </c>
      <c r="K94" s="6" t="s">
        <v>284</v>
      </c>
      <c r="L94" s="27">
        <v>38126</v>
      </c>
      <c r="M94" s="8">
        <f>MONTH(L94)</f>
        <v>5</v>
      </c>
      <c r="N94" s="8">
        <f t="shared" si="7"/>
        <v>19</v>
      </c>
      <c r="O94" s="8">
        <v>2004</v>
      </c>
      <c r="P94" s="6">
        <v>1</v>
      </c>
      <c r="Q94" s="6" t="s">
        <v>491</v>
      </c>
      <c r="R94" s="6" t="s">
        <v>61</v>
      </c>
      <c r="S94" s="6" t="s">
        <v>141</v>
      </c>
      <c r="T94" s="6">
        <v>1.22</v>
      </c>
      <c r="U94" s="6">
        <v>236</v>
      </c>
      <c r="V94" s="6">
        <v>25000</v>
      </c>
      <c r="W94" s="6">
        <v>688</v>
      </c>
      <c r="X94" s="6">
        <f t="shared" si="9"/>
        <v>9.4400000000000005E-3</v>
      </c>
      <c r="Y94" s="11"/>
      <c r="Z94" s="23"/>
    </row>
    <row r="95" spans="1:26" x14ac:dyDescent="0.25">
      <c r="A95">
        <v>94</v>
      </c>
      <c r="B95" t="str">
        <f t="shared" si="8"/>
        <v>2005-0467</v>
      </c>
      <c r="C95" t="str">
        <f t="shared" si="5"/>
        <v>USA</v>
      </c>
      <c r="D95" t="s">
        <v>483</v>
      </c>
      <c r="F95" t="s">
        <v>493</v>
      </c>
      <c r="G95" t="str">
        <f>VLOOKUP(J95,'Region Lookup'!$A$2:$B$49,2,TRUE)</f>
        <v>Northern America</v>
      </c>
      <c r="H95" s="6" t="s">
        <v>18</v>
      </c>
      <c r="I95" s="6" t="s">
        <v>19</v>
      </c>
      <c r="J95" s="6" t="s">
        <v>20</v>
      </c>
      <c r="K95" s="6" t="s">
        <v>285</v>
      </c>
      <c r="L95" s="27">
        <v>38593</v>
      </c>
      <c r="M95" s="8">
        <f t="shared" ref="M95:M122" si="10">MONTH(L95)</f>
        <v>8</v>
      </c>
      <c r="N95" s="8">
        <f t="shared" si="7"/>
        <v>29</v>
      </c>
      <c r="O95" s="8">
        <v>2005</v>
      </c>
      <c r="P95" s="6">
        <v>22</v>
      </c>
      <c r="Q95" s="6" t="s">
        <v>492</v>
      </c>
      <c r="R95" s="6" t="s">
        <v>22</v>
      </c>
      <c r="S95" s="6" t="s">
        <v>286</v>
      </c>
      <c r="T95" s="9">
        <v>8.5299999999999994</v>
      </c>
      <c r="U95" s="6">
        <v>1833</v>
      </c>
      <c r="V95" s="6">
        <v>500000</v>
      </c>
      <c r="W95" s="10"/>
      <c r="X95" s="6">
        <f t="shared" si="9"/>
        <v>3.666E-3</v>
      </c>
      <c r="Y95" s="11">
        <v>3.666E-3</v>
      </c>
      <c r="Z95" s="6" t="s">
        <v>287</v>
      </c>
    </row>
    <row r="96" spans="1:26" x14ac:dyDescent="0.25">
      <c r="A96">
        <v>95</v>
      </c>
      <c r="B96" t="str">
        <f t="shared" si="8"/>
        <v>2006-0716</v>
      </c>
      <c r="C96" t="str">
        <f t="shared" si="5"/>
        <v>HTI</v>
      </c>
      <c r="D96" s="6" t="s">
        <v>431</v>
      </c>
      <c r="E96" s="6"/>
      <c r="F96" t="s">
        <v>493</v>
      </c>
      <c r="G96" t="str">
        <f>VLOOKUP(J96,'Region Lookup'!$A$2:$B$49,2,TRUE)</f>
        <v>Caribbean</v>
      </c>
      <c r="H96" s="6" t="s">
        <v>36</v>
      </c>
      <c r="I96" s="6" t="s">
        <v>128</v>
      </c>
      <c r="J96" s="6" t="s">
        <v>289</v>
      </c>
      <c r="K96" s="6" t="s">
        <v>290</v>
      </c>
      <c r="L96" s="27">
        <v>38928</v>
      </c>
      <c r="M96" s="8">
        <f t="shared" si="10"/>
        <v>7</v>
      </c>
      <c r="N96" s="8">
        <f t="shared" si="7"/>
        <v>30</v>
      </c>
      <c r="O96" s="8">
        <v>2006</v>
      </c>
      <c r="P96" s="6">
        <v>2</v>
      </c>
      <c r="Q96" s="6" t="s">
        <v>491</v>
      </c>
      <c r="R96" s="6" t="s">
        <v>61</v>
      </c>
      <c r="S96" s="6"/>
      <c r="T96" s="22"/>
      <c r="U96" s="6">
        <v>0</v>
      </c>
      <c r="V96" s="6">
        <v>4690</v>
      </c>
      <c r="W96" s="6"/>
      <c r="X96" s="6">
        <v>0</v>
      </c>
      <c r="Y96" s="11"/>
      <c r="Z96" s="23"/>
    </row>
    <row r="97" spans="1:26" x14ac:dyDescent="0.25">
      <c r="A97">
        <v>96</v>
      </c>
      <c r="B97" t="str">
        <f t="shared" si="8"/>
        <v>2006-0623</v>
      </c>
      <c r="C97" t="str">
        <f t="shared" si="5"/>
        <v>PRK</v>
      </c>
      <c r="D97" s="6" t="s">
        <v>484</v>
      </c>
      <c r="E97" s="6"/>
      <c r="F97" t="s">
        <v>494</v>
      </c>
      <c r="G97" t="str">
        <f>VLOOKUP(J97,'Region Lookup'!$A$2:$B$49,2,TRUE)</f>
        <v>Eastern Asia</v>
      </c>
      <c r="H97" s="6" t="s">
        <v>24</v>
      </c>
      <c r="I97" s="6" t="s">
        <v>25</v>
      </c>
      <c r="J97" s="6" t="s">
        <v>190</v>
      </c>
      <c r="K97" s="6" t="s">
        <v>293</v>
      </c>
      <c r="L97" s="27">
        <v>39011</v>
      </c>
      <c r="M97" s="8">
        <f t="shared" si="10"/>
        <v>10</v>
      </c>
      <c r="N97" s="8">
        <f t="shared" si="7"/>
        <v>21</v>
      </c>
      <c r="O97" s="8">
        <v>2006</v>
      </c>
      <c r="P97" s="6">
        <v>5</v>
      </c>
      <c r="Q97" s="6" t="s">
        <v>491</v>
      </c>
      <c r="R97" s="6" t="s">
        <v>61</v>
      </c>
      <c r="S97" s="6"/>
      <c r="T97" s="22"/>
      <c r="U97" s="6">
        <v>0</v>
      </c>
      <c r="V97" s="6">
        <v>7324</v>
      </c>
      <c r="W97" s="6"/>
      <c r="X97" s="6">
        <v>0</v>
      </c>
      <c r="Y97" s="11"/>
      <c r="Z97" s="23"/>
    </row>
    <row r="98" spans="1:26" x14ac:dyDescent="0.25">
      <c r="A98">
        <v>97</v>
      </c>
      <c r="B98" t="str">
        <f t="shared" si="8"/>
        <v>2007-0344</v>
      </c>
      <c r="C98" t="str">
        <f t="shared" si="5"/>
        <v>DZA</v>
      </c>
      <c r="D98" t="s">
        <v>432</v>
      </c>
      <c r="F98" t="s">
        <v>93</v>
      </c>
      <c r="G98" t="str">
        <f>VLOOKUP(J98,'Region Lookup'!$A$2:$B$49,2,TRUE)</f>
        <v>Northern Africa</v>
      </c>
      <c r="H98" s="6" t="s">
        <v>93</v>
      </c>
      <c r="I98" s="6" t="s">
        <v>295</v>
      </c>
      <c r="J98" s="6" t="s">
        <v>509</v>
      </c>
      <c r="K98" s="6" t="s">
        <v>297</v>
      </c>
      <c r="L98" s="27">
        <v>39149</v>
      </c>
      <c r="M98" s="8">
        <f t="shared" si="10"/>
        <v>3</v>
      </c>
      <c r="N98" s="8">
        <f t="shared" si="7"/>
        <v>8</v>
      </c>
      <c r="O98" s="8">
        <v>2007</v>
      </c>
      <c r="P98" s="6">
        <v>1</v>
      </c>
      <c r="Q98" s="6" t="s">
        <v>491</v>
      </c>
      <c r="R98" s="6" t="s">
        <v>61</v>
      </c>
      <c r="S98" s="6"/>
      <c r="T98" s="12"/>
      <c r="U98" s="6">
        <v>12</v>
      </c>
      <c r="V98" s="6"/>
      <c r="W98" s="10"/>
      <c r="X98" s="6"/>
      <c r="Y98" s="11"/>
      <c r="Z98" s="23"/>
    </row>
    <row r="99" spans="1:26" x14ac:dyDescent="0.25">
      <c r="A99">
        <v>98</v>
      </c>
      <c r="B99" t="str">
        <f t="shared" si="8"/>
        <v>2007-0556</v>
      </c>
      <c r="C99" t="str">
        <f t="shared" si="5"/>
        <v>BGD</v>
      </c>
      <c r="D99" s="6" t="s">
        <v>433</v>
      </c>
      <c r="E99" s="6"/>
      <c r="F99" t="s">
        <v>494</v>
      </c>
      <c r="G99" t="str">
        <f>VLOOKUP(J99,'Region Lookup'!$A$2:$B$49,2,TRUE)</f>
        <v>Southern Asia</v>
      </c>
      <c r="H99" s="6" t="s">
        <v>47</v>
      </c>
      <c r="I99" s="6" t="s">
        <v>48</v>
      </c>
      <c r="J99" s="6" t="s">
        <v>49</v>
      </c>
      <c r="K99" s="6" t="s">
        <v>299</v>
      </c>
      <c r="L99" s="27">
        <v>39401</v>
      </c>
      <c r="M99" s="8">
        <f t="shared" si="10"/>
        <v>11</v>
      </c>
      <c r="N99" s="8">
        <f t="shared" si="7"/>
        <v>15</v>
      </c>
      <c r="O99" s="8">
        <v>2007</v>
      </c>
      <c r="P99" s="6">
        <v>5</v>
      </c>
      <c r="Q99" s="6" t="s">
        <v>492</v>
      </c>
      <c r="R99" s="6" t="s">
        <v>22</v>
      </c>
      <c r="S99" t="s">
        <v>301</v>
      </c>
      <c r="T99">
        <v>5.75</v>
      </c>
      <c r="U99" s="6">
        <v>4234</v>
      </c>
      <c r="V99" s="6">
        <v>8978541</v>
      </c>
      <c r="W99" s="10"/>
      <c r="X99" s="6">
        <f>U99/V99</f>
        <v>4.7156882170499637E-4</v>
      </c>
      <c r="Y99" s="11">
        <v>4.7156882170499637E-4</v>
      </c>
    </row>
    <row r="100" spans="1:26" x14ac:dyDescent="0.25">
      <c r="A100">
        <v>99</v>
      </c>
      <c r="B100" t="str">
        <f t="shared" si="8"/>
        <v>2007-0467</v>
      </c>
      <c r="C100" t="str">
        <f t="shared" si="5"/>
        <v>IND</v>
      </c>
      <c r="D100" t="s">
        <v>463</v>
      </c>
      <c r="F100" t="s">
        <v>494</v>
      </c>
      <c r="G100" t="str">
        <f>VLOOKUP(J100,'Region Lookup'!$A$2:$B$49,2,TRUE)</f>
        <v>Southern Asia</v>
      </c>
      <c r="H100" s="6" t="s">
        <v>47</v>
      </c>
      <c r="I100" s="6" t="s">
        <v>48</v>
      </c>
      <c r="J100" s="6" t="s">
        <v>53</v>
      </c>
      <c r="K100" s="6" t="s">
        <v>302</v>
      </c>
      <c r="L100" s="27">
        <v>39347</v>
      </c>
      <c r="M100" s="8">
        <f t="shared" si="10"/>
        <v>9</v>
      </c>
      <c r="N100" s="8">
        <f t="shared" si="7"/>
        <v>22</v>
      </c>
      <c r="O100" s="8">
        <v>2007</v>
      </c>
      <c r="P100" s="6">
        <v>12</v>
      </c>
      <c r="Q100" s="6" t="s">
        <v>491</v>
      </c>
      <c r="R100" s="6" t="s">
        <v>61</v>
      </c>
      <c r="S100" s="6" t="s">
        <v>303</v>
      </c>
      <c r="T100" s="12"/>
      <c r="U100" s="6">
        <v>80</v>
      </c>
      <c r="V100" s="6">
        <v>7200000</v>
      </c>
      <c r="W100" s="10"/>
      <c r="X100" s="6">
        <f>U100/V100</f>
        <v>1.1111111111111112E-5</v>
      </c>
      <c r="Y100" s="11"/>
      <c r="Z100" s="16"/>
    </row>
    <row r="101" spans="1:26" x14ac:dyDescent="0.25">
      <c r="A101">
        <v>100</v>
      </c>
      <c r="B101" t="str">
        <f t="shared" si="8"/>
        <v>2007-0069</v>
      </c>
      <c r="C101" t="str">
        <f t="shared" si="5"/>
        <v>MDG</v>
      </c>
      <c r="D101" s="6" t="s">
        <v>485</v>
      </c>
      <c r="E101" s="6"/>
      <c r="F101" t="s">
        <v>93</v>
      </c>
      <c r="G101" t="str">
        <f>VLOOKUP(J101,'Region Lookup'!$A$2:$B$49,2,TRUE)</f>
        <v>Eastern Africa</v>
      </c>
      <c r="H101" s="6" t="s">
        <v>93</v>
      </c>
      <c r="I101" s="6" t="s">
        <v>257</v>
      </c>
      <c r="J101" s="6" t="s">
        <v>305</v>
      </c>
      <c r="K101" s="6" t="s">
        <v>306</v>
      </c>
      <c r="L101" s="27">
        <v>39296</v>
      </c>
      <c r="M101" s="8">
        <f t="shared" si="10"/>
        <v>8</v>
      </c>
      <c r="N101" s="8">
        <f t="shared" si="7"/>
        <v>2</v>
      </c>
      <c r="O101" s="8">
        <v>2007</v>
      </c>
      <c r="P101" s="6">
        <v>1</v>
      </c>
      <c r="Q101" s="6" t="s">
        <v>491</v>
      </c>
      <c r="R101" s="6" t="s">
        <v>61</v>
      </c>
      <c r="S101" s="6"/>
      <c r="T101" s="22"/>
      <c r="U101" s="6">
        <v>7</v>
      </c>
      <c r="V101" s="6">
        <v>33000</v>
      </c>
      <c r="W101" s="6"/>
      <c r="X101" s="6">
        <f>U101/V101</f>
        <v>2.1212121212121213E-4</v>
      </c>
      <c r="Y101" s="11"/>
      <c r="Z101" s="23"/>
    </row>
    <row r="102" spans="1:26" x14ac:dyDescent="0.25">
      <c r="A102">
        <v>101</v>
      </c>
      <c r="B102" t="str">
        <f t="shared" si="8"/>
        <v>2007-0367</v>
      </c>
      <c r="C102" t="str">
        <f t="shared" si="5"/>
        <v>MDV</v>
      </c>
      <c r="D102" s="6" t="s">
        <v>486</v>
      </c>
      <c r="E102" s="6"/>
      <c r="F102" t="s">
        <v>495</v>
      </c>
      <c r="G102" t="str">
        <f>VLOOKUP(J102,'Region Lookup'!$A$2:$B$49,2,TRUE)</f>
        <v>Southern Asia</v>
      </c>
      <c r="H102" s="6" t="s">
        <v>134</v>
      </c>
      <c r="I102" s="6" t="s">
        <v>134</v>
      </c>
      <c r="J102" s="6" t="s">
        <v>308</v>
      </c>
      <c r="K102" s="6" t="s">
        <v>309</v>
      </c>
      <c r="L102" s="27">
        <v>39217</v>
      </c>
      <c r="M102" s="8">
        <f t="shared" si="10"/>
        <v>5</v>
      </c>
      <c r="N102" s="8">
        <f t="shared" si="7"/>
        <v>15</v>
      </c>
      <c r="O102" s="8">
        <v>2007</v>
      </c>
      <c r="P102" s="6">
        <v>3</v>
      </c>
      <c r="Q102" s="6" t="s">
        <v>491</v>
      </c>
      <c r="R102" s="6" t="s">
        <v>61</v>
      </c>
      <c r="S102" s="6"/>
      <c r="T102" s="22"/>
      <c r="U102" s="6">
        <v>0</v>
      </c>
      <c r="V102" s="6">
        <v>1649</v>
      </c>
      <c r="W102" s="6"/>
      <c r="X102" s="6">
        <v>0</v>
      </c>
      <c r="Y102" s="11"/>
      <c r="Z102" s="23"/>
    </row>
    <row r="103" spans="1:26" x14ac:dyDescent="0.25">
      <c r="A103">
        <v>102</v>
      </c>
      <c r="B103" t="str">
        <f t="shared" si="8"/>
        <v>2007-0435</v>
      </c>
      <c r="C103" t="str">
        <f t="shared" si="5"/>
        <v>MEX</v>
      </c>
      <c r="D103" s="6" t="s">
        <v>434</v>
      </c>
      <c r="E103" s="6"/>
      <c r="F103" t="s">
        <v>497</v>
      </c>
      <c r="G103" t="str">
        <f>VLOOKUP(J103,'Region Lookup'!$A$2:$B$49,2,TRUE)</f>
        <v>Central America</v>
      </c>
      <c r="H103" s="6" t="s">
        <v>18</v>
      </c>
      <c r="I103" s="6" t="s">
        <v>19</v>
      </c>
      <c r="J103" s="6" t="s">
        <v>201</v>
      </c>
      <c r="K103" s="6" t="s">
        <v>312</v>
      </c>
      <c r="L103" s="27">
        <v>39181</v>
      </c>
      <c r="M103" s="8">
        <f t="shared" si="10"/>
        <v>4</v>
      </c>
      <c r="N103" s="8">
        <f t="shared" si="7"/>
        <v>9</v>
      </c>
      <c r="O103" s="8">
        <v>2007</v>
      </c>
      <c r="P103" s="6">
        <v>1</v>
      </c>
      <c r="Q103" s="6" t="s">
        <v>491</v>
      </c>
      <c r="R103" s="6" t="s">
        <v>61</v>
      </c>
      <c r="S103" s="6"/>
      <c r="T103" s="22"/>
      <c r="U103" s="6">
        <v>0</v>
      </c>
      <c r="V103" s="6">
        <v>55000</v>
      </c>
      <c r="W103" s="6"/>
      <c r="X103" s="6">
        <v>0</v>
      </c>
      <c r="Y103" s="11"/>
      <c r="Z103" s="23"/>
    </row>
    <row r="104" spans="1:26" x14ac:dyDescent="0.25">
      <c r="A104">
        <v>103</v>
      </c>
      <c r="B104" t="str">
        <f t="shared" si="8"/>
        <v>2007-0553</v>
      </c>
      <c r="C104" t="str">
        <f t="shared" si="5"/>
        <v>PHL</v>
      </c>
      <c r="D104" t="s">
        <v>435</v>
      </c>
      <c r="F104" t="s">
        <v>494</v>
      </c>
      <c r="G104" t="str">
        <f>VLOOKUP(J104,'Region Lookup'!$A$2:$B$49,2,TRUE)</f>
        <v>South-Eastern Asia</v>
      </c>
      <c r="H104" s="6" t="s">
        <v>110</v>
      </c>
      <c r="I104" s="6" t="s">
        <v>111</v>
      </c>
      <c r="J104" s="6" t="s">
        <v>112</v>
      </c>
      <c r="K104" s="6" t="s">
        <v>313</v>
      </c>
      <c r="L104" s="27">
        <v>39404</v>
      </c>
      <c r="M104" s="8">
        <f t="shared" si="10"/>
        <v>11</v>
      </c>
      <c r="N104" s="8">
        <f t="shared" si="7"/>
        <v>18</v>
      </c>
      <c r="O104" s="8">
        <v>2007</v>
      </c>
      <c r="P104" s="6">
        <v>4</v>
      </c>
      <c r="Q104" s="6" t="s">
        <v>491</v>
      </c>
      <c r="R104" s="6" t="s">
        <v>61</v>
      </c>
      <c r="S104" s="6" t="s">
        <v>314</v>
      </c>
      <c r="T104" s="12"/>
      <c r="U104" s="6">
        <v>11</v>
      </c>
      <c r="V104" s="6">
        <v>16463</v>
      </c>
      <c r="W104" s="10"/>
      <c r="X104" s="6">
        <f>U104/V104</f>
        <v>6.6816497600680311E-4</v>
      </c>
      <c r="Y104" s="11"/>
      <c r="Z104" s="23"/>
    </row>
    <row r="105" spans="1:26" x14ac:dyDescent="0.25">
      <c r="A105">
        <v>104</v>
      </c>
      <c r="B105" t="str">
        <f t="shared" si="8"/>
        <v>2007-0577</v>
      </c>
      <c r="C105" t="str">
        <f t="shared" si="5"/>
        <v>PHL</v>
      </c>
      <c r="D105" s="6" t="s">
        <v>436</v>
      </c>
      <c r="E105" s="6"/>
      <c r="F105" t="s">
        <v>494</v>
      </c>
      <c r="G105" t="str">
        <f>VLOOKUP(J105,'Region Lookup'!$A$2:$B$49,2,TRUE)</f>
        <v>South-Eastern Asia</v>
      </c>
      <c r="H105" s="6" t="s">
        <v>110</v>
      </c>
      <c r="I105" s="6" t="s">
        <v>111</v>
      </c>
      <c r="J105" s="6" t="s">
        <v>112</v>
      </c>
      <c r="K105" s="6" t="s">
        <v>316</v>
      </c>
      <c r="L105" s="27">
        <v>39414</v>
      </c>
      <c r="M105" s="8">
        <f t="shared" si="10"/>
        <v>11</v>
      </c>
      <c r="N105" s="8">
        <f t="shared" si="7"/>
        <v>28</v>
      </c>
      <c r="O105" s="8">
        <v>2007</v>
      </c>
      <c r="P105" s="6">
        <v>1</v>
      </c>
      <c r="Q105" s="6" t="s">
        <v>491</v>
      </c>
      <c r="R105" s="6" t="s">
        <v>61</v>
      </c>
      <c r="S105" s="6"/>
      <c r="T105" s="22"/>
      <c r="U105" s="6">
        <v>0</v>
      </c>
      <c r="V105" s="6">
        <v>33571</v>
      </c>
      <c r="W105" s="6"/>
      <c r="X105" s="6">
        <v>0</v>
      </c>
      <c r="Y105" s="11"/>
      <c r="Z105" s="23"/>
    </row>
    <row r="106" spans="1:26" x14ac:dyDescent="0.25">
      <c r="A106">
        <v>105</v>
      </c>
      <c r="B106" t="str">
        <f t="shared" si="8"/>
        <v>2007-0553</v>
      </c>
      <c r="C106" t="str">
        <f t="shared" si="5"/>
        <v>PHL</v>
      </c>
      <c r="D106" s="6" t="s">
        <v>435</v>
      </c>
      <c r="E106" s="6"/>
      <c r="F106" t="s">
        <v>494</v>
      </c>
      <c r="G106" t="str">
        <f>VLOOKUP(J106,'Region Lookup'!$A$2:$B$49,2,TRUE)</f>
        <v>South-Eastern Asia</v>
      </c>
      <c r="H106" s="6" t="s">
        <v>110</v>
      </c>
      <c r="I106" s="6" t="s">
        <v>111</v>
      </c>
      <c r="J106" s="6" t="s">
        <v>112</v>
      </c>
      <c r="K106" s="6" t="s">
        <v>313</v>
      </c>
      <c r="L106" s="27">
        <v>39404</v>
      </c>
      <c r="M106" s="8">
        <f t="shared" si="10"/>
        <v>11</v>
      </c>
      <c r="N106" s="8">
        <f t="shared" si="7"/>
        <v>18</v>
      </c>
      <c r="O106" s="8">
        <v>2007</v>
      </c>
      <c r="P106" s="6">
        <v>4</v>
      </c>
      <c r="Q106" s="6" t="s">
        <v>491</v>
      </c>
      <c r="R106" s="6" t="s">
        <v>61</v>
      </c>
      <c r="S106" s="6"/>
      <c r="T106" s="22"/>
      <c r="U106" s="6">
        <v>11</v>
      </c>
      <c r="V106" s="6">
        <v>16463</v>
      </c>
      <c r="W106" s="6">
        <v>2.52</v>
      </c>
      <c r="X106" s="6">
        <f>U106/V106</f>
        <v>6.6816497600680311E-4</v>
      </c>
      <c r="Y106" s="11"/>
      <c r="Z106" s="23"/>
    </row>
    <row r="107" spans="1:26" x14ac:dyDescent="0.25">
      <c r="A107">
        <v>106</v>
      </c>
      <c r="B107" t="str">
        <f t="shared" si="8"/>
        <v>2007-0323</v>
      </c>
      <c r="C107" t="str">
        <f t="shared" si="5"/>
        <v>VNM</v>
      </c>
      <c r="D107" s="6" t="s">
        <v>437</v>
      </c>
      <c r="E107" s="6"/>
      <c r="F107" t="s">
        <v>494</v>
      </c>
      <c r="G107" t="str">
        <f>VLOOKUP(J107,'Region Lookup'!$A$2:$B$49,2,TRUE)</f>
        <v>South-Eastern Asia</v>
      </c>
      <c r="H107" s="6" t="s">
        <v>110</v>
      </c>
      <c r="I107" s="6" t="s">
        <v>111</v>
      </c>
      <c r="J107" s="6" t="s">
        <v>153</v>
      </c>
      <c r="K107" t="s">
        <v>321</v>
      </c>
      <c r="L107" s="27">
        <v>39210</v>
      </c>
      <c r="M107" s="8">
        <f t="shared" si="10"/>
        <v>5</v>
      </c>
      <c r="N107" s="8">
        <f t="shared" si="7"/>
        <v>8</v>
      </c>
      <c r="O107" s="8">
        <v>2007</v>
      </c>
      <c r="P107" s="6">
        <v>2</v>
      </c>
      <c r="Q107" s="6" t="s">
        <v>491</v>
      </c>
      <c r="R107" s="6" t="s">
        <v>61</v>
      </c>
      <c r="S107" s="6"/>
      <c r="T107" s="22"/>
      <c r="U107" s="6">
        <v>74</v>
      </c>
      <c r="V107" s="6">
        <v>416130</v>
      </c>
      <c r="W107" s="6">
        <v>130</v>
      </c>
      <c r="X107" s="6">
        <f>U107/V107</f>
        <v>1.7782904380842524E-4</v>
      </c>
      <c r="Y107" s="11"/>
      <c r="Z107" s="23"/>
    </row>
    <row r="108" spans="1:26" x14ac:dyDescent="0.25">
      <c r="A108">
        <v>107</v>
      </c>
      <c r="B108" t="str">
        <f t="shared" si="8"/>
        <v>2008-0583</v>
      </c>
      <c r="C108" t="str">
        <f t="shared" si="5"/>
        <v>KIR</v>
      </c>
      <c r="D108" s="6" t="s">
        <v>438</v>
      </c>
      <c r="E108" s="6"/>
      <c r="F108" t="s">
        <v>495</v>
      </c>
      <c r="G108" t="str">
        <f>VLOOKUP(J108,'Region Lookup'!$A$2:$B$49,2,TRUE)</f>
        <v>Micronesia</v>
      </c>
      <c r="H108" s="6" t="s">
        <v>134</v>
      </c>
      <c r="I108" s="6" t="s">
        <v>134</v>
      </c>
      <c r="J108" s="6" t="s">
        <v>323</v>
      </c>
      <c r="K108" s="6" t="s">
        <v>324</v>
      </c>
      <c r="L108" s="27">
        <v>39703</v>
      </c>
      <c r="M108" s="8">
        <f t="shared" si="10"/>
        <v>9</v>
      </c>
      <c r="N108" s="8">
        <f t="shared" si="7"/>
        <v>12</v>
      </c>
      <c r="O108" s="8">
        <v>2008</v>
      </c>
      <c r="P108" s="6">
        <v>1</v>
      </c>
      <c r="Q108" s="6" t="s">
        <v>491</v>
      </c>
      <c r="R108" s="6" t="s">
        <v>61</v>
      </c>
      <c r="S108" s="6"/>
      <c r="T108" s="22"/>
      <c r="U108" s="6">
        <v>0</v>
      </c>
      <c r="V108" s="6">
        <v>85</v>
      </c>
      <c r="W108" s="6"/>
      <c r="X108" s="6">
        <v>0</v>
      </c>
      <c r="Y108" s="11"/>
      <c r="Z108" s="23"/>
    </row>
    <row r="109" spans="1:26" x14ac:dyDescent="0.25">
      <c r="A109">
        <v>108</v>
      </c>
      <c r="B109" t="str">
        <f t="shared" si="8"/>
        <v>2008-0185</v>
      </c>
      <c r="C109" t="str">
        <f t="shared" si="5"/>
        <v>KOR</v>
      </c>
      <c r="D109" s="6" t="s">
        <v>439</v>
      </c>
      <c r="E109" s="6"/>
      <c r="F109" t="s">
        <v>494</v>
      </c>
      <c r="G109" t="str">
        <f>VLOOKUP(J109,'Region Lookup'!$A$2:$B$49,2,TRUE)</f>
        <v>Eastern Asia</v>
      </c>
      <c r="H109" s="6" t="s">
        <v>24</v>
      </c>
      <c r="I109" s="6" t="s">
        <v>25</v>
      </c>
      <c r="J109" s="6" t="s">
        <v>326</v>
      </c>
      <c r="K109" s="6" t="s">
        <v>327</v>
      </c>
      <c r="L109" s="27">
        <v>39543</v>
      </c>
      <c r="M109" s="8">
        <f t="shared" si="10"/>
        <v>4</v>
      </c>
      <c r="N109" s="8">
        <f t="shared" si="7"/>
        <v>5</v>
      </c>
      <c r="O109" s="8">
        <v>2008</v>
      </c>
      <c r="P109" s="6">
        <v>1</v>
      </c>
      <c r="Q109" s="6" t="s">
        <v>491</v>
      </c>
      <c r="R109" s="6" t="s">
        <v>328</v>
      </c>
      <c r="S109" s="6"/>
      <c r="T109" s="22"/>
      <c r="U109" s="6">
        <v>10</v>
      </c>
      <c r="V109" s="28"/>
      <c r="W109" s="6"/>
      <c r="X109" s="6"/>
      <c r="Y109" s="11"/>
      <c r="Z109" s="23"/>
    </row>
    <row r="110" spans="1:26" x14ac:dyDescent="0.25">
      <c r="A110">
        <v>109</v>
      </c>
      <c r="B110" t="str">
        <f t="shared" si="8"/>
        <v>2008-0583</v>
      </c>
      <c r="C110" t="str">
        <f t="shared" si="5"/>
        <v>MHL</v>
      </c>
      <c r="D110" s="6" t="s">
        <v>440</v>
      </c>
      <c r="E110" s="6"/>
      <c r="F110" t="s">
        <v>495</v>
      </c>
      <c r="G110" t="str">
        <f>VLOOKUP(J110,'Region Lookup'!$A$2:$B$49,2,TRUE)</f>
        <v>Micronesia</v>
      </c>
      <c r="H110" s="6" t="s">
        <v>134</v>
      </c>
      <c r="I110" s="6" t="s">
        <v>134</v>
      </c>
      <c r="J110" s="6" t="s">
        <v>329</v>
      </c>
      <c r="K110" s="6" t="s">
        <v>330</v>
      </c>
      <c r="L110" s="27">
        <v>39733</v>
      </c>
      <c r="M110" s="8">
        <f t="shared" si="10"/>
        <v>10</v>
      </c>
      <c r="N110" s="8">
        <f t="shared" si="7"/>
        <v>12</v>
      </c>
      <c r="O110" s="8">
        <v>2008</v>
      </c>
      <c r="P110" s="6">
        <v>74</v>
      </c>
      <c r="Q110" s="6" t="s">
        <v>491</v>
      </c>
      <c r="R110" s="6" t="s">
        <v>61</v>
      </c>
      <c r="S110" s="6"/>
      <c r="T110" s="22"/>
      <c r="U110" s="6">
        <v>0</v>
      </c>
      <c r="V110" s="6">
        <v>600</v>
      </c>
      <c r="W110" s="6"/>
      <c r="X110" s="6">
        <v>0</v>
      </c>
      <c r="Y110" s="11"/>
      <c r="Z110" s="23"/>
    </row>
    <row r="111" spans="1:26" x14ac:dyDescent="0.25">
      <c r="A111">
        <v>110</v>
      </c>
      <c r="B111" t="str">
        <f t="shared" si="8"/>
        <v>2008-0583</v>
      </c>
      <c r="C111" t="str">
        <f t="shared" si="5"/>
        <v>FSM</v>
      </c>
      <c r="D111" s="6" t="s">
        <v>441</v>
      </c>
      <c r="E111" s="6"/>
      <c r="F111" t="s">
        <v>495</v>
      </c>
      <c r="G111" t="str">
        <f>VLOOKUP(J111,'Region Lookup'!$A$2:$B$49,2,TRUE)</f>
        <v>Micronesia</v>
      </c>
      <c r="H111" s="6" t="s">
        <v>134</v>
      </c>
      <c r="I111" s="6" t="s">
        <v>134</v>
      </c>
      <c r="J111" s="6" t="s">
        <v>331</v>
      </c>
      <c r="K111" t="s">
        <v>332</v>
      </c>
      <c r="L111" s="27">
        <v>39703</v>
      </c>
      <c r="M111" s="8">
        <f t="shared" si="10"/>
        <v>9</v>
      </c>
      <c r="N111" s="8">
        <f t="shared" si="7"/>
        <v>12</v>
      </c>
      <c r="O111" s="8">
        <v>2008</v>
      </c>
      <c r="P111" s="6">
        <v>1</v>
      </c>
      <c r="Q111" s="6" t="s">
        <v>491</v>
      </c>
      <c r="R111" s="6" t="s">
        <v>61</v>
      </c>
      <c r="S111" s="6"/>
      <c r="T111" s="22"/>
      <c r="U111" s="6">
        <v>0</v>
      </c>
      <c r="V111" s="6"/>
      <c r="W111" s="6"/>
      <c r="X111" s="6">
        <v>0</v>
      </c>
      <c r="Y111" s="11"/>
      <c r="Z111" s="23"/>
    </row>
    <row r="112" spans="1:26" x14ac:dyDescent="0.25">
      <c r="A112">
        <v>111</v>
      </c>
      <c r="B112" t="str">
        <f t="shared" si="8"/>
        <v>2008-0184</v>
      </c>
      <c r="C112" t="str">
        <f t="shared" si="5"/>
        <v>MMR</v>
      </c>
      <c r="D112" t="s">
        <v>442</v>
      </c>
      <c r="F112" t="s">
        <v>494</v>
      </c>
      <c r="G112" t="str">
        <f>VLOOKUP(J112,'Region Lookup'!$A$2:$B$49,2,TRUE)</f>
        <v>South-Eastern Asia</v>
      </c>
      <c r="H112" s="6" t="s">
        <v>110</v>
      </c>
      <c r="I112" s="6" t="s">
        <v>111</v>
      </c>
      <c r="J112" s="6" t="s">
        <v>283</v>
      </c>
      <c r="K112" s="6" t="s">
        <v>333</v>
      </c>
      <c r="L112" s="27">
        <v>39483</v>
      </c>
      <c r="M112" s="8">
        <f t="shared" si="10"/>
        <v>2</v>
      </c>
      <c r="N112" s="8">
        <f t="shared" si="7"/>
        <v>5</v>
      </c>
      <c r="O112" s="8">
        <v>2008</v>
      </c>
      <c r="P112" s="6">
        <v>2</v>
      </c>
      <c r="Q112" s="6" t="s">
        <v>492</v>
      </c>
      <c r="R112" s="6" t="s">
        <v>22</v>
      </c>
      <c r="S112" s="6" t="s">
        <v>334</v>
      </c>
      <c r="T112" s="9">
        <v>4</v>
      </c>
      <c r="U112" s="6">
        <v>138366</v>
      </c>
      <c r="V112" s="6">
        <v>2420000</v>
      </c>
      <c r="W112" s="10"/>
      <c r="X112" s="6">
        <f>U112/V112</f>
        <v>5.7176033057851239E-2</v>
      </c>
      <c r="Y112" s="11">
        <v>5.7176033057851239E-2</v>
      </c>
      <c r="Z112" s="6" t="s">
        <v>335</v>
      </c>
    </row>
    <row r="113" spans="1:26" x14ac:dyDescent="0.25">
      <c r="A113">
        <v>112</v>
      </c>
      <c r="B113" t="str">
        <f t="shared" si="8"/>
        <v>2008-0575</v>
      </c>
      <c r="C113" t="str">
        <f t="shared" si="5"/>
        <v>PNG</v>
      </c>
      <c r="D113" s="6" t="s">
        <v>487</v>
      </c>
      <c r="E113" s="6"/>
      <c r="F113" t="s">
        <v>495</v>
      </c>
      <c r="G113" t="str">
        <f>VLOOKUP(J113,'Region Lookup'!$A$2:$B$49,2,TRUE)</f>
        <v>Melanesia</v>
      </c>
      <c r="H113" s="6" t="s">
        <v>134</v>
      </c>
      <c r="I113" s="6" t="s">
        <v>134</v>
      </c>
      <c r="J113" s="6" t="s">
        <v>337</v>
      </c>
      <c r="K113" s="6" t="s">
        <v>338</v>
      </c>
      <c r="L113" s="27">
        <v>39672</v>
      </c>
      <c r="M113" s="8">
        <f t="shared" si="10"/>
        <v>8</v>
      </c>
      <c r="N113" s="8">
        <f t="shared" si="7"/>
        <v>12</v>
      </c>
      <c r="O113" s="8">
        <v>2008</v>
      </c>
      <c r="P113" s="6">
        <v>1</v>
      </c>
      <c r="Q113" s="6" t="s">
        <v>491</v>
      </c>
      <c r="R113" s="6" t="s">
        <v>61</v>
      </c>
      <c r="S113" s="6"/>
      <c r="T113" s="22"/>
      <c r="U113" s="6">
        <v>0</v>
      </c>
      <c r="V113" s="6">
        <v>75300</v>
      </c>
      <c r="W113" s="6"/>
      <c r="X113" s="6">
        <v>0</v>
      </c>
      <c r="Y113" s="11"/>
      <c r="Z113" s="23"/>
    </row>
    <row r="114" spans="1:26" x14ac:dyDescent="0.25">
      <c r="A114">
        <v>113</v>
      </c>
      <c r="B114" t="str">
        <f t="shared" si="8"/>
        <v>2008-0583</v>
      </c>
      <c r="C114" t="str">
        <f t="shared" si="5"/>
        <v>SLB</v>
      </c>
      <c r="D114" s="10" t="s">
        <v>455</v>
      </c>
      <c r="E114" s="6" t="s">
        <v>454</v>
      </c>
      <c r="F114" t="s">
        <v>495</v>
      </c>
      <c r="G114" t="str">
        <f>VLOOKUP(J114,'Region Lookup'!$A$2:$B$49,2,TRUE)</f>
        <v>Melanesia</v>
      </c>
      <c r="H114" s="6" t="s">
        <v>134</v>
      </c>
      <c r="I114" s="6" t="s">
        <v>134</v>
      </c>
      <c r="J114" t="s">
        <v>339</v>
      </c>
      <c r="K114" t="s">
        <v>340</v>
      </c>
      <c r="L114" s="27">
        <v>39794</v>
      </c>
      <c r="M114" s="8">
        <f t="shared" si="10"/>
        <v>12</v>
      </c>
      <c r="N114" s="8">
        <f t="shared" si="7"/>
        <v>12</v>
      </c>
      <c r="O114" s="8">
        <v>2008</v>
      </c>
      <c r="P114" s="6">
        <v>1</v>
      </c>
      <c r="Q114" s="6" t="s">
        <v>491</v>
      </c>
      <c r="R114" s="6" t="s">
        <v>61</v>
      </c>
      <c r="S114" s="6"/>
      <c r="T114" s="22"/>
      <c r="U114" s="6">
        <v>0</v>
      </c>
      <c r="V114" s="6"/>
      <c r="W114" s="6"/>
      <c r="X114" s="6">
        <v>0</v>
      </c>
      <c r="Y114" s="11"/>
      <c r="Z114" s="23"/>
    </row>
    <row r="115" spans="1:26" x14ac:dyDescent="0.25">
      <c r="A115">
        <v>114</v>
      </c>
      <c r="B115" t="str">
        <f t="shared" si="8"/>
        <v>2008-0384</v>
      </c>
      <c r="C115" t="str">
        <f t="shared" si="5"/>
        <v>USA</v>
      </c>
      <c r="D115" s="6" t="s">
        <v>443</v>
      </c>
      <c r="E115" s="6"/>
      <c r="F115" t="s">
        <v>493</v>
      </c>
      <c r="G115" t="str">
        <f>VLOOKUP(J115,'Region Lookup'!$A$2:$B$49,2,TRUE)</f>
        <v>Northern America</v>
      </c>
      <c r="H115" s="6" t="s">
        <v>18</v>
      </c>
      <c r="I115" s="6" t="s">
        <v>19</v>
      </c>
      <c r="J115" s="6" t="s">
        <v>20</v>
      </c>
      <c r="L115" s="16">
        <v>39791</v>
      </c>
      <c r="M115" s="8">
        <f t="shared" si="10"/>
        <v>12</v>
      </c>
      <c r="N115" s="8">
        <f t="shared" si="7"/>
        <v>9</v>
      </c>
      <c r="O115" s="25">
        <v>2008</v>
      </c>
      <c r="P115" s="6">
        <v>5</v>
      </c>
      <c r="Q115" s="6" t="s">
        <v>492</v>
      </c>
      <c r="R115" s="6" t="s">
        <v>22</v>
      </c>
      <c r="S115" s="6" t="s">
        <v>342</v>
      </c>
      <c r="T115">
        <v>5.33</v>
      </c>
      <c r="U115" s="6">
        <v>43</v>
      </c>
      <c r="V115" s="6">
        <v>2100000</v>
      </c>
      <c r="W115" s="10"/>
      <c r="X115" s="6">
        <f>U115/V115</f>
        <v>2.0476190476190476E-5</v>
      </c>
      <c r="Y115" s="11"/>
    </row>
    <row r="116" spans="1:26" x14ac:dyDescent="0.25">
      <c r="A116">
        <v>115</v>
      </c>
      <c r="B116" t="str">
        <f t="shared" si="8"/>
        <v>2009-0204</v>
      </c>
      <c r="C116" t="str">
        <f t="shared" si="5"/>
        <v>BGD</v>
      </c>
      <c r="D116" s="6" t="s">
        <v>444</v>
      </c>
      <c r="E116" s="6"/>
      <c r="F116" t="s">
        <v>494</v>
      </c>
      <c r="G116" t="str">
        <f>VLOOKUP(J116,'Region Lookup'!$A$2:$B$49,2,TRUE)</f>
        <v>Southern Asia</v>
      </c>
      <c r="H116" s="6" t="s">
        <v>47</v>
      </c>
      <c r="I116" s="6" t="s">
        <v>48</v>
      </c>
      <c r="J116" s="6" t="s">
        <v>85</v>
      </c>
      <c r="K116" s="6" t="s">
        <v>343</v>
      </c>
      <c r="L116" s="27">
        <v>39958</v>
      </c>
      <c r="M116" s="8">
        <f t="shared" si="10"/>
        <v>5</v>
      </c>
      <c r="N116" s="8">
        <f t="shared" si="7"/>
        <v>25</v>
      </c>
      <c r="O116" s="8">
        <v>2009</v>
      </c>
      <c r="P116" s="6">
        <v>1</v>
      </c>
      <c r="Q116" s="6" t="s">
        <v>491</v>
      </c>
      <c r="R116" s="6" t="s">
        <v>61</v>
      </c>
      <c r="S116" s="6"/>
      <c r="T116" s="6">
        <v>1.8</v>
      </c>
      <c r="U116" s="6">
        <v>190</v>
      </c>
      <c r="V116" s="6">
        <v>3928238</v>
      </c>
      <c r="W116" s="6">
        <v>2700</v>
      </c>
      <c r="X116" s="6">
        <f>U116/V116</f>
        <v>4.8367741465766585E-5</v>
      </c>
      <c r="Y116" s="11"/>
      <c r="Z116" s="23"/>
    </row>
    <row r="117" spans="1:26" x14ac:dyDescent="0.25">
      <c r="A117">
        <v>116</v>
      </c>
      <c r="B117" t="str">
        <f t="shared" si="8"/>
        <v>2010-0088</v>
      </c>
      <c r="C117" t="str">
        <f t="shared" si="5"/>
        <v>FRA</v>
      </c>
      <c r="D117" s="6" t="s">
        <v>445</v>
      </c>
      <c r="E117" s="6"/>
      <c r="F117" t="s">
        <v>57</v>
      </c>
      <c r="G117" t="str">
        <f>VLOOKUP(J117,'Region Lookup'!$A$2:$B$49,2,TRUE)</f>
        <v>Western Europe</v>
      </c>
      <c r="H117" s="6" t="s">
        <v>57</v>
      </c>
      <c r="I117" s="6" t="s">
        <v>58</v>
      </c>
      <c r="J117" t="s">
        <v>345</v>
      </c>
      <c r="K117" s="6" t="s">
        <v>346</v>
      </c>
      <c r="L117" s="16">
        <v>40237</v>
      </c>
      <c r="M117" s="8">
        <f t="shared" si="10"/>
        <v>2</v>
      </c>
      <c r="N117" s="8">
        <f t="shared" si="7"/>
        <v>28</v>
      </c>
      <c r="O117" s="25">
        <v>2010</v>
      </c>
      <c r="P117" s="6">
        <v>3</v>
      </c>
      <c r="Q117" s="6" t="s">
        <v>492</v>
      </c>
      <c r="R117" t="s">
        <v>347</v>
      </c>
      <c r="S117" s="6" t="s">
        <v>348</v>
      </c>
      <c r="T117" s="6">
        <v>1.5</v>
      </c>
      <c r="U117" s="6">
        <v>53</v>
      </c>
      <c r="V117">
        <v>500079</v>
      </c>
      <c r="W117" s="19"/>
      <c r="X117" s="6">
        <f>U117/V117</f>
        <v>1.0598325464576597E-4</v>
      </c>
      <c r="Y117" s="11"/>
    </row>
    <row r="118" spans="1:26" x14ac:dyDescent="0.25">
      <c r="A118">
        <v>117</v>
      </c>
      <c r="B118" t="str">
        <f t="shared" si="8"/>
        <v>2012-0410</v>
      </c>
      <c r="C118" t="str">
        <f t="shared" si="5"/>
        <v>USA</v>
      </c>
      <c r="D118" s="6" t="s">
        <v>488</v>
      </c>
      <c r="E118" s="6"/>
      <c r="F118" t="s">
        <v>493</v>
      </c>
      <c r="G118" t="str">
        <f>VLOOKUP(J118,'Region Lookup'!$A$2:$B$49,2,TRUE)</f>
        <v>Northern America</v>
      </c>
      <c r="H118" s="6" t="s">
        <v>18</v>
      </c>
      <c r="I118" s="6" t="s">
        <v>19</v>
      </c>
      <c r="J118" s="6" t="s">
        <v>20</v>
      </c>
      <c r="K118" s="6" t="s">
        <v>350</v>
      </c>
      <c r="L118" s="27">
        <v>41210</v>
      </c>
      <c r="M118" s="8">
        <f t="shared" si="10"/>
        <v>10</v>
      </c>
      <c r="N118" s="8">
        <f t="shared" si="7"/>
        <v>28</v>
      </c>
      <c r="O118" s="8">
        <v>2012</v>
      </c>
      <c r="P118" s="6">
        <v>1</v>
      </c>
      <c r="Q118" s="6" t="s">
        <v>492</v>
      </c>
      <c r="R118" t="s">
        <v>22</v>
      </c>
      <c r="S118" s="6" t="s">
        <v>351</v>
      </c>
      <c r="T118" s="29">
        <f>9.4*0.3048</f>
        <v>2.8651200000000001</v>
      </c>
      <c r="U118" s="6">
        <v>72</v>
      </c>
      <c r="V118" s="10">
        <v>6000000</v>
      </c>
      <c r="W118" s="6">
        <v>50000</v>
      </c>
      <c r="X118" s="6">
        <f>U118/V118</f>
        <v>1.2E-5</v>
      </c>
      <c r="Y118" s="11"/>
      <c r="Z118" s="23"/>
    </row>
    <row r="119" spans="1:26" x14ac:dyDescent="0.25">
      <c r="A119">
        <v>118</v>
      </c>
      <c r="B119" t="str">
        <f t="shared" si="8"/>
        <v>2013-0433</v>
      </c>
      <c r="C119" t="str">
        <f t="shared" si="5"/>
        <v>PHL</v>
      </c>
      <c r="D119" s="6" t="s">
        <v>446</v>
      </c>
      <c r="E119" s="6"/>
      <c r="F119" t="s">
        <v>494</v>
      </c>
      <c r="G119" t="str">
        <f>VLOOKUP(J119,'Region Lookup'!$A$2:$B$49,2,TRUE)</f>
        <v>South-Eastern Asia</v>
      </c>
      <c r="H119" s="6" t="s">
        <v>110</v>
      </c>
      <c r="I119" s="6" t="s">
        <v>111</v>
      </c>
      <c r="J119" s="6" t="s">
        <v>353</v>
      </c>
      <c r="K119" s="6" t="s">
        <v>354</v>
      </c>
      <c r="L119" s="16">
        <v>41559</v>
      </c>
      <c r="M119" s="8">
        <f t="shared" si="10"/>
        <v>10</v>
      </c>
      <c r="N119" s="8">
        <f t="shared" si="7"/>
        <v>12</v>
      </c>
      <c r="O119" s="25">
        <v>2013</v>
      </c>
      <c r="P119">
        <v>3</v>
      </c>
      <c r="Q119" s="6" t="s">
        <v>492</v>
      </c>
      <c r="R119" t="s">
        <v>22</v>
      </c>
      <c r="S119" s="6" t="s">
        <v>355</v>
      </c>
      <c r="T119" s="6">
        <v>6.5</v>
      </c>
      <c r="U119">
        <v>7354</v>
      </c>
      <c r="V119">
        <v>16106870</v>
      </c>
      <c r="W119" s="19"/>
      <c r="X119" s="6">
        <f>U119/V119</f>
        <v>4.5657536194182978E-4</v>
      </c>
      <c r="Y119" s="11">
        <v>4.5657536194182978E-4</v>
      </c>
      <c r="Z119" s="6"/>
    </row>
    <row r="120" spans="1:26" x14ac:dyDescent="0.25">
      <c r="A120">
        <v>119</v>
      </c>
      <c r="B120" t="str">
        <f t="shared" si="8"/>
        <v>2014-0097</v>
      </c>
      <c r="C120" t="str">
        <f t="shared" si="5"/>
        <v>MHL</v>
      </c>
      <c r="D120" s="6" t="s">
        <v>447</v>
      </c>
      <c r="E120" s="6"/>
      <c r="F120" t="s">
        <v>495</v>
      </c>
      <c r="G120" t="str">
        <f>VLOOKUP(J120,'Region Lookup'!$A$2:$B$49,2,TRUE)</f>
        <v>Micronesia</v>
      </c>
      <c r="H120" s="6" t="s">
        <v>134</v>
      </c>
      <c r="I120" s="6" t="s">
        <v>134</v>
      </c>
      <c r="J120" s="6" t="s">
        <v>357</v>
      </c>
      <c r="K120" s="6" t="s">
        <v>358</v>
      </c>
      <c r="L120" s="27">
        <v>41701</v>
      </c>
      <c r="M120" s="8">
        <f t="shared" si="10"/>
        <v>3</v>
      </c>
      <c r="N120" s="8">
        <f t="shared" si="7"/>
        <v>3</v>
      </c>
      <c r="O120" s="8">
        <v>2014</v>
      </c>
      <c r="P120" s="6">
        <v>1</v>
      </c>
      <c r="Q120" s="6" t="s">
        <v>491</v>
      </c>
      <c r="R120" s="6" t="s">
        <v>61</v>
      </c>
      <c r="S120" s="6"/>
      <c r="T120" s="22"/>
      <c r="U120" s="6">
        <v>0</v>
      </c>
      <c r="V120" s="6">
        <v>360</v>
      </c>
      <c r="W120" s="6"/>
      <c r="X120" s="6">
        <v>0</v>
      </c>
      <c r="Y120" s="11"/>
      <c r="Z120" s="23"/>
    </row>
    <row r="121" spans="1:26" x14ac:dyDescent="0.25">
      <c r="A121">
        <v>120</v>
      </c>
      <c r="B121" t="str">
        <f t="shared" si="8"/>
        <v>2014-0097</v>
      </c>
      <c r="C121" t="str">
        <f t="shared" si="5"/>
        <v>KIR</v>
      </c>
      <c r="D121" s="6" t="s">
        <v>448</v>
      </c>
      <c r="E121" s="6"/>
      <c r="F121" t="s">
        <v>495</v>
      </c>
      <c r="G121" t="str">
        <f>VLOOKUP(J121,'Region Lookup'!$A$2:$B$49,2,TRUE)</f>
        <v>Micronesia</v>
      </c>
      <c r="H121" s="6" t="s">
        <v>134</v>
      </c>
      <c r="I121" s="6" t="s">
        <v>134</v>
      </c>
      <c r="J121" s="6" t="s">
        <v>359</v>
      </c>
      <c r="K121" s="6" t="s">
        <v>360</v>
      </c>
      <c r="L121" s="27">
        <v>41701</v>
      </c>
      <c r="M121" s="8">
        <f t="shared" si="10"/>
        <v>3</v>
      </c>
      <c r="N121" s="8">
        <f t="shared" si="7"/>
        <v>3</v>
      </c>
      <c r="O121" s="8">
        <v>2014</v>
      </c>
      <c r="P121" s="6">
        <v>8</v>
      </c>
      <c r="Q121" s="6" t="s">
        <v>491</v>
      </c>
      <c r="R121" s="6" t="s">
        <v>61</v>
      </c>
      <c r="S121" s="6"/>
      <c r="T121" s="22"/>
      <c r="U121" s="6">
        <v>0</v>
      </c>
      <c r="V121" s="6">
        <v>220</v>
      </c>
      <c r="W121" s="6"/>
      <c r="X121" s="6">
        <v>0</v>
      </c>
      <c r="Y121" s="11"/>
      <c r="Z121" s="23"/>
    </row>
    <row r="122" spans="1:26" x14ac:dyDescent="0.25">
      <c r="A122">
        <v>121</v>
      </c>
      <c r="B122" t="str">
        <f t="shared" si="8"/>
        <v>2015-0313</v>
      </c>
      <c r="C122" t="str">
        <f t="shared" si="5"/>
        <v>GUY</v>
      </c>
      <c r="D122" s="6" t="s">
        <v>449</v>
      </c>
      <c r="E122" s="6"/>
      <c r="F122" t="s">
        <v>493</v>
      </c>
      <c r="G122" t="str">
        <f>VLOOKUP(J122,'Region Lookup'!$A$2:$B$49,2,TRUE)</f>
        <v>South America</v>
      </c>
      <c r="H122" s="6" t="s">
        <v>36</v>
      </c>
      <c r="I122" s="6" t="s">
        <v>128</v>
      </c>
      <c r="J122" s="6" t="s">
        <v>362</v>
      </c>
      <c r="K122" s="6" t="s">
        <v>363</v>
      </c>
      <c r="L122" s="27">
        <v>42200</v>
      </c>
      <c r="M122" s="8">
        <f t="shared" si="10"/>
        <v>7</v>
      </c>
      <c r="N122" s="8">
        <f t="shared" si="7"/>
        <v>15</v>
      </c>
      <c r="O122" s="8">
        <v>2015</v>
      </c>
      <c r="P122" s="6">
        <v>7</v>
      </c>
      <c r="Q122" s="6" t="s">
        <v>491</v>
      </c>
      <c r="R122" s="6" t="s">
        <v>61</v>
      </c>
      <c r="S122" s="6"/>
      <c r="T122" s="22"/>
      <c r="U122" s="6">
        <v>0</v>
      </c>
      <c r="V122" s="6">
        <v>199000</v>
      </c>
      <c r="W122" s="6"/>
      <c r="X122" s="6">
        <v>0</v>
      </c>
      <c r="Y122" s="11"/>
      <c r="Z122" s="23"/>
    </row>
  </sheetData>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66F8B-3118-45B0-89EF-9158D8632118}">
  <dimension ref="A1:B49"/>
  <sheetViews>
    <sheetView workbookViewId="0">
      <selection sqref="A1:A1048576"/>
    </sheetView>
  </sheetViews>
  <sheetFormatPr defaultRowHeight="12.75" x14ac:dyDescent="0.2"/>
  <cols>
    <col min="1" max="1" width="24.5" style="40" bestFit="1" customWidth="1"/>
    <col min="2" max="2" width="22.875" style="40" customWidth="1"/>
    <col min="3" max="16384" width="9" style="40"/>
  </cols>
  <sheetData>
    <row r="1" spans="1:2" x14ac:dyDescent="0.2">
      <c r="A1" s="2" t="s">
        <v>4</v>
      </c>
      <c r="B1" s="2" t="s">
        <v>2</v>
      </c>
    </row>
    <row r="2" spans="1:2" x14ac:dyDescent="0.2">
      <c r="A2" s="6" t="s">
        <v>186</v>
      </c>
      <c r="B2" s="6" t="s">
        <v>499</v>
      </c>
    </row>
    <row r="3" spans="1:2" x14ac:dyDescent="0.2">
      <c r="A3" s="6" t="s">
        <v>509</v>
      </c>
      <c r="B3" s="6" t="s">
        <v>295</v>
      </c>
    </row>
    <row r="4" spans="1:2" x14ac:dyDescent="0.2">
      <c r="A4" s="6" t="s">
        <v>507</v>
      </c>
      <c r="B4" s="6" t="s">
        <v>500</v>
      </c>
    </row>
    <row r="5" spans="1:2" x14ac:dyDescent="0.2">
      <c r="A5" s="6" t="s">
        <v>169</v>
      </c>
      <c r="B5" s="6" t="s">
        <v>501</v>
      </c>
    </row>
    <row r="6" spans="1:2" x14ac:dyDescent="0.2">
      <c r="A6" s="40" t="s">
        <v>85</v>
      </c>
      <c r="B6" s="40" t="s">
        <v>48</v>
      </c>
    </row>
    <row r="7" spans="1:2" x14ac:dyDescent="0.2">
      <c r="A7" s="6" t="s">
        <v>59</v>
      </c>
      <c r="B7" s="6" t="s">
        <v>58</v>
      </c>
    </row>
    <row r="8" spans="1:2" x14ac:dyDescent="0.2">
      <c r="A8" s="6" t="s">
        <v>205</v>
      </c>
      <c r="B8" s="6" t="s">
        <v>111</v>
      </c>
    </row>
    <row r="9" spans="1:2" x14ac:dyDescent="0.2">
      <c r="A9" s="40" t="s">
        <v>116</v>
      </c>
      <c r="B9" s="6" t="s">
        <v>18</v>
      </c>
    </row>
    <row r="10" spans="1:2" x14ac:dyDescent="0.2">
      <c r="A10" s="6" t="s">
        <v>29</v>
      </c>
      <c r="B10" s="6" t="s">
        <v>25</v>
      </c>
    </row>
    <row r="11" spans="1:2" x14ac:dyDescent="0.2">
      <c r="A11" s="6" t="s">
        <v>209</v>
      </c>
      <c r="B11" s="6" t="s">
        <v>502</v>
      </c>
    </row>
    <row r="12" spans="1:2" x14ac:dyDescent="0.2">
      <c r="A12" s="6" t="s">
        <v>38</v>
      </c>
      <c r="B12" s="6" t="s">
        <v>37</v>
      </c>
    </row>
    <row r="13" spans="1:2" x14ac:dyDescent="0.2">
      <c r="A13" s="6" t="s">
        <v>270</v>
      </c>
      <c r="B13" s="6" t="s">
        <v>37</v>
      </c>
    </row>
    <row r="14" spans="1:2" x14ac:dyDescent="0.2">
      <c r="A14" s="6" t="s">
        <v>274</v>
      </c>
      <c r="B14" s="6" t="s">
        <v>238</v>
      </c>
    </row>
    <row r="15" spans="1:2" x14ac:dyDescent="0.2">
      <c r="A15" s="40" t="s">
        <v>345</v>
      </c>
      <c r="B15" s="6" t="s">
        <v>58</v>
      </c>
    </row>
    <row r="16" spans="1:2" x14ac:dyDescent="0.2">
      <c r="A16" s="6" t="s">
        <v>77</v>
      </c>
      <c r="B16" s="6" t="s">
        <v>58</v>
      </c>
    </row>
    <row r="17" spans="1:2" x14ac:dyDescent="0.2">
      <c r="A17" s="40" t="s">
        <v>129</v>
      </c>
      <c r="B17" s="6" t="s">
        <v>37</v>
      </c>
    </row>
    <row r="18" spans="1:2" x14ac:dyDescent="0.2">
      <c r="A18" s="6" t="s">
        <v>362</v>
      </c>
      <c r="B18" s="6" t="s">
        <v>502</v>
      </c>
    </row>
    <row r="19" spans="1:2" x14ac:dyDescent="0.2">
      <c r="A19" s="6" t="s">
        <v>289</v>
      </c>
      <c r="B19" s="6" t="s">
        <v>37</v>
      </c>
    </row>
    <row r="20" spans="1:2" x14ac:dyDescent="0.2">
      <c r="A20" s="6" t="s">
        <v>131</v>
      </c>
      <c r="B20" s="6" t="s">
        <v>128</v>
      </c>
    </row>
    <row r="21" spans="1:2" x14ac:dyDescent="0.2">
      <c r="A21" s="6" t="s">
        <v>26</v>
      </c>
      <c r="B21" s="6" t="s">
        <v>25</v>
      </c>
    </row>
    <row r="22" spans="1:2" x14ac:dyDescent="0.2">
      <c r="A22" s="6" t="s">
        <v>53</v>
      </c>
      <c r="B22" s="6" t="s">
        <v>48</v>
      </c>
    </row>
    <row r="23" spans="1:2" x14ac:dyDescent="0.2">
      <c r="A23" s="6" t="s">
        <v>121</v>
      </c>
      <c r="B23" s="6" t="s">
        <v>111</v>
      </c>
    </row>
    <row r="24" spans="1:2" x14ac:dyDescent="0.2">
      <c r="A24" s="6" t="s">
        <v>42</v>
      </c>
      <c r="B24" s="6" t="s">
        <v>25</v>
      </c>
    </row>
    <row r="25" spans="1:2" x14ac:dyDescent="0.2">
      <c r="A25" s="6" t="s">
        <v>359</v>
      </c>
      <c r="B25" s="6" t="s">
        <v>503</v>
      </c>
    </row>
    <row r="26" spans="1:2" x14ac:dyDescent="0.2">
      <c r="A26" s="6" t="s">
        <v>190</v>
      </c>
      <c r="B26" s="6" t="s">
        <v>25</v>
      </c>
    </row>
    <row r="27" spans="1:2" x14ac:dyDescent="0.2">
      <c r="A27" s="6" t="s">
        <v>326</v>
      </c>
      <c r="B27" s="6" t="s">
        <v>25</v>
      </c>
    </row>
    <row r="28" spans="1:2" x14ac:dyDescent="0.2">
      <c r="A28" s="6" t="s">
        <v>305</v>
      </c>
      <c r="B28" s="6" t="s">
        <v>257</v>
      </c>
    </row>
    <row r="29" spans="1:2" x14ac:dyDescent="0.2">
      <c r="A29" s="6" t="s">
        <v>308</v>
      </c>
      <c r="B29" s="6" t="s">
        <v>48</v>
      </c>
    </row>
    <row r="30" spans="1:2" x14ac:dyDescent="0.2">
      <c r="A30" s="6" t="s">
        <v>329</v>
      </c>
      <c r="B30" s="6" t="s">
        <v>503</v>
      </c>
    </row>
    <row r="31" spans="1:2" x14ac:dyDescent="0.2">
      <c r="A31" s="6" t="s">
        <v>357</v>
      </c>
      <c r="B31" s="6" t="s">
        <v>503</v>
      </c>
    </row>
    <row r="32" spans="1:2" x14ac:dyDescent="0.2">
      <c r="A32" s="6" t="s">
        <v>201</v>
      </c>
      <c r="B32" s="6" t="s">
        <v>128</v>
      </c>
    </row>
    <row r="33" spans="1:2" x14ac:dyDescent="0.2">
      <c r="A33" s="6" t="s">
        <v>331</v>
      </c>
      <c r="B33" s="6" t="s">
        <v>503</v>
      </c>
    </row>
    <row r="34" spans="1:2" x14ac:dyDescent="0.2">
      <c r="A34" s="6" t="s">
        <v>258</v>
      </c>
      <c r="B34" s="6" t="s">
        <v>257</v>
      </c>
    </row>
    <row r="35" spans="1:2" x14ac:dyDescent="0.2">
      <c r="A35" s="6" t="s">
        <v>283</v>
      </c>
      <c r="B35" s="6" t="s">
        <v>111</v>
      </c>
    </row>
    <row r="36" spans="1:2" x14ac:dyDescent="0.2">
      <c r="A36" s="6" t="s">
        <v>64</v>
      </c>
      <c r="B36" s="6" t="s">
        <v>58</v>
      </c>
    </row>
    <row r="37" spans="1:2" x14ac:dyDescent="0.2">
      <c r="A37" s="6" t="s">
        <v>218</v>
      </c>
      <c r="B37" s="6" t="s">
        <v>128</v>
      </c>
    </row>
    <row r="38" spans="1:2" x14ac:dyDescent="0.2">
      <c r="A38" s="6" t="s">
        <v>221</v>
      </c>
      <c r="B38" s="6" t="s">
        <v>128</v>
      </c>
    </row>
    <row r="39" spans="1:2" x14ac:dyDescent="0.2">
      <c r="A39" s="6" t="s">
        <v>337</v>
      </c>
      <c r="B39" s="6" t="s">
        <v>238</v>
      </c>
    </row>
    <row r="40" spans="1:2" x14ac:dyDescent="0.2">
      <c r="A40" s="6" t="s">
        <v>353</v>
      </c>
      <c r="B40" s="6" t="s">
        <v>111</v>
      </c>
    </row>
    <row r="41" spans="1:2" x14ac:dyDescent="0.2">
      <c r="A41" s="6" t="s">
        <v>261</v>
      </c>
      <c r="B41" s="6" t="s">
        <v>504</v>
      </c>
    </row>
    <row r="42" spans="1:2" x14ac:dyDescent="0.2">
      <c r="A42" s="6" t="s">
        <v>94</v>
      </c>
      <c r="B42" s="6" t="s">
        <v>505</v>
      </c>
    </row>
    <row r="43" spans="1:2" x14ac:dyDescent="0.2">
      <c r="A43" s="40" t="s">
        <v>339</v>
      </c>
      <c r="B43" s="6" t="s">
        <v>238</v>
      </c>
    </row>
    <row r="44" spans="1:2" x14ac:dyDescent="0.2">
      <c r="A44" s="6" t="s">
        <v>149</v>
      </c>
      <c r="B44" s="6" t="s">
        <v>37</v>
      </c>
    </row>
    <row r="45" spans="1:2" x14ac:dyDescent="0.2">
      <c r="A45" s="6" t="s">
        <v>166</v>
      </c>
      <c r="B45" s="6" t="s">
        <v>111</v>
      </c>
    </row>
    <row r="46" spans="1:2" x14ac:dyDescent="0.2">
      <c r="A46" s="6" t="s">
        <v>66</v>
      </c>
      <c r="B46" s="6" t="s">
        <v>506</v>
      </c>
    </row>
    <row r="47" spans="1:2" x14ac:dyDescent="0.2">
      <c r="A47" s="6" t="s">
        <v>20</v>
      </c>
      <c r="B47" s="6" t="s">
        <v>19</v>
      </c>
    </row>
    <row r="48" spans="1:2" x14ac:dyDescent="0.2">
      <c r="A48" s="6" t="s">
        <v>228</v>
      </c>
      <c r="B48" s="6" t="s">
        <v>502</v>
      </c>
    </row>
    <row r="49" spans="1:2" x14ac:dyDescent="0.2">
      <c r="A49" s="6" t="s">
        <v>153</v>
      </c>
      <c r="B49" s="6" t="s">
        <v>111</v>
      </c>
    </row>
  </sheetData>
  <autoFilter ref="B1:B49" xr:uid="{0F166F8B-3118-45B0-89EF-9158D8632118}"/>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Original</vt:lpstr>
      <vt:lpstr>Adjusted</vt:lpstr>
      <vt:lpstr>Region Lookup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Laurens Bouwer</dc:creator>
  <cp:lastModifiedBy>Curran, Alex</cp:lastModifiedBy>
  <dcterms:created xsi:type="dcterms:W3CDTF">2021-12-07T14:49:48Z</dcterms:created>
  <dcterms:modified xsi:type="dcterms:W3CDTF">2022-08-21T19:34:30Z</dcterms:modified>
</cp:coreProperties>
</file>