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6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0.xml" ContentType="application/vnd.openxmlformats-officedocument.drawingml.chartshape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1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5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6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7" documentId="13_ncr:1_{91154797-1271-4194-A3AA-D927ACC4E2B2}" xr6:coauthVersionLast="47" xr6:coauthVersionMax="47" xr10:uidLastSave="{51D67CA2-9C3B-4F77-BB07-5DCBAA57AA61}"/>
  <bookViews>
    <workbookView xWindow="-120" yWindow="-120" windowWidth="51840" windowHeight="21240" xr2:uid="{00000000-000D-0000-FFFF-FFFF00000000}"/>
  </bookViews>
  <sheets>
    <sheet name="Environ figures" sheetId="27" r:id="rId1"/>
    <sheet name="Growth figures" sheetId="26" r:id="rId2"/>
    <sheet name="Destr samp cosms" sheetId="15" r:id="rId3"/>
    <sheet name="Electrodes DSM" sheetId="9" r:id="rId4"/>
    <sheet name="Growth rate cosms" sheetId="14" r:id="rId5"/>
    <sheet name="Data set regr growth cosms" sheetId="24" r:id="rId6"/>
    <sheet name="Electrodes growth cosms" sheetId="29" r:id="rId7"/>
    <sheet name="Continuously monitored " sheetId="16" r:id="rId8"/>
    <sheet name="Electrodes Cont. monitored" sheetId="17" r:id="rId9"/>
    <sheet name="Data set regr cont monit cosms " sheetId="25" r:id="rId10"/>
    <sheet name="Nutrients" sheetId="19" r:id="rId11"/>
    <sheet name="PAR" sheetId="20" r:id="rId12"/>
  </sheets>
  <externalReferences>
    <externalReference r:id="rId13"/>
    <externalReference r:id="rId14"/>
  </externalReferences>
  <definedNames>
    <definedName name="_xlnm._FilterDatabase" localSheetId="9" hidden="1">'Data set regr cont monit cosms '!$A$5:$X$108</definedName>
    <definedName name="_xlnm._FilterDatabase" localSheetId="5" hidden="1">'Data set regr growth cosms'!$A$4:$X$67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9" l="1"/>
  <c r="H8" i="29"/>
  <c r="I8" i="29"/>
  <c r="J8" i="29"/>
  <c r="K8" i="29"/>
  <c r="G10" i="29"/>
  <c r="H10" i="29"/>
  <c r="I10" i="29"/>
  <c r="J10" i="29"/>
  <c r="K10" i="29"/>
  <c r="G12" i="29"/>
  <c r="H12" i="29"/>
  <c r="I12" i="29"/>
  <c r="J12" i="29"/>
  <c r="K12" i="29"/>
  <c r="G14" i="29"/>
  <c r="H14" i="29"/>
  <c r="I14" i="29"/>
  <c r="J14" i="29"/>
  <c r="K14" i="29"/>
  <c r="G16" i="29"/>
  <c r="H16" i="29"/>
  <c r="I16" i="29"/>
  <c r="J16" i="29"/>
  <c r="K16" i="29"/>
  <c r="G18" i="29"/>
  <c r="H18" i="29"/>
  <c r="I18" i="29"/>
  <c r="J18" i="29"/>
  <c r="K18" i="29"/>
  <c r="G20" i="29"/>
  <c r="H20" i="29"/>
  <c r="I20" i="29"/>
  <c r="J20" i="29"/>
  <c r="K20" i="29"/>
  <c r="G22" i="29"/>
  <c r="H22" i="29"/>
  <c r="I22" i="29"/>
  <c r="J22" i="29"/>
  <c r="K22" i="29"/>
  <c r="G24" i="29"/>
  <c r="H24" i="29"/>
  <c r="I24" i="29"/>
  <c r="J24" i="29"/>
  <c r="K24" i="29"/>
  <c r="E47" i="15"/>
  <c r="D46" i="15"/>
  <c r="D47" i="15" s="1"/>
  <c r="F46" i="15"/>
  <c r="F47" i="15" s="1"/>
  <c r="E46" i="15"/>
  <c r="G16" i="15" l="1"/>
  <c r="G15" i="15"/>
  <c r="G14" i="15"/>
  <c r="G13" i="15"/>
  <c r="G12" i="15"/>
  <c r="G11" i="15"/>
  <c r="G10" i="15"/>
  <c r="G9" i="15"/>
  <c r="G8" i="15"/>
  <c r="G7" i="15"/>
  <c r="G6" i="15"/>
  <c r="G5" i="15"/>
  <c r="Q23" i="24"/>
  <c r="Q26" i="24"/>
  <c r="Q29" i="24"/>
  <c r="Q32" i="24"/>
  <c r="R67" i="24"/>
  <c r="R66" i="24"/>
  <c r="R65" i="24"/>
  <c r="R64" i="24"/>
  <c r="R63" i="24"/>
  <c r="R62" i="24"/>
  <c r="R61" i="24"/>
  <c r="R60" i="24"/>
  <c r="R59" i="24"/>
  <c r="R58" i="24"/>
  <c r="R57" i="24"/>
  <c r="R56" i="24"/>
  <c r="R55" i="24"/>
  <c r="R54" i="24"/>
  <c r="R53" i="24"/>
  <c r="R52" i="24"/>
  <c r="R51" i="24"/>
  <c r="R50" i="24"/>
  <c r="R49" i="24"/>
  <c r="R48" i="24"/>
  <c r="R47" i="24"/>
  <c r="R46" i="24"/>
  <c r="R45" i="24"/>
  <c r="R44" i="24"/>
  <c r="R43" i="24"/>
  <c r="R42" i="24"/>
  <c r="R41" i="24"/>
  <c r="R40" i="24"/>
  <c r="R39" i="24"/>
  <c r="R38" i="24"/>
  <c r="R37" i="24"/>
  <c r="R36" i="24"/>
  <c r="R35" i="24"/>
  <c r="R34" i="24"/>
  <c r="R33" i="24"/>
  <c r="R32" i="24"/>
  <c r="R31" i="24"/>
  <c r="R30" i="24"/>
  <c r="R29" i="24"/>
  <c r="R28" i="24"/>
  <c r="R27" i="24"/>
  <c r="R26" i="24"/>
  <c r="R25" i="24"/>
  <c r="R24" i="24"/>
  <c r="R23" i="24"/>
  <c r="Q21" i="15"/>
  <c r="G21" i="15" l="1"/>
  <c r="C21" i="15" l="1"/>
  <c r="L21" i="15"/>
  <c r="N8" i="25" l="1"/>
  <c r="P43" i="15"/>
  <c r="O43" i="15"/>
  <c r="P42" i="15"/>
  <c r="O42" i="15"/>
  <c r="N42" i="15"/>
  <c r="P41" i="15"/>
  <c r="O41" i="15"/>
  <c r="N41" i="15"/>
  <c r="P40" i="15"/>
  <c r="O40" i="15"/>
  <c r="P39" i="15"/>
  <c r="N39" i="15"/>
  <c r="P38" i="15"/>
  <c r="O38" i="15"/>
  <c r="N38" i="15"/>
  <c r="P37" i="15"/>
  <c r="O37" i="15"/>
  <c r="N37" i="15"/>
  <c r="O36" i="15"/>
  <c r="N36" i="15"/>
  <c r="P35" i="15"/>
  <c r="N35" i="15"/>
  <c r="Q35" i="15" s="1"/>
  <c r="P34" i="15"/>
  <c r="O34" i="15"/>
  <c r="N34" i="15"/>
  <c r="P33" i="15"/>
  <c r="O33" i="15"/>
  <c r="N33" i="15"/>
  <c r="P32" i="15"/>
  <c r="O32" i="15"/>
  <c r="N32" i="15"/>
  <c r="P31" i="15"/>
  <c r="O31" i="15"/>
  <c r="N31" i="15"/>
  <c r="P30" i="15"/>
  <c r="O30" i="15"/>
  <c r="N30" i="15"/>
  <c r="P29" i="15"/>
  <c r="O29" i="15"/>
  <c r="N29" i="15"/>
  <c r="P28" i="15"/>
  <c r="O28" i="15"/>
  <c r="N28" i="15"/>
  <c r="P27" i="15"/>
  <c r="O27" i="15"/>
  <c r="N27" i="15"/>
  <c r="Q27" i="15" s="1"/>
  <c r="P26" i="15"/>
  <c r="O26" i="15"/>
  <c r="N26" i="15"/>
  <c r="P25" i="15"/>
  <c r="O25" i="15"/>
  <c r="N25" i="15"/>
  <c r="P24" i="15"/>
  <c r="O24" i="15"/>
  <c r="N24" i="15"/>
  <c r="P23" i="15"/>
  <c r="O23" i="15"/>
  <c r="N23" i="15"/>
  <c r="P20" i="15"/>
  <c r="O20" i="15"/>
  <c r="N20" i="15"/>
  <c r="P19" i="15"/>
  <c r="O19" i="15"/>
  <c r="N19" i="15"/>
  <c r="P18" i="15"/>
  <c r="O18" i="15"/>
  <c r="N18" i="15"/>
  <c r="O16" i="15"/>
  <c r="N16" i="15"/>
  <c r="O15" i="15"/>
  <c r="N15" i="15"/>
  <c r="O14" i="15"/>
  <c r="N14" i="15"/>
  <c r="O13" i="15"/>
  <c r="N13" i="15"/>
  <c r="O12" i="15"/>
  <c r="N12" i="15"/>
  <c r="O11" i="15"/>
  <c r="N11" i="15"/>
  <c r="O10" i="15"/>
  <c r="N10" i="15"/>
  <c r="O9" i="15"/>
  <c r="N9" i="15"/>
  <c r="O8" i="15"/>
  <c r="N8" i="15"/>
  <c r="O7" i="15"/>
  <c r="N7" i="15"/>
  <c r="O6" i="15"/>
  <c r="N6" i="15"/>
  <c r="P5" i="15"/>
  <c r="O5" i="15"/>
  <c r="N5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0" i="15"/>
  <c r="L19" i="15"/>
  <c r="L18" i="15"/>
  <c r="L6" i="15"/>
  <c r="L16" i="15"/>
  <c r="L15" i="15"/>
  <c r="L14" i="15"/>
  <c r="L13" i="15"/>
  <c r="L12" i="15"/>
  <c r="L11" i="15"/>
  <c r="L10" i="15"/>
  <c r="L9" i="15"/>
  <c r="L8" i="15"/>
  <c r="L7" i="15"/>
  <c r="L5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0" i="15"/>
  <c r="G19" i="15"/>
  <c r="G18" i="15"/>
  <c r="Q38" i="15" l="1"/>
  <c r="Q42" i="15"/>
  <c r="N46" i="15"/>
  <c r="Q20" i="15"/>
  <c r="Q30" i="15"/>
  <c r="Q36" i="15"/>
  <c r="Q39" i="15"/>
  <c r="P46" i="15"/>
  <c r="O46" i="15"/>
  <c r="G46" i="15"/>
  <c r="G47" i="15" s="1"/>
  <c r="Q19" i="15"/>
  <c r="Q29" i="15"/>
  <c r="Q41" i="15"/>
  <c r="Q6" i="15"/>
  <c r="Q10" i="15"/>
  <c r="Q37" i="15"/>
  <c r="Q40" i="15"/>
  <c r="Q25" i="15"/>
  <c r="Q33" i="15"/>
  <c r="Q9" i="15"/>
  <c r="Q13" i="15"/>
  <c r="Q14" i="15"/>
  <c r="Q5" i="15"/>
  <c r="Q26" i="15"/>
  <c r="Q11" i="15"/>
  <c r="Q24" i="15"/>
  <c r="Q32" i="15"/>
  <c r="Q8" i="15"/>
  <c r="Q12" i="15"/>
  <c r="Q16" i="15"/>
  <c r="Q34" i="15"/>
  <c r="Q7" i="15"/>
  <c r="Q15" i="15"/>
  <c r="Q18" i="15"/>
  <c r="Q28" i="15"/>
  <c r="Q23" i="15"/>
  <c r="Q31" i="15"/>
  <c r="Q43" i="15"/>
  <c r="AA112" i="17"/>
  <c r="AA111" i="17"/>
  <c r="AA110" i="17"/>
  <c r="AA109" i="17"/>
  <c r="AA108" i="17"/>
  <c r="AA107" i="17"/>
  <c r="AA106" i="17"/>
  <c r="AA105" i="17"/>
  <c r="AA104" i="17"/>
  <c r="AA103" i="17"/>
  <c r="AA102" i="17"/>
  <c r="AA101" i="17"/>
  <c r="AA100" i="17"/>
  <c r="AA99" i="17"/>
  <c r="AA98" i="17"/>
  <c r="AA97" i="17"/>
  <c r="AA96" i="17"/>
  <c r="AA95" i="17"/>
  <c r="AA94" i="17"/>
  <c r="AA93" i="17"/>
  <c r="AA90" i="17"/>
  <c r="AA89" i="17"/>
  <c r="AA88" i="17"/>
  <c r="AA87" i="17"/>
  <c r="AA86" i="17"/>
  <c r="AA85" i="17"/>
  <c r="AA84" i="17"/>
  <c r="AA83" i="17"/>
  <c r="AA82" i="17"/>
  <c r="AA81" i="17"/>
  <c r="AA80" i="17"/>
  <c r="AA79" i="17"/>
  <c r="AA78" i="17"/>
  <c r="AA77" i="17"/>
  <c r="AA76" i="17"/>
  <c r="AA75" i="17"/>
  <c r="AA74" i="17"/>
  <c r="AA73" i="17"/>
  <c r="AA72" i="17"/>
  <c r="AA71" i="17"/>
  <c r="AA68" i="17"/>
  <c r="AA67" i="17"/>
  <c r="AA66" i="17"/>
  <c r="AA65" i="17"/>
  <c r="AA64" i="17"/>
  <c r="AA63" i="17"/>
  <c r="AA62" i="17"/>
  <c r="AA61" i="17"/>
  <c r="AA60" i="17"/>
  <c r="AA59" i="17"/>
  <c r="AA58" i="17"/>
  <c r="AA57" i="17"/>
  <c r="AA56" i="17"/>
  <c r="AA55" i="17"/>
  <c r="AA54" i="17"/>
  <c r="AA53" i="17"/>
  <c r="AA52" i="17"/>
  <c r="AA51" i="17"/>
  <c r="AA50" i="17"/>
  <c r="AA49" i="17"/>
  <c r="AA46" i="17"/>
  <c r="AA45" i="17"/>
  <c r="AA44" i="17"/>
  <c r="AA43" i="17"/>
  <c r="AA42" i="17"/>
  <c r="AA41" i="17"/>
  <c r="AA40" i="17"/>
  <c r="AA39" i="17"/>
  <c r="AA38" i="17"/>
  <c r="AA37" i="17"/>
  <c r="AA36" i="17"/>
  <c r="AA35" i="17"/>
  <c r="AA34" i="17"/>
  <c r="AA33" i="17"/>
  <c r="AA32" i="17"/>
  <c r="AA31" i="17"/>
  <c r="AA30" i="17"/>
  <c r="AA29" i="17"/>
  <c r="AA28" i="17"/>
  <c r="AA27" i="17"/>
  <c r="AA24" i="17"/>
  <c r="AA23" i="17"/>
  <c r="AA22" i="17"/>
  <c r="AA21" i="17"/>
  <c r="AA20" i="17"/>
  <c r="AA19" i="17"/>
  <c r="AA18" i="17"/>
  <c r="AA17" i="17"/>
  <c r="AA16" i="17"/>
  <c r="AA15" i="17"/>
  <c r="AA14" i="17"/>
  <c r="AA13" i="17"/>
  <c r="AA12" i="17"/>
  <c r="AA11" i="17"/>
  <c r="AA10" i="17"/>
  <c r="AA9" i="17"/>
  <c r="AA8" i="17"/>
  <c r="AA7" i="17"/>
  <c r="AA6" i="17"/>
  <c r="AA5" i="17"/>
  <c r="Q46" i="15" l="1"/>
  <c r="Q48" i="15"/>
  <c r="N104" i="25"/>
  <c r="N99" i="25"/>
  <c r="N97" i="25"/>
  <c r="N95" i="25"/>
  <c r="N93" i="25"/>
  <c r="N91" i="25"/>
  <c r="N88" i="25"/>
  <c r="N84" i="25"/>
  <c r="N79" i="25"/>
  <c r="N77" i="25"/>
  <c r="N75" i="25"/>
  <c r="N73" i="25"/>
  <c r="N71" i="25"/>
  <c r="N68" i="25"/>
  <c r="N64" i="25"/>
  <c r="N59" i="25"/>
  <c r="N57" i="25"/>
  <c r="N55" i="25"/>
  <c r="N53" i="25"/>
  <c r="N51" i="25"/>
  <c r="N48" i="25"/>
  <c r="N44" i="25"/>
  <c r="N39" i="25"/>
  <c r="N37" i="25"/>
  <c r="N35" i="25"/>
  <c r="N33" i="25"/>
  <c r="N31" i="25"/>
  <c r="N28" i="25"/>
  <c r="N24" i="25"/>
  <c r="N19" i="25"/>
  <c r="N17" i="25"/>
  <c r="N15" i="25"/>
  <c r="N13" i="25"/>
  <c r="N11" i="25"/>
  <c r="A97" i="9" l="1"/>
  <c r="A98" i="9" s="1"/>
  <c r="A94" i="9"/>
  <c r="A95" i="9" s="1"/>
  <c r="A91" i="9"/>
  <c r="A92" i="9" s="1"/>
  <c r="A88" i="9"/>
  <c r="A89" i="9" s="1"/>
  <c r="A85" i="9"/>
  <c r="A86" i="9" s="1"/>
  <c r="A82" i="9"/>
  <c r="A83" i="9" s="1"/>
  <c r="A79" i="9"/>
  <c r="A80" i="9" s="1"/>
  <c r="A76" i="9"/>
  <c r="A77" i="9" s="1"/>
  <c r="A73" i="9"/>
  <c r="A74" i="9" s="1"/>
  <c r="A70" i="9"/>
  <c r="A71" i="9" s="1"/>
  <c r="A67" i="9"/>
  <c r="A68" i="9" s="1"/>
  <c r="A64" i="9"/>
  <c r="A65" i="9" s="1"/>
  <c r="A61" i="9"/>
  <c r="A62" i="9" s="1"/>
  <c r="A58" i="9"/>
  <c r="A59" i="9" s="1"/>
  <c r="A55" i="9"/>
  <c r="A56" i="9" s="1"/>
  <c r="A52" i="9"/>
  <c r="A53" i="9" s="1"/>
  <c r="A49" i="9"/>
  <c r="A50" i="9" s="1"/>
  <c r="A46" i="9"/>
  <c r="A47" i="9" s="1"/>
  <c r="A43" i="9"/>
  <c r="A44" i="9" s="1"/>
  <c r="A40" i="9"/>
  <c r="A41" i="9" s="1"/>
  <c r="U66" i="24" l="1"/>
  <c r="U67" i="24" s="1"/>
  <c r="T66" i="24"/>
  <c r="T67" i="24" s="1"/>
  <c r="U63" i="24"/>
  <c r="U64" i="24" s="1"/>
  <c r="T63" i="24"/>
  <c r="T64" i="24" s="1"/>
  <c r="U60" i="24"/>
  <c r="U61" i="24" s="1"/>
  <c r="T60" i="24"/>
  <c r="T61" i="24" s="1"/>
  <c r="U57" i="24"/>
  <c r="U58" i="24" s="1"/>
  <c r="T57" i="24"/>
  <c r="T58" i="24" s="1"/>
  <c r="U54" i="24"/>
  <c r="U55" i="24" s="1"/>
  <c r="T54" i="24"/>
  <c r="T55" i="24" s="1"/>
  <c r="U51" i="24"/>
  <c r="U52" i="24" s="1"/>
  <c r="T51" i="24"/>
  <c r="T52" i="24" s="1"/>
  <c r="U48" i="24"/>
  <c r="U49" i="24" s="1"/>
  <c r="T48" i="24"/>
  <c r="T49" i="24" s="1"/>
  <c r="U45" i="24"/>
  <c r="U46" i="24" s="1"/>
  <c r="T45" i="24"/>
  <c r="T46" i="24" s="1"/>
  <c r="U42" i="24"/>
  <c r="U43" i="24" s="1"/>
  <c r="T42" i="24"/>
  <c r="T43" i="24" s="1"/>
  <c r="U39" i="24"/>
  <c r="U40" i="24" s="1"/>
  <c r="T39" i="24"/>
  <c r="T40" i="24" s="1"/>
  <c r="U36" i="24"/>
  <c r="U37" i="24" s="1"/>
  <c r="T36" i="24"/>
  <c r="T37" i="24" s="1"/>
  <c r="U33" i="24"/>
  <c r="U34" i="24" s="1"/>
  <c r="T33" i="24"/>
  <c r="T34" i="24" s="1"/>
  <c r="U30" i="24"/>
  <c r="U31" i="24" s="1"/>
  <c r="T30" i="24"/>
  <c r="T31" i="24" s="1"/>
  <c r="U27" i="24"/>
  <c r="U28" i="24" s="1"/>
  <c r="T27" i="24"/>
  <c r="T28" i="24" s="1"/>
  <c r="U24" i="24"/>
  <c r="T24" i="24"/>
  <c r="Q67" i="24"/>
  <c r="P67" i="24"/>
  <c r="O67" i="24"/>
  <c r="N67" i="24"/>
  <c r="Q66" i="24"/>
  <c r="P66" i="24"/>
  <c r="O66" i="24"/>
  <c r="N66" i="24"/>
  <c r="Q65" i="24"/>
  <c r="P65" i="24"/>
  <c r="O65" i="24"/>
  <c r="N65" i="24"/>
  <c r="Q64" i="24"/>
  <c r="P64" i="24"/>
  <c r="O64" i="24"/>
  <c r="N64" i="24"/>
  <c r="Q63" i="24"/>
  <c r="P63" i="24"/>
  <c r="O63" i="24"/>
  <c r="N63" i="24"/>
  <c r="Q62" i="24"/>
  <c r="P62" i="24"/>
  <c r="O62" i="24"/>
  <c r="N62" i="24"/>
  <c r="Q61" i="24"/>
  <c r="P61" i="24"/>
  <c r="O61" i="24"/>
  <c r="N61" i="24"/>
  <c r="Q60" i="24"/>
  <c r="P60" i="24"/>
  <c r="O60" i="24"/>
  <c r="N60" i="24"/>
  <c r="Q59" i="24"/>
  <c r="P59" i="24"/>
  <c r="O59" i="24"/>
  <c r="N59" i="24"/>
  <c r="Q58" i="24"/>
  <c r="P58" i="24"/>
  <c r="O58" i="24"/>
  <c r="N58" i="24"/>
  <c r="Q57" i="24"/>
  <c r="P57" i="24"/>
  <c r="O57" i="24"/>
  <c r="N57" i="24"/>
  <c r="Q56" i="24"/>
  <c r="P56" i="24"/>
  <c r="O56" i="24"/>
  <c r="N56" i="24"/>
  <c r="Q55" i="24"/>
  <c r="P55" i="24"/>
  <c r="O55" i="24"/>
  <c r="N55" i="24"/>
  <c r="Q54" i="24"/>
  <c r="P54" i="24"/>
  <c r="O54" i="24"/>
  <c r="N54" i="24"/>
  <c r="Q53" i="24"/>
  <c r="P53" i="24"/>
  <c r="O53" i="24"/>
  <c r="N53" i="24"/>
  <c r="Q52" i="24"/>
  <c r="P52" i="24"/>
  <c r="O52" i="24"/>
  <c r="N52" i="24"/>
  <c r="Q51" i="24"/>
  <c r="P51" i="24"/>
  <c r="O51" i="24"/>
  <c r="N51" i="24"/>
  <c r="Q50" i="24"/>
  <c r="P50" i="24"/>
  <c r="O50" i="24"/>
  <c r="N50" i="24"/>
  <c r="Q49" i="24"/>
  <c r="P49" i="24"/>
  <c r="O49" i="24"/>
  <c r="N49" i="24"/>
  <c r="Q48" i="24"/>
  <c r="P48" i="24"/>
  <c r="O48" i="24"/>
  <c r="N48" i="24"/>
  <c r="Q47" i="24"/>
  <c r="P47" i="24"/>
  <c r="O47" i="24"/>
  <c r="N47" i="24"/>
  <c r="Q46" i="24"/>
  <c r="P46" i="24"/>
  <c r="O46" i="24"/>
  <c r="N46" i="24"/>
  <c r="Q45" i="24"/>
  <c r="P45" i="24"/>
  <c r="O45" i="24"/>
  <c r="N45" i="24"/>
  <c r="Q44" i="24"/>
  <c r="P44" i="24"/>
  <c r="O44" i="24"/>
  <c r="N44" i="24"/>
  <c r="Q43" i="24"/>
  <c r="P43" i="24"/>
  <c r="O43" i="24"/>
  <c r="N43" i="24"/>
  <c r="Q42" i="24"/>
  <c r="P42" i="24"/>
  <c r="O42" i="24"/>
  <c r="N42" i="24"/>
  <c r="Q41" i="24"/>
  <c r="P41" i="24"/>
  <c r="O41" i="24"/>
  <c r="N41" i="24"/>
  <c r="Q40" i="24"/>
  <c r="P40" i="24"/>
  <c r="O40" i="24"/>
  <c r="N40" i="24"/>
  <c r="Q39" i="24"/>
  <c r="P39" i="24"/>
  <c r="O39" i="24"/>
  <c r="N39" i="24"/>
  <c r="Q38" i="24"/>
  <c r="P38" i="24"/>
  <c r="O38" i="24"/>
  <c r="N38" i="24"/>
  <c r="Q37" i="24"/>
  <c r="P37" i="24"/>
  <c r="O37" i="24"/>
  <c r="N37" i="24"/>
  <c r="Q36" i="24"/>
  <c r="P36" i="24"/>
  <c r="O36" i="24"/>
  <c r="N36" i="24"/>
  <c r="Q35" i="24"/>
  <c r="P35" i="24"/>
  <c r="O35" i="24"/>
  <c r="N35" i="24"/>
  <c r="P22" i="24"/>
  <c r="O22" i="24"/>
  <c r="N22" i="24"/>
  <c r="Q21" i="24"/>
  <c r="P21" i="24"/>
  <c r="O21" i="24"/>
  <c r="N21" i="24"/>
  <c r="P20" i="24"/>
  <c r="O20" i="24"/>
  <c r="N20" i="24"/>
  <c r="Q19" i="24"/>
  <c r="P19" i="24"/>
  <c r="O19" i="24"/>
  <c r="N19" i="24"/>
  <c r="P18" i="24"/>
  <c r="O18" i="24"/>
  <c r="N18" i="24"/>
  <c r="Q17" i="24"/>
  <c r="P17" i="24"/>
  <c r="O17" i="24"/>
  <c r="N17" i="24"/>
  <c r="P16" i="24"/>
  <c r="O16" i="24"/>
  <c r="N16" i="24"/>
  <c r="Q15" i="24"/>
  <c r="P15" i="24"/>
  <c r="O15" i="24"/>
  <c r="N15" i="24"/>
  <c r="P14" i="24"/>
  <c r="O14" i="24"/>
  <c r="N14" i="24"/>
  <c r="Q13" i="24"/>
  <c r="P13" i="24"/>
  <c r="O13" i="24"/>
  <c r="N13" i="24"/>
  <c r="P12" i="24"/>
  <c r="O12" i="24"/>
  <c r="N12" i="24"/>
  <c r="Q11" i="24"/>
  <c r="P11" i="24"/>
  <c r="O11" i="24"/>
  <c r="N11" i="24"/>
  <c r="P10" i="24"/>
  <c r="O10" i="24"/>
  <c r="N10" i="24"/>
  <c r="Q9" i="24"/>
  <c r="P9" i="24"/>
  <c r="O9" i="24"/>
  <c r="N9" i="24"/>
  <c r="P8" i="24"/>
  <c r="O8" i="24"/>
  <c r="N8" i="24"/>
  <c r="Q7" i="24"/>
  <c r="P7" i="24"/>
  <c r="O7" i="24"/>
  <c r="N7" i="24"/>
  <c r="P6" i="24"/>
  <c r="O6" i="24"/>
  <c r="N6" i="24"/>
  <c r="Q5" i="24"/>
  <c r="P5" i="24"/>
  <c r="O5" i="24"/>
  <c r="N5" i="24"/>
  <c r="T25" i="24" l="1"/>
  <c r="U25" i="24"/>
  <c r="L33" i="24"/>
  <c r="Q33" i="24" s="1"/>
  <c r="L30" i="24"/>
  <c r="Q30" i="24" s="1"/>
  <c r="L27" i="24"/>
  <c r="Q27" i="24" s="1"/>
  <c r="L24" i="24"/>
  <c r="G22" i="24"/>
  <c r="G20" i="24"/>
  <c r="Q20" i="24" s="1"/>
  <c r="G18" i="24"/>
  <c r="Q18" i="24" s="1"/>
  <c r="G16" i="24"/>
  <c r="Q16" i="24" s="1"/>
  <c r="G14" i="24"/>
  <c r="Q14" i="24" s="1"/>
  <c r="G12" i="24"/>
  <c r="Q12" i="24" s="1"/>
  <c r="G10" i="24"/>
  <c r="Q10" i="24" s="1"/>
  <c r="G8" i="24"/>
  <c r="Q8" i="24" s="1"/>
  <c r="G6" i="24"/>
  <c r="Q6" i="24" s="1"/>
  <c r="Q22" i="24" l="1"/>
  <c r="Q24" i="24"/>
  <c r="L31" i="24"/>
  <c r="Q31" i="24" s="1"/>
  <c r="L34" i="24"/>
  <c r="Q34" i="24" s="1"/>
  <c r="L28" i="24"/>
  <c r="Q28" i="24" s="1"/>
  <c r="L25" i="24"/>
  <c r="Q25" i="24" s="1"/>
  <c r="Z6" i="25"/>
  <c r="U105" i="25" l="1"/>
  <c r="T105" i="25"/>
  <c r="S105" i="25"/>
  <c r="R105" i="25"/>
  <c r="Q105" i="25"/>
  <c r="P105" i="25"/>
  <c r="O105" i="25"/>
  <c r="U104" i="25"/>
  <c r="T104" i="25"/>
  <c r="S104" i="25"/>
  <c r="R104" i="25"/>
  <c r="Q104" i="25"/>
  <c r="P104" i="25"/>
  <c r="O104" i="25"/>
  <c r="U103" i="25"/>
  <c r="T103" i="25"/>
  <c r="S103" i="25"/>
  <c r="R103" i="25"/>
  <c r="Q103" i="25"/>
  <c r="P103" i="25"/>
  <c r="O103" i="25"/>
  <c r="U102" i="25"/>
  <c r="T102" i="25"/>
  <c r="S102" i="25"/>
  <c r="R102" i="25"/>
  <c r="Q102" i="25"/>
  <c r="P102" i="25"/>
  <c r="O102" i="25"/>
  <c r="U101" i="25"/>
  <c r="T101" i="25"/>
  <c r="S101" i="25"/>
  <c r="R101" i="25"/>
  <c r="Q101" i="25"/>
  <c r="P101" i="25"/>
  <c r="O101" i="25"/>
  <c r="U100" i="25"/>
  <c r="T100" i="25"/>
  <c r="S100" i="25"/>
  <c r="R100" i="25"/>
  <c r="Q100" i="25"/>
  <c r="P100" i="25"/>
  <c r="O100" i="25"/>
  <c r="U99" i="25"/>
  <c r="T99" i="25"/>
  <c r="S99" i="25"/>
  <c r="R99" i="25"/>
  <c r="Q99" i="25"/>
  <c r="P99" i="25"/>
  <c r="O99" i="25"/>
  <c r="U98" i="25"/>
  <c r="T98" i="25"/>
  <c r="S98" i="25"/>
  <c r="R98" i="25"/>
  <c r="Q98" i="25"/>
  <c r="P98" i="25"/>
  <c r="O98" i="25"/>
  <c r="U97" i="25"/>
  <c r="T97" i="25"/>
  <c r="S97" i="25"/>
  <c r="R97" i="25"/>
  <c r="Q97" i="25"/>
  <c r="P97" i="25"/>
  <c r="O97" i="25"/>
  <c r="U96" i="25"/>
  <c r="T96" i="25"/>
  <c r="S96" i="25"/>
  <c r="R96" i="25"/>
  <c r="Q96" i="25"/>
  <c r="P96" i="25"/>
  <c r="O96" i="25"/>
  <c r="U95" i="25"/>
  <c r="T95" i="25"/>
  <c r="S95" i="25"/>
  <c r="R95" i="25"/>
  <c r="Q95" i="25"/>
  <c r="P95" i="25"/>
  <c r="O95" i="25"/>
  <c r="U94" i="25"/>
  <c r="T94" i="25"/>
  <c r="S94" i="25"/>
  <c r="R94" i="25"/>
  <c r="Q94" i="25"/>
  <c r="P94" i="25"/>
  <c r="O94" i="25"/>
  <c r="U93" i="25"/>
  <c r="T93" i="25"/>
  <c r="S93" i="25"/>
  <c r="R93" i="25"/>
  <c r="Q93" i="25"/>
  <c r="P93" i="25"/>
  <c r="O93" i="25"/>
  <c r="U92" i="25"/>
  <c r="T92" i="25"/>
  <c r="S92" i="25"/>
  <c r="R92" i="25"/>
  <c r="Q92" i="25"/>
  <c r="P92" i="25"/>
  <c r="O92" i="25"/>
  <c r="U91" i="25"/>
  <c r="T91" i="25"/>
  <c r="S91" i="25"/>
  <c r="R91" i="25"/>
  <c r="Q91" i="25"/>
  <c r="P91" i="25"/>
  <c r="O91" i="25"/>
  <c r="U90" i="25"/>
  <c r="T90" i="25"/>
  <c r="S90" i="25"/>
  <c r="R90" i="25"/>
  <c r="Q90" i="25"/>
  <c r="P90" i="25"/>
  <c r="O90" i="25"/>
  <c r="U89" i="25"/>
  <c r="T89" i="25"/>
  <c r="S89" i="25"/>
  <c r="R89" i="25"/>
  <c r="Q89" i="25"/>
  <c r="P89" i="25"/>
  <c r="O89" i="25"/>
  <c r="U88" i="25"/>
  <c r="T88" i="25"/>
  <c r="S88" i="25"/>
  <c r="R88" i="25"/>
  <c r="Q88" i="25"/>
  <c r="P88" i="25"/>
  <c r="O88" i="25"/>
  <c r="O87" i="25"/>
  <c r="U85" i="25"/>
  <c r="T85" i="25"/>
  <c r="S85" i="25"/>
  <c r="R85" i="25"/>
  <c r="Q85" i="25"/>
  <c r="P85" i="25"/>
  <c r="O85" i="25"/>
  <c r="U84" i="25"/>
  <c r="T84" i="25"/>
  <c r="S84" i="25"/>
  <c r="R84" i="25"/>
  <c r="Q84" i="25"/>
  <c r="P84" i="25"/>
  <c r="O84" i="25"/>
  <c r="U83" i="25"/>
  <c r="T83" i="25"/>
  <c r="S83" i="25"/>
  <c r="R83" i="25"/>
  <c r="Q83" i="25"/>
  <c r="P83" i="25"/>
  <c r="O83" i="25"/>
  <c r="U82" i="25"/>
  <c r="T82" i="25"/>
  <c r="S82" i="25"/>
  <c r="R82" i="25"/>
  <c r="Q82" i="25"/>
  <c r="P82" i="25"/>
  <c r="O82" i="25"/>
  <c r="U81" i="25"/>
  <c r="T81" i="25"/>
  <c r="S81" i="25"/>
  <c r="R81" i="25"/>
  <c r="Q81" i="25"/>
  <c r="P81" i="25"/>
  <c r="O81" i="25"/>
  <c r="U80" i="25"/>
  <c r="T80" i="25"/>
  <c r="S80" i="25"/>
  <c r="R80" i="25"/>
  <c r="Q80" i="25"/>
  <c r="P80" i="25"/>
  <c r="O80" i="25"/>
  <c r="U79" i="25"/>
  <c r="T79" i="25"/>
  <c r="S79" i="25"/>
  <c r="R79" i="25"/>
  <c r="Q79" i="25"/>
  <c r="P79" i="25"/>
  <c r="O79" i="25"/>
  <c r="U78" i="25"/>
  <c r="T78" i="25"/>
  <c r="S78" i="25"/>
  <c r="R78" i="25"/>
  <c r="Q78" i="25"/>
  <c r="P78" i="25"/>
  <c r="O78" i="25"/>
  <c r="U77" i="25"/>
  <c r="T77" i="25"/>
  <c r="S77" i="25"/>
  <c r="R77" i="25"/>
  <c r="Q77" i="25"/>
  <c r="P77" i="25"/>
  <c r="O77" i="25"/>
  <c r="U76" i="25"/>
  <c r="T76" i="25"/>
  <c r="S76" i="25"/>
  <c r="R76" i="25"/>
  <c r="Q76" i="25"/>
  <c r="P76" i="25"/>
  <c r="O76" i="25"/>
  <c r="U75" i="25"/>
  <c r="T75" i="25"/>
  <c r="S75" i="25"/>
  <c r="R75" i="25"/>
  <c r="Q75" i="25"/>
  <c r="P75" i="25"/>
  <c r="O75" i="25"/>
  <c r="U74" i="25"/>
  <c r="T74" i="25"/>
  <c r="S74" i="25"/>
  <c r="R74" i="25"/>
  <c r="Q74" i="25"/>
  <c r="P74" i="25"/>
  <c r="O74" i="25"/>
  <c r="U73" i="25"/>
  <c r="T73" i="25"/>
  <c r="S73" i="25"/>
  <c r="R73" i="25"/>
  <c r="Q73" i="25"/>
  <c r="P73" i="25"/>
  <c r="O73" i="25"/>
  <c r="U72" i="25"/>
  <c r="T72" i="25"/>
  <c r="S72" i="25"/>
  <c r="R72" i="25"/>
  <c r="Q72" i="25"/>
  <c r="P72" i="25"/>
  <c r="O72" i="25"/>
  <c r="U71" i="25"/>
  <c r="T71" i="25"/>
  <c r="S71" i="25"/>
  <c r="R71" i="25"/>
  <c r="Q71" i="25"/>
  <c r="P71" i="25"/>
  <c r="O71" i="25"/>
  <c r="U70" i="25"/>
  <c r="T70" i="25"/>
  <c r="S70" i="25"/>
  <c r="R70" i="25"/>
  <c r="Q70" i="25"/>
  <c r="P70" i="25"/>
  <c r="O70" i="25"/>
  <c r="U69" i="25"/>
  <c r="T69" i="25"/>
  <c r="S69" i="25"/>
  <c r="R69" i="25"/>
  <c r="Q69" i="25"/>
  <c r="P69" i="25"/>
  <c r="O69" i="25"/>
  <c r="U68" i="25"/>
  <c r="T68" i="25"/>
  <c r="S68" i="25"/>
  <c r="R68" i="25"/>
  <c r="Q68" i="25"/>
  <c r="P68" i="25"/>
  <c r="O68" i="25"/>
  <c r="O67" i="25"/>
  <c r="U65" i="25"/>
  <c r="T65" i="25"/>
  <c r="S65" i="25"/>
  <c r="R65" i="25"/>
  <c r="Q65" i="25"/>
  <c r="P65" i="25"/>
  <c r="O65" i="25"/>
  <c r="U64" i="25"/>
  <c r="T64" i="25"/>
  <c r="S64" i="25"/>
  <c r="R64" i="25"/>
  <c r="Q64" i="25"/>
  <c r="P64" i="25"/>
  <c r="O64" i="25"/>
  <c r="U63" i="25"/>
  <c r="T63" i="25"/>
  <c r="S63" i="25"/>
  <c r="R63" i="25"/>
  <c r="Q63" i="25"/>
  <c r="P63" i="25"/>
  <c r="O63" i="25"/>
  <c r="U62" i="25"/>
  <c r="T62" i="25"/>
  <c r="S62" i="25"/>
  <c r="R62" i="25"/>
  <c r="Q62" i="25"/>
  <c r="P62" i="25"/>
  <c r="O62" i="25"/>
  <c r="U61" i="25"/>
  <c r="T61" i="25"/>
  <c r="S61" i="25"/>
  <c r="R61" i="25"/>
  <c r="Q61" i="25"/>
  <c r="P61" i="25"/>
  <c r="O61" i="25"/>
  <c r="U60" i="25"/>
  <c r="T60" i="25"/>
  <c r="S60" i="25"/>
  <c r="R60" i="25"/>
  <c r="Q60" i="25"/>
  <c r="P60" i="25"/>
  <c r="O60" i="25"/>
  <c r="U59" i="25"/>
  <c r="T59" i="25"/>
  <c r="S59" i="25"/>
  <c r="R59" i="25"/>
  <c r="Q59" i="25"/>
  <c r="P59" i="25"/>
  <c r="O59" i="25"/>
  <c r="U58" i="25"/>
  <c r="T58" i="25"/>
  <c r="S58" i="25"/>
  <c r="R58" i="25"/>
  <c r="Q58" i="25"/>
  <c r="P58" i="25"/>
  <c r="O58" i="25"/>
  <c r="U57" i="25"/>
  <c r="T57" i="25"/>
  <c r="S57" i="25"/>
  <c r="R57" i="25"/>
  <c r="Q57" i="25"/>
  <c r="P57" i="25"/>
  <c r="O57" i="25"/>
  <c r="U56" i="25"/>
  <c r="T56" i="25"/>
  <c r="S56" i="25"/>
  <c r="R56" i="25"/>
  <c r="Q56" i="25"/>
  <c r="P56" i="25"/>
  <c r="O56" i="25"/>
  <c r="U55" i="25"/>
  <c r="T55" i="25"/>
  <c r="S55" i="25"/>
  <c r="R55" i="25"/>
  <c r="Q55" i="25"/>
  <c r="P55" i="25"/>
  <c r="O55" i="25"/>
  <c r="U54" i="25"/>
  <c r="T54" i="25"/>
  <c r="S54" i="25"/>
  <c r="R54" i="25"/>
  <c r="Q54" i="25"/>
  <c r="P54" i="25"/>
  <c r="O54" i="25"/>
  <c r="U53" i="25"/>
  <c r="T53" i="25"/>
  <c r="S53" i="25"/>
  <c r="R53" i="25"/>
  <c r="Q53" i="25"/>
  <c r="P53" i="25"/>
  <c r="O53" i="25"/>
  <c r="U52" i="25"/>
  <c r="T52" i="25"/>
  <c r="S52" i="25"/>
  <c r="R52" i="25"/>
  <c r="Q52" i="25"/>
  <c r="P52" i="25"/>
  <c r="O52" i="25"/>
  <c r="U51" i="25"/>
  <c r="T51" i="25"/>
  <c r="S51" i="25"/>
  <c r="R51" i="25"/>
  <c r="Q51" i="25"/>
  <c r="P51" i="25"/>
  <c r="O51" i="25"/>
  <c r="U50" i="25"/>
  <c r="T50" i="25"/>
  <c r="S50" i="25"/>
  <c r="R50" i="25"/>
  <c r="Q50" i="25"/>
  <c r="P50" i="25"/>
  <c r="O50" i="25"/>
  <c r="U49" i="25"/>
  <c r="T49" i="25"/>
  <c r="S49" i="25"/>
  <c r="R49" i="25"/>
  <c r="Q49" i="25"/>
  <c r="P49" i="25"/>
  <c r="O49" i="25"/>
  <c r="U48" i="25"/>
  <c r="T48" i="25"/>
  <c r="S48" i="25"/>
  <c r="R48" i="25"/>
  <c r="Q48" i="25"/>
  <c r="P48" i="25"/>
  <c r="O48" i="25"/>
  <c r="O47" i="25"/>
  <c r="U45" i="25"/>
  <c r="T45" i="25"/>
  <c r="S45" i="25"/>
  <c r="R45" i="25"/>
  <c r="Q45" i="25"/>
  <c r="P45" i="25"/>
  <c r="O45" i="25"/>
  <c r="U44" i="25"/>
  <c r="T44" i="25"/>
  <c r="S44" i="25"/>
  <c r="R44" i="25"/>
  <c r="Q44" i="25"/>
  <c r="P44" i="25"/>
  <c r="O44" i="25"/>
  <c r="U43" i="25"/>
  <c r="T43" i="25"/>
  <c r="S43" i="25"/>
  <c r="R43" i="25"/>
  <c r="Q43" i="25"/>
  <c r="P43" i="25"/>
  <c r="O43" i="25"/>
  <c r="U42" i="25"/>
  <c r="T42" i="25"/>
  <c r="S42" i="25"/>
  <c r="R42" i="25"/>
  <c r="Q42" i="25"/>
  <c r="P42" i="25"/>
  <c r="O42" i="25"/>
  <c r="U41" i="25"/>
  <c r="T41" i="25"/>
  <c r="S41" i="25"/>
  <c r="R41" i="25"/>
  <c r="Q41" i="25"/>
  <c r="P41" i="25"/>
  <c r="O41" i="25"/>
  <c r="U40" i="25"/>
  <c r="T40" i="25"/>
  <c r="S40" i="25"/>
  <c r="R40" i="25"/>
  <c r="Q40" i="25"/>
  <c r="P40" i="25"/>
  <c r="O40" i="25"/>
  <c r="U39" i="25"/>
  <c r="T39" i="25"/>
  <c r="S39" i="25"/>
  <c r="R39" i="25"/>
  <c r="Q39" i="25"/>
  <c r="P39" i="25"/>
  <c r="O39" i="25"/>
  <c r="U38" i="25"/>
  <c r="T38" i="25"/>
  <c r="S38" i="25"/>
  <c r="R38" i="25"/>
  <c r="Q38" i="25"/>
  <c r="P38" i="25"/>
  <c r="O38" i="25"/>
  <c r="U37" i="25"/>
  <c r="T37" i="25"/>
  <c r="S37" i="25"/>
  <c r="R37" i="25"/>
  <c r="Q37" i="25"/>
  <c r="P37" i="25"/>
  <c r="O37" i="25"/>
  <c r="U36" i="25"/>
  <c r="T36" i="25"/>
  <c r="S36" i="25"/>
  <c r="R36" i="25"/>
  <c r="Q36" i="25"/>
  <c r="P36" i="25"/>
  <c r="O36" i="25"/>
  <c r="U35" i="25"/>
  <c r="T35" i="25"/>
  <c r="S35" i="25"/>
  <c r="R35" i="25"/>
  <c r="Q35" i="25"/>
  <c r="P35" i="25"/>
  <c r="O35" i="25"/>
  <c r="U34" i="25"/>
  <c r="T34" i="25"/>
  <c r="S34" i="25"/>
  <c r="R34" i="25"/>
  <c r="Q34" i="25"/>
  <c r="P34" i="25"/>
  <c r="O34" i="25"/>
  <c r="U33" i="25"/>
  <c r="T33" i="25"/>
  <c r="S33" i="25"/>
  <c r="R33" i="25"/>
  <c r="Q33" i="25"/>
  <c r="P33" i="25"/>
  <c r="O33" i="25"/>
  <c r="U32" i="25"/>
  <c r="T32" i="25"/>
  <c r="S32" i="25"/>
  <c r="R32" i="25"/>
  <c r="Q32" i="25"/>
  <c r="P32" i="25"/>
  <c r="O32" i="25"/>
  <c r="U31" i="25"/>
  <c r="T31" i="25"/>
  <c r="S31" i="25"/>
  <c r="R31" i="25"/>
  <c r="Q31" i="25"/>
  <c r="P31" i="25"/>
  <c r="O31" i="25"/>
  <c r="U30" i="25"/>
  <c r="T30" i="25"/>
  <c r="S30" i="25"/>
  <c r="R30" i="25"/>
  <c r="Q30" i="25"/>
  <c r="P30" i="25"/>
  <c r="O30" i="25"/>
  <c r="U29" i="25"/>
  <c r="T29" i="25"/>
  <c r="S29" i="25"/>
  <c r="R29" i="25"/>
  <c r="Q29" i="25"/>
  <c r="P29" i="25"/>
  <c r="O29" i="25"/>
  <c r="U28" i="25"/>
  <c r="T28" i="25"/>
  <c r="S28" i="25"/>
  <c r="R28" i="25"/>
  <c r="Q28" i="25"/>
  <c r="P28" i="25"/>
  <c r="O28" i="25"/>
  <c r="O27" i="25"/>
  <c r="U25" i="25" l="1"/>
  <c r="T25" i="25"/>
  <c r="S25" i="25"/>
  <c r="R25" i="25"/>
  <c r="Q25" i="25"/>
  <c r="P25" i="25"/>
  <c r="U24" i="25"/>
  <c r="T24" i="25"/>
  <c r="S24" i="25"/>
  <c r="R24" i="25"/>
  <c r="Q24" i="25"/>
  <c r="P24" i="25"/>
  <c r="U23" i="25"/>
  <c r="T23" i="25"/>
  <c r="S23" i="25"/>
  <c r="R23" i="25"/>
  <c r="Q23" i="25"/>
  <c r="P23" i="25"/>
  <c r="U22" i="25"/>
  <c r="T22" i="25"/>
  <c r="S22" i="25"/>
  <c r="R22" i="25"/>
  <c r="Q22" i="25"/>
  <c r="P22" i="25"/>
  <c r="U21" i="25"/>
  <c r="T21" i="25"/>
  <c r="S21" i="25"/>
  <c r="R21" i="25"/>
  <c r="Q21" i="25"/>
  <c r="P21" i="25"/>
  <c r="U20" i="25"/>
  <c r="T20" i="25"/>
  <c r="S20" i="25"/>
  <c r="R20" i="25"/>
  <c r="Q20" i="25"/>
  <c r="P20" i="25"/>
  <c r="U19" i="25"/>
  <c r="T19" i="25"/>
  <c r="S19" i="25"/>
  <c r="R19" i="25"/>
  <c r="Q19" i="25"/>
  <c r="P19" i="25"/>
  <c r="U18" i="25"/>
  <c r="T18" i="25"/>
  <c r="S18" i="25"/>
  <c r="R18" i="25"/>
  <c r="Q18" i="25"/>
  <c r="P18" i="25"/>
  <c r="U17" i="25"/>
  <c r="T17" i="25"/>
  <c r="S17" i="25"/>
  <c r="R17" i="25"/>
  <c r="Q17" i="25"/>
  <c r="P17" i="25"/>
  <c r="U16" i="25"/>
  <c r="T16" i="25"/>
  <c r="S16" i="25"/>
  <c r="R16" i="25"/>
  <c r="Q16" i="25"/>
  <c r="P16" i="25"/>
  <c r="U15" i="25"/>
  <c r="T15" i="25"/>
  <c r="S15" i="25"/>
  <c r="R15" i="25"/>
  <c r="Q15" i="25"/>
  <c r="P15" i="25"/>
  <c r="U14" i="25"/>
  <c r="T14" i="25"/>
  <c r="S14" i="25"/>
  <c r="R14" i="25"/>
  <c r="Q14" i="25"/>
  <c r="P14" i="25"/>
  <c r="U13" i="25"/>
  <c r="T13" i="25"/>
  <c r="S13" i="25"/>
  <c r="R13" i="25"/>
  <c r="Q13" i="25"/>
  <c r="P13" i="25"/>
  <c r="U12" i="25"/>
  <c r="T12" i="25"/>
  <c r="S12" i="25"/>
  <c r="R12" i="25"/>
  <c r="Q12" i="25"/>
  <c r="P12" i="25"/>
  <c r="U11" i="25"/>
  <c r="T11" i="25"/>
  <c r="S11" i="25"/>
  <c r="R11" i="25"/>
  <c r="Q11" i="25"/>
  <c r="P11" i="25"/>
  <c r="U10" i="25"/>
  <c r="T10" i="25"/>
  <c r="S10" i="25"/>
  <c r="R10" i="25"/>
  <c r="Q10" i="25"/>
  <c r="P10" i="25"/>
  <c r="U9" i="25"/>
  <c r="T9" i="25"/>
  <c r="S9" i="25"/>
  <c r="R9" i="25"/>
  <c r="Q9" i="25"/>
  <c r="P9" i="25"/>
  <c r="O25" i="25"/>
  <c r="O24" i="25"/>
  <c r="O23" i="25"/>
  <c r="O22" i="25"/>
  <c r="O21" i="25"/>
  <c r="O20" i="25"/>
  <c r="O19" i="25"/>
  <c r="O18" i="25"/>
  <c r="O17" i="25"/>
  <c r="O16" i="25"/>
  <c r="O15" i="25"/>
  <c r="O14" i="25"/>
  <c r="O13" i="25"/>
  <c r="O12" i="25"/>
  <c r="O11" i="25"/>
  <c r="O10" i="25"/>
  <c r="O9" i="25"/>
  <c r="O8" i="25"/>
  <c r="B100" i="25"/>
  <c r="X100" i="25" s="1"/>
  <c r="B80" i="25"/>
  <c r="X80" i="25" s="1"/>
  <c r="B60" i="25"/>
  <c r="X60" i="25" s="1"/>
  <c r="B40" i="25"/>
  <c r="X40" i="25" s="1"/>
  <c r="B20" i="25"/>
  <c r="Z20" i="25" l="1"/>
  <c r="Z12" i="25"/>
  <c r="Z21" i="25"/>
  <c r="Z9" i="25"/>
  <c r="Z25" i="25"/>
  <c r="Z10" i="25"/>
  <c r="Z18" i="25"/>
  <c r="Z14" i="25"/>
  <c r="Z22" i="25"/>
  <c r="Z23" i="25"/>
  <c r="Z13" i="25"/>
  <c r="U8" i="25"/>
  <c r="T8" i="25"/>
  <c r="S8" i="25"/>
  <c r="R8" i="25"/>
  <c r="Q8" i="25"/>
  <c r="P8" i="25"/>
  <c r="O7" i="25"/>
  <c r="B105" i="25"/>
  <c r="X105" i="25" s="1"/>
  <c r="B104" i="25"/>
  <c r="X104" i="25" s="1"/>
  <c r="B103" i="25"/>
  <c r="X103" i="25" s="1"/>
  <c r="B102" i="25"/>
  <c r="X102" i="25" s="1"/>
  <c r="B101" i="25"/>
  <c r="X101" i="25" s="1"/>
  <c r="B99" i="25"/>
  <c r="X99" i="25" s="1"/>
  <c r="B98" i="25"/>
  <c r="X98" i="25" s="1"/>
  <c r="B97" i="25"/>
  <c r="X97" i="25" s="1"/>
  <c r="B96" i="25"/>
  <c r="X96" i="25" s="1"/>
  <c r="B95" i="25"/>
  <c r="X95" i="25" s="1"/>
  <c r="B94" i="25"/>
  <c r="X94" i="25" s="1"/>
  <c r="B93" i="25"/>
  <c r="X93" i="25" s="1"/>
  <c r="B92" i="25"/>
  <c r="X92" i="25" s="1"/>
  <c r="B91" i="25"/>
  <c r="X91" i="25" s="1"/>
  <c r="B90" i="25"/>
  <c r="X90" i="25" s="1"/>
  <c r="B89" i="25"/>
  <c r="X89" i="25" s="1"/>
  <c r="B88" i="25"/>
  <c r="X88" i="25" s="1"/>
  <c r="B87" i="25"/>
  <c r="X87" i="25" s="1"/>
  <c r="B85" i="25"/>
  <c r="X85" i="25" s="1"/>
  <c r="B84" i="25"/>
  <c r="X84" i="25" s="1"/>
  <c r="B83" i="25"/>
  <c r="X83" i="25" s="1"/>
  <c r="B82" i="25"/>
  <c r="X82" i="25" s="1"/>
  <c r="B81" i="25"/>
  <c r="X81" i="25" s="1"/>
  <c r="B79" i="25"/>
  <c r="X79" i="25" s="1"/>
  <c r="B78" i="25"/>
  <c r="X78" i="25" s="1"/>
  <c r="B77" i="25"/>
  <c r="X77" i="25" s="1"/>
  <c r="B76" i="25"/>
  <c r="X76" i="25" s="1"/>
  <c r="B75" i="25"/>
  <c r="X75" i="25" s="1"/>
  <c r="B74" i="25"/>
  <c r="X74" i="25" s="1"/>
  <c r="B73" i="25"/>
  <c r="X73" i="25" s="1"/>
  <c r="B72" i="25"/>
  <c r="X72" i="25" s="1"/>
  <c r="B71" i="25"/>
  <c r="X71" i="25" s="1"/>
  <c r="B70" i="25"/>
  <c r="X70" i="25" s="1"/>
  <c r="B69" i="25"/>
  <c r="X69" i="25" s="1"/>
  <c r="B68" i="25"/>
  <c r="X68" i="25" s="1"/>
  <c r="B67" i="25"/>
  <c r="X67" i="25" s="1"/>
  <c r="B65" i="25"/>
  <c r="X65" i="25" s="1"/>
  <c r="B64" i="25"/>
  <c r="X64" i="25" s="1"/>
  <c r="B63" i="25"/>
  <c r="X63" i="25" s="1"/>
  <c r="B62" i="25"/>
  <c r="X62" i="25" s="1"/>
  <c r="B61" i="25"/>
  <c r="X61" i="25" s="1"/>
  <c r="B59" i="25"/>
  <c r="X59" i="25" s="1"/>
  <c r="B58" i="25"/>
  <c r="X58" i="25" s="1"/>
  <c r="B57" i="25"/>
  <c r="X57" i="25" s="1"/>
  <c r="B56" i="25"/>
  <c r="X56" i="25" s="1"/>
  <c r="B55" i="25"/>
  <c r="X55" i="25" s="1"/>
  <c r="B54" i="25"/>
  <c r="X54" i="25" s="1"/>
  <c r="B53" i="25"/>
  <c r="X53" i="25" s="1"/>
  <c r="B52" i="25"/>
  <c r="X52" i="25" s="1"/>
  <c r="B51" i="25"/>
  <c r="X51" i="25" s="1"/>
  <c r="B50" i="25"/>
  <c r="X50" i="25" s="1"/>
  <c r="B49" i="25"/>
  <c r="X49" i="25" s="1"/>
  <c r="B48" i="25"/>
  <c r="X48" i="25" s="1"/>
  <c r="B47" i="25"/>
  <c r="X47" i="25" s="1"/>
  <c r="B45" i="25"/>
  <c r="X45" i="25" s="1"/>
  <c r="B44" i="25"/>
  <c r="X44" i="25" s="1"/>
  <c r="B43" i="25"/>
  <c r="X43" i="25" s="1"/>
  <c r="B42" i="25"/>
  <c r="X42" i="25" s="1"/>
  <c r="B41" i="25"/>
  <c r="X41" i="25" s="1"/>
  <c r="B39" i="25"/>
  <c r="X39" i="25" s="1"/>
  <c r="B38" i="25"/>
  <c r="X38" i="25" s="1"/>
  <c r="B37" i="25"/>
  <c r="X37" i="25" s="1"/>
  <c r="B36" i="25"/>
  <c r="X36" i="25" s="1"/>
  <c r="B35" i="25"/>
  <c r="X35" i="25" s="1"/>
  <c r="B34" i="25"/>
  <c r="X34" i="25" s="1"/>
  <c r="B33" i="25"/>
  <c r="X33" i="25" s="1"/>
  <c r="B32" i="25"/>
  <c r="X32" i="25" s="1"/>
  <c r="B31" i="25"/>
  <c r="X31" i="25" s="1"/>
  <c r="B30" i="25"/>
  <c r="X30" i="25" s="1"/>
  <c r="B29" i="25"/>
  <c r="X29" i="25" s="1"/>
  <c r="B28" i="25"/>
  <c r="X28" i="25" s="1"/>
  <c r="B27" i="25"/>
  <c r="X27" i="25" s="1"/>
  <c r="B25" i="25"/>
  <c r="X25" i="25" s="1"/>
  <c r="B24" i="25"/>
  <c r="X24" i="25" s="1"/>
  <c r="B23" i="25"/>
  <c r="X23" i="25" s="1"/>
  <c r="B22" i="25"/>
  <c r="X22" i="25" s="1"/>
  <c r="B21" i="25"/>
  <c r="X21" i="25" s="1"/>
  <c r="X20" i="25"/>
  <c r="B19" i="25"/>
  <c r="X19" i="25" s="1"/>
  <c r="Z19" i="25" l="1"/>
  <c r="Z15" i="25"/>
  <c r="Z17" i="25"/>
  <c r="Z7" i="25"/>
  <c r="Z11" i="25"/>
  <c r="Z16" i="25"/>
  <c r="Z8" i="25"/>
  <c r="Z24" i="25"/>
  <c r="B18" i="25"/>
  <c r="X18" i="25" s="1"/>
  <c r="B17" i="25"/>
  <c r="X17" i="25" s="1"/>
  <c r="B16" i="25"/>
  <c r="X16" i="25" s="1"/>
  <c r="B15" i="25"/>
  <c r="X15" i="25" s="1"/>
  <c r="B14" i="25"/>
  <c r="X14" i="25" s="1"/>
  <c r="B13" i="25"/>
  <c r="X13" i="25" s="1"/>
  <c r="B12" i="25"/>
  <c r="X12" i="25" s="1"/>
  <c r="B11" i="25"/>
  <c r="X11" i="25" s="1"/>
  <c r="B10" i="25"/>
  <c r="X10" i="25" s="1"/>
  <c r="B9" i="25"/>
  <c r="X9" i="25" s="1"/>
  <c r="B8" i="25"/>
  <c r="X8" i="25" s="1"/>
  <c r="B7" i="25"/>
  <c r="X7" i="25" s="1"/>
  <c r="H4" i="17" l="1"/>
  <c r="H51" i="17"/>
  <c r="AP43" i="15" l="1"/>
  <c r="AP42" i="15"/>
  <c r="AP41" i="15"/>
  <c r="AP40" i="15"/>
  <c r="AP39" i="15"/>
  <c r="AP38" i="15"/>
  <c r="AP37" i="15"/>
  <c r="AP35" i="15"/>
  <c r="AP34" i="15"/>
  <c r="AP33" i="15"/>
  <c r="AP32" i="15"/>
  <c r="AP31" i="15"/>
  <c r="AP30" i="15"/>
  <c r="AP29" i="15"/>
  <c r="AP28" i="15"/>
  <c r="AP27" i="15"/>
  <c r="AP26" i="15"/>
  <c r="AP25" i="15"/>
  <c r="AP24" i="15"/>
  <c r="AP20" i="15"/>
  <c r="AP19" i="15"/>
  <c r="AP18" i="15"/>
  <c r="AO43" i="15"/>
  <c r="AO42" i="15"/>
  <c r="AO41" i="15"/>
  <c r="AO40" i="15"/>
  <c r="AO38" i="15"/>
  <c r="AO37" i="15"/>
  <c r="AO36" i="15"/>
  <c r="AO34" i="15"/>
  <c r="AO33" i="15"/>
  <c r="AO32" i="15"/>
  <c r="AO31" i="15"/>
  <c r="AO30" i="15"/>
  <c r="AO29" i="15"/>
  <c r="AO28" i="15"/>
  <c r="AO27" i="15"/>
  <c r="AO26" i="15"/>
  <c r="AO25" i="15"/>
  <c r="AO24" i="15"/>
  <c r="AO20" i="15"/>
  <c r="AO19" i="15"/>
  <c r="AO18" i="15"/>
  <c r="AO16" i="15"/>
  <c r="AO15" i="15"/>
  <c r="AO14" i="15"/>
  <c r="AO13" i="15"/>
  <c r="AO12" i="15"/>
  <c r="AO11" i="15"/>
  <c r="AO10" i="15"/>
  <c r="AO9" i="15"/>
  <c r="AO8" i="15"/>
  <c r="AO7" i="15"/>
  <c r="AO6" i="15"/>
  <c r="AN42" i="15"/>
  <c r="AN41" i="15"/>
  <c r="AN39" i="15"/>
  <c r="AN38" i="15"/>
  <c r="AN37" i="15"/>
  <c r="AN36" i="15"/>
  <c r="AN35" i="15"/>
  <c r="AN34" i="15"/>
  <c r="AN33" i="15"/>
  <c r="AN32" i="15"/>
  <c r="AN31" i="15"/>
  <c r="AN30" i="15"/>
  <c r="AN29" i="15"/>
  <c r="AN28" i="15"/>
  <c r="AN27" i="15"/>
  <c r="AN26" i="15"/>
  <c r="AN25" i="15"/>
  <c r="AN24" i="15"/>
  <c r="AN20" i="15"/>
  <c r="AN19" i="15"/>
  <c r="AN18" i="15"/>
  <c r="AN16" i="15"/>
  <c r="AN15" i="15"/>
  <c r="AN14" i="15"/>
  <c r="AN13" i="15"/>
  <c r="AN12" i="15"/>
  <c r="AN11" i="15"/>
  <c r="AN10" i="15"/>
  <c r="AN9" i="15"/>
  <c r="AN8" i="15"/>
  <c r="AN7" i="15"/>
  <c r="AN6" i="15"/>
  <c r="E5" i="19" l="1"/>
  <c r="D5" i="19"/>
  <c r="E4" i="19"/>
  <c r="D4" i="19"/>
  <c r="E3" i="19"/>
  <c r="D3" i="19"/>
  <c r="C3" i="19"/>
  <c r="C5" i="19"/>
  <c r="C4" i="19"/>
  <c r="N33" i="14" l="1"/>
  <c r="S33" i="14" s="1"/>
  <c r="N32" i="14"/>
  <c r="U32" i="14" s="1"/>
  <c r="N31" i="14"/>
  <c r="T31" i="14" s="1"/>
  <c r="N30" i="14"/>
  <c r="T30" i="14" s="1"/>
  <c r="N29" i="14"/>
  <c r="S29" i="14" s="1"/>
  <c r="N28" i="14"/>
  <c r="S28" i="14" s="1"/>
  <c r="N27" i="14"/>
  <c r="S27" i="14" s="1"/>
  <c r="N26" i="14"/>
  <c r="T26" i="14" s="1"/>
  <c r="N25" i="14"/>
  <c r="S25" i="14" s="1"/>
  <c r="N24" i="14"/>
  <c r="U24" i="14" s="1"/>
  <c r="N23" i="14"/>
  <c r="T23" i="14" s="1"/>
  <c r="N22" i="14"/>
  <c r="T22" i="14" s="1"/>
  <c r="N21" i="14"/>
  <c r="S21" i="14" s="1"/>
  <c r="N20" i="14"/>
  <c r="S20" i="14" s="1"/>
  <c r="N19" i="14"/>
  <c r="T19" i="14" s="1"/>
  <c r="N16" i="14"/>
  <c r="S16" i="14" s="1"/>
  <c r="N15" i="14"/>
  <c r="T15" i="14" s="1"/>
  <c r="N14" i="14"/>
  <c r="T14" i="14" s="1"/>
  <c r="N13" i="14"/>
  <c r="S13" i="14" s="1"/>
  <c r="N12" i="14"/>
  <c r="S12" i="14" s="1"/>
  <c r="N11" i="14"/>
  <c r="T11" i="14" s="1"/>
  <c r="N10" i="14"/>
  <c r="T10" i="14" s="1"/>
  <c r="N9" i="14"/>
  <c r="T9" i="14" s="1"/>
  <c r="N8" i="14"/>
  <c r="T8" i="14" s="1"/>
  <c r="N7" i="14"/>
  <c r="N6" i="14"/>
  <c r="S14" i="14" l="1"/>
  <c r="V14" i="14" s="1"/>
  <c r="S22" i="14"/>
  <c r="S30" i="14"/>
  <c r="T32" i="14"/>
  <c r="S32" i="14"/>
  <c r="T24" i="14"/>
  <c r="T12" i="14"/>
  <c r="V12" i="14" s="1"/>
  <c r="U19" i="14"/>
  <c r="U25" i="14"/>
  <c r="U27" i="14"/>
  <c r="S24" i="14"/>
  <c r="U33" i="14"/>
  <c r="S15" i="14"/>
  <c r="V15" i="14" s="1"/>
  <c r="T13" i="14"/>
  <c r="V13" i="14" s="1"/>
  <c r="S23" i="14"/>
  <c r="S31" i="14"/>
  <c r="T25" i="14"/>
  <c r="T33" i="14"/>
  <c r="U26" i="14"/>
  <c r="S8" i="14"/>
  <c r="S9" i="14"/>
  <c r="V9" i="14" s="1"/>
  <c r="S19" i="14"/>
  <c r="T27" i="14"/>
  <c r="V27" i="14" s="1"/>
  <c r="U20" i="14"/>
  <c r="U28" i="14"/>
  <c r="S10" i="14"/>
  <c r="V10" i="14" s="1"/>
  <c r="T16" i="14"/>
  <c r="V16" i="14" s="1"/>
  <c r="S26" i="14"/>
  <c r="T20" i="14"/>
  <c r="T28" i="14"/>
  <c r="U21" i="14"/>
  <c r="U29" i="14"/>
  <c r="S11" i="14"/>
  <c r="V11" i="14" s="1"/>
  <c r="T21" i="14"/>
  <c r="T29" i="14"/>
  <c r="U22" i="14"/>
  <c r="U30" i="14"/>
  <c r="U23" i="14"/>
  <c r="U31" i="14"/>
  <c r="AL43" i="15"/>
  <c r="AK43" i="15"/>
  <c r="AJ43" i="15"/>
  <c r="AL42" i="15"/>
  <c r="AK42" i="15"/>
  <c r="AJ42" i="15"/>
  <c r="AL41" i="15"/>
  <c r="AK41" i="15"/>
  <c r="AJ41" i="15"/>
  <c r="AL40" i="15"/>
  <c r="AK40" i="15"/>
  <c r="AJ40" i="15"/>
  <c r="AL39" i="15"/>
  <c r="AK39" i="15"/>
  <c r="AJ39" i="15"/>
  <c r="AL38" i="15"/>
  <c r="AK38" i="15"/>
  <c r="AJ38" i="15"/>
  <c r="AL37" i="15"/>
  <c r="AK37" i="15"/>
  <c r="AJ37" i="15"/>
  <c r="AL36" i="15"/>
  <c r="AK36" i="15"/>
  <c r="AJ36" i="15"/>
  <c r="AL35" i="15"/>
  <c r="AK35" i="15"/>
  <c r="AJ35" i="15"/>
  <c r="AL34" i="15"/>
  <c r="AK34" i="15"/>
  <c r="AJ34" i="15"/>
  <c r="AL33" i="15"/>
  <c r="AK33" i="15"/>
  <c r="AJ33" i="15"/>
  <c r="AL32" i="15"/>
  <c r="AK32" i="15"/>
  <c r="AJ32" i="15"/>
  <c r="AL31" i="15"/>
  <c r="AK31" i="15"/>
  <c r="AJ31" i="15"/>
  <c r="AL30" i="15"/>
  <c r="AK30" i="15"/>
  <c r="AJ30" i="15"/>
  <c r="AL29" i="15"/>
  <c r="AK29" i="15"/>
  <c r="AJ29" i="15"/>
  <c r="AL28" i="15"/>
  <c r="AK28" i="15"/>
  <c r="AJ28" i="15"/>
  <c r="AL27" i="15"/>
  <c r="AK27" i="15"/>
  <c r="AJ27" i="15"/>
  <c r="AL26" i="15"/>
  <c r="AK26" i="15"/>
  <c r="AJ26" i="15"/>
  <c r="AL25" i="15"/>
  <c r="AK25" i="15"/>
  <c r="AJ25" i="15"/>
  <c r="AL24" i="15"/>
  <c r="AK24" i="15"/>
  <c r="AJ24" i="15"/>
  <c r="AH43" i="15"/>
  <c r="AH42" i="15"/>
  <c r="AH41" i="15"/>
  <c r="AH40" i="15"/>
  <c r="AH39" i="15"/>
  <c r="AH38" i="15"/>
  <c r="AH37" i="15"/>
  <c r="AH36" i="15"/>
  <c r="AH35" i="15"/>
  <c r="AH34" i="15"/>
  <c r="AH33" i="15"/>
  <c r="AH32" i="15"/>
  <c r="AH31" i="15"/>
  <c r="AH30" i="15"/>
  <c r="AH29" i="15"/>
  <c r="AH28" i="15"/>
  <c r="AH27" i="15"/>
  <c r="AH26" i="15"/>
  <c r="AH25" i="15"/>
  <c r="AH24" i="15"/>
  <c r="AH23" i="15"/>
  <c r="AL20" i="15"/>
  <c r="AL19" i="15"/>
  <c r="AL18" i="15"/>
  <c r="AK20" i="15"/>
  <c r="AJ20" i="15"/>
  <c r="AK19" i="15"/>
  <c r="AJ19" i="15"/>
  <c r="AK18" i="15"/>
  <c r="AJ18" i="15"/>
  <c r="AH20" i="15"/>
  <c r="AH19" i="15"/>
  <c r="AH18" i="15"/>
  <c r="AK16" i="15"/>
  <c r="AK15" i="15"/>
  <c r="AK14" i="15"/>
  <c r="AK13" i="15"/>
  <c r="AK12" i="15"/>
  <c r="AK11" i="15"/>
  <c r="AK10" i="15"/>
  <c r="AK9" i="15"/>
  <c r="AK8" i="15"/>
  <c r="AK7" i="15"/>
  <c r="AK6" i="15"/>
  <c r="AJ16" i="15"/>
  <c r="AJ15" i="15"/>
  <c r="AJ14" i="15"/>
  <c r="AJ13" i="15"/>
  <c r="AJ12" i="15"/>
  <c r="AJ11" i="15"/>
  <c r="AJ10" i="15"/>
  <c r="AJ9" i="15"/>
  <c r="AJ8" i="15"/>
  <c r="AJ7" i="15"/>
  <c r="AJ6" i="15"/>
  <c r="AH16" i="15"/>
  <c r="AH15" i="15"/>
  <c r="AH14" i="15"/>
  <c r="AH13" i="15"/>
  <c r="AH12" i="15"/>
  <c r="AH11" i="15"/>
  <c r="AH10" i="15"/>
  <c r="AH9" i="15"/>
  <c r="AH8" i="15"/>
  <c r="AH7" i="15"/>
  <c r="AH6" i="15"/>
  <c r="V25" i="14" l="1"/>
  <c r="V8" i="14"/>
  <c r="V22" i="14"/>
  <c r="V28" i="14"/>
  <c r="AM10" i="15"/>
  <c r="AM11" i="15"/>
  <c r="AI19" i="15"/>
  <c r="AM31" i="15"/>
  <c r="AI12" i="15"/>
  <c r="AM39" i="15"/>
  <c r="AM7" i="15"/>
  <c r="AM16" i="15"/>
  <c r="AM8" i="15"/>
  <c r="AM13" i="15"/>
  <c r="AI9" i="15"/>
  <c r="V30" i="14"/>
  <c r="V19" i="14"/>
  <c r="V20" i="14"/>
  <c r="V26" i="14"/>
  <c r="V29" i="14"/>
  <c r="V24" i="14"/>
  <c r="V32" i="14"/>
  <c r="AI25" i="15"/>
  <c r="AM12" i="15"/>
  <c r="AI27" i="15"/>
  <c r="AI35" i="15"/>
  <c r="AI43" i="15"/>
  <c r="AI41" i="15"/>
  <c r="AM24" i="15"/>
  <c r="AM32" i="15"/>
  <c r="AM40" i="15"/>
  <c r="AI33" i="15"/>
  <c r="V21" i="14"/>
  <c r="V33" i="14"/>
  <c r="AI30" i="15"/>
  <c r="AI38" i="15"/>
  <c r="AM30" i="15"/>
  <c r="AM38" i="15"/>
  <c r="AI14" i="15"/>
  <c r="AM15" i="15"/>
  <c r="AM9" i="15"/>
  <c r="V31" i="14"/>
  <c r="AI13" i="15"/>
  <c r="AM20" i="15"/>
  <c r="AI26" i="15"/>
  <c r="AI34" i="15"/>
  <c r="AI42" i="15"/>
  <c r="AM26" i="15"/>
  <c r="AM34" i="15"/>
  <c r="AM42" i="15"/>
  <c r="AI20" i="15"/>
  <c r="AI28" i="15"/>
  <c r="AI36" i="15"/>
  <c r="AM29" i="15"/>
  <c r="AM37" i="15"/>
  <c r="AI16" i="15"/>
  <c r="AI29" i="15"/>
  <c r="AI37" i="15"/>
  <c r="AM27" i="15"/>
  <c r="AM35" i="15"/>
  <c r="AM43" i="15"/>
  <c r="AM6" i="15"/>
  <c r="AI31" i="15"/>
  <c r="AI39" i="15"/>
  <c r="AM14" i="15"/>
  <c r="AI10" i="15"/>
  <c r="AM19" i="15"/>
  <c r="AI24" i="15"/>
  <c r="AI32" i="15"/>
  <c r="AI40" i="15"/>
  <c r="AM25" i="15"/>
  <c r="AM28" i="15"/>
  <c r="AM33" i="15"/>
  <c r="AM41" i="15"/>
  <c r="V23" i="14"/>
  <c r="AM36" i="15"/>
  <c r="AM18" i="15"/>
  <c r="AI8" i="15"/>
  <c r="AI11" i="15"/>
  <c r="AI7" i="15"/>
  <c r="AI15" i="15"/>
  <c r="I24" i="16"/>
  <c r="H24" i="16"/>
  <c r="AA43" i="15"/>
  <c r="AA42" i="15"/>
  <c r="M95" i="9"/>
  <c r="L95" i="9"/>
  <c r="K95" i="9"/>
  <c r="J95" i="9"/>
  <c r="I95" i="9"/>
  <c r="B96" i="9"/>
  <c r="B93" i="9"/>
  <c r="B90" i="9"/>
  <c r="B87" i="9"/>
  <c r="B84" i="9"/>
  <c r="B81" i="9"/>
  <c r="K98" i="17"/>
  <c r="J98" i="17"/>
  <c r="I98" i="17"/>
  <c r="H98" i="17"/>
  <c r="W24" i="16" l="1"/>
  <c r="W23" i="16"/>
  <c r="W22" i="16"/>
  <c r="W21" i="16"/>
  <c r="W20" i="16"/>
  <c r="W19" i="16"/>
  <c r="W18" i="16"/>
  <c r="W17" i="16"/>
  <c r="W16" i="16"/>
  <c r="I23" i="16"/>
  <c r="H23" i="16"/>
  <c r="T43" i="15"/>
  <c r="S43" i="15"/>
  <c r="T42" i="15"/>
  <c r="S42" i="15"/>
  <c r="R42" i="15"/>
  <c r="T41" i="15"/>
  <c r="S41" i="15"/>
  <c r="R41" i="15"/>
  <c r="H43" i="15" l="1"/>
  <c r="U43" i="15"/>
  <c r="U41" i="15"/>
  <c r="AD43" i="15"/>
  <c r="U42" i="15"/>
  <c r="K103" i="17"/>
  <c r="J103" i="17"/>
  <c r="I103" i="17"/>
  <c r="H103" i="17"/>
  <c r="B24" i="16"/>
  <c r="B23" i="16"/>
  <c r="M24" i="16" l="1"/>
  <c r="L24" i="16"/>
  <c r="K24" i="16"/>
  <c r="J24" i="16"/>
  <c r="N24" i="16"/>
  <c r="K23" i="16"/>
  <c r="M23" i="16"/>
  <c r="L23" i="16"/>
  <c r="N23" i="16"/>
  <c r="J23" i="16"/>
  <c r="M98" i="9"/>
  <c r="L98" i="9"/>
  <c r="K98" i="9"/>
  <c r="J98" i="9"/>
  <c r="I98" i="9"/>
  <c r="AQ43" i="15"/>
  <c r="AQ42" i="15"/>
  <c r="AQ41" i="15"/>
  <c r="M42" i="15" l="1"/>
  <c r="M43" i="15"/>
  <c r="O24" i="16"/>
  <c r="O23" i="16"/>
  <c r="C43" i="15"/>
  <c r="C42" i="15"/>
  <c r="B43" i="15"/>
  <c r="B42" i="15"/>
  <c r="A85" i="17" l="1"/>
  <c r="A80" i="17"/>
  <c r="A75" i="17"/>
  <c r="A70" i="17"/>
  <c r="A65" i="17"/>
  <c r="A60" i="17"/>
  <c r="A55" i="17"/>
  <c r="A50" i="17"/>
  <c r="A45" i="17"/>
  <c r="A40" i="17"/>
  <c r="A35" i="17"/>
  <c r="A25" i="17"/>
  <c r="A20" i="17"/>
  <c r="A15" i="17"/>
  <c r="A10" i="17"/>
  <c r="A5" i="17"/>
  <c r="L93" i="17"/>
  <c r="K93" i="17"/>
  <c r="J93" i="17"/>
  <c r="I93" i="17"/>
  <c r="H93" i="17"/>
  <c r="L88" i="17"/>
  <c r="K88" i="17"/>
  <c r="J88" i="17"/>
  <c r="I88" i="17"/>
  <c r="H88" i="17"/>
  <c r="L83" i="17"/>
  <c r="K83" i="17"/>
  <c r="J83" i="17"/>
  <c r="I83" i="17"/>
  <c r="H83" i="17"/>
  <c r="L78" i="17"/>
  <c r="K78" i="17"/>
  <c r="J78" i="17"/>
  <c r="I78" i="17"/>
  <c r="H78" i="17"/>
  <c r="L73" i="17"/>
  <c r="K73" i="17"/>
  <c r="J73" i="17"/>
  <c r="I73" i="17"/>
  <c r="H73" i="17"/>
  <c r="L68" i="17"/>
  <c r="K68" i="17"/>
  <c r="J68" i="17"/>
  <c r="I68" i="17"/>
  <c r="H68" i="17"/>
  <c r="L63" i="17"/>
  <c r="K63" i="17"/>
  <c r="J63" i="17"/>
  <c r="I63" i="17"/>
  <c r="H63" i="17"/>
  <c r="L58" i="17"/>
  <c r="K58" i="17"/>
  <c r="J58" i="17"/>
  <c r="I58" i="17"/>
  <c r="H58" i="17"/>
  <c r="L53" i="17"/>
  <c r="K53" i="17"/>
  <c r="J53" i="17"/>
  <c r="I53" i="17"/>
  <c r="H53" i="17"/>
  <c r="L48" i="17"/>
  <c r="K48" i="17"/>
  <c r="J48" i="17"/>
  <c r="I48" i="17"/>
  <c r="H48" i="17"/>
  <c r="L43" i="17"/>
  <c r="K43" i="17"/>
  <c r="J43" i="17"/>
  <c r="I43" i="17"/>
  <c r="H43" i="17"/>
  <c r="L38" i="17"/>
  <c r="K38" i="17"/>
  <c r="J38" i="17"/>
  <c r="I38" i="17"/>
  <c r="H38" i="17"/>
  <c r="L33" i="17"/>
  <c r="K33" i="17"/>
  <c r="J33" i="17"/>
  <c r="I33" i="17"/>
  <c r="H33" i="17"/>
  <c r="L28" i="17"/>
  <c r="K28" i="17"/>
  <c r="J28" i="17"/>
  <c r="I28" i="17"/>
  <c r="H28" i="17"/>
  <c r="L23" i="17"/>
  <c r="K23" i="17"/>
  <c r="J23" i="17"/>
  <c r="I23" i="17"/>
  <c r="H23" i="17"/>
  <c r="L18" i="17"/>
  <c r="K18" i="17"/>
  <c r="J18" i="17"/>
  <c r="I18" i="17"/>
  <c r="H18" i="17"/>
  <c r="L13" i="17"/>
  <c r="K13" i="17"/>
  <c r="J13" i="17"/>
  <c r="I13" i="17"/>
  <c r="H13" i="17"/>
  <c r="L8" i="17"/>
  <c r="K8" i="17"/>
  <c r="J8" i="17"/>
  <c r="I8" i="17"/>
  <c r="H8" i="17"/>
  <c r="A6" i="17" l="1"/>
  <c r="A26" i="17"/>
  <c r="A51" i="17"/>
  <c r="A71" i="17"/>
  <c r="A11" i="17"/>
  <c r="A36" i="17"/>
  <c r="A56" i="17"/>
  <c r="A76" i="17"/>
  <c r="A16" i="17"/>
  <c r="A41" i="17"/>
  <c r="A61" i="17"/>
  <c r="A81" i="17"/>
  <c r="A21" i="17"/>
  <c r="A46" i="17"/>
  <c r="A66" i="17"/>
  <c r="A86" i="17"/>
  <c r="T23" i="15"/>
  <c r="S23" i="15"/>
  <c r="R23" i="15"/>
  <c r="B18" i="14"/>
  <c r="X33" i="14"/>
  <c r="AE33" i="14" s="1"/>
  <c r="X32" i="14"/>
  <c r="AE32" i="14" s="1"/>
  <c r="X31" i="14"/>
  <c r="AC31" i="14" s="1"/>
  <c r="X30" i="14"/>
  <c r="AE30" i="14" s="1"/>
  <c r="X29" i="14"/>
  <c r="AE29" i="14" s="1"/>
  <c r="X28" i="14"/>
  <c r="AD28" i="14" s="1"/>
  <c r="X27" i="14"/>
  <c r="AE27" i="14" s="1"/>
  <c r="X26" i="14"/>
  <c r="AE26" i="14" s="1"/>
  <c r="X25" i="14"/>
  <c r="AE25" i="14" s="1"/>
  <c r="X24" i="14"/>
  <c r="AE24" i="14" s="1"/>
  <c r="X23" i="14"/>
  <c r="AC23" i="14" s="1"/>
  <c r="X22" i="14"/>
  <c r="AE22" i="14" s="1"/>
  <c r="X21" i="14"/>
  <c r="AE21" i="14" s="1"/>
  <c r="X20" i="14"/>
  <c r="AD20" i="14" s="1"/>
  <c r="X19" i="14"/>
  <c r="AE19" i="14" s="1"/>
  <c r="X16" i="14"/>
  <c r="X15" i="14"/>
  <c r="X14" i="14"/>
  <c r="X13" i="14"/>
  <c r="X12" i="14"/>
  <c r="X11" i="14"/>
  <c r="X10" i="14"/>
  <c r="X9" i="14"/>
  <c r="X7" i="14"/>
  <c r="X6" i="14"/>
  <c r="X8" i="14"/>
  <c r="AD13" i="14" l="1"/>
  <c r="AC13" i="14"/>
  <c r="AD8" i="14"/>
  <c r="AC8" i="14"/>
  <c r="AD14" i="14"/>
  <c r="AC14" i="14"/>
  <c r="AC15" i="14"/>
  <c r="AD15" i="14"/>
  <c r="AC16" i="14"/>
  <c r="AD16" i="14"/>
  <c r="AD11" i="14"/>
  <c r="AC11" i="14"/>
  <c r="AD9" i="14"/>
  <c r="AC9" i="14"/>
  <c r="AC10" i="14"/>
  <c r="AD10" i="14"/>
  <c r="AD12" i="14"/>
  <c r="AC12" i="14"/>
  <c r="U23" i="15"/>
  <c r="A87" i="17"/>
  <c r="A47" i="17"/>
  <c r="A82" i="17"/>
  <c r="A42" i="17"/>
  <c r="A77" i="17"/>
  <c r="A37" i="17"/>
  <c r="A72" i="17"/>
  <c r="A27" i="17"/>
  <c r="A67" i="17"/>
  <c r="A22" i="17"/>
  <c r="A62" i="17"/>
  <c r="A17" i="17"/>
  <c r="A57" i="17"/>
  <c r="A12" i="17"/>
  <c r="A52" i="17"/>
  <c r="A7" i="17"/>
  <c r="AC19" i="14"/>
  <c r="AC24" i="14"/>
  <c r="AD26" i="14"/>
  <c r="AC27" i="14"/>
  <c r="AC32" i="14"/>
  <c r="AD23" i="14"/>
  <c r="AD31" i="14"/>
  <c r="AE23" i="14"/>
  <c r="AE31" i="14"/>
  <c r="AD24" i="14"/>
  <c r="AD32" i="14"/>
  <c r="AD25" i="14"/>
  <c r="AD33" i="14"/>
  <c r="AC26" i="14"/>
  <c r="AC21" i="14"/>
  <c r="AD21" i="14"/>
  <c r="AD29" i="14"/>
  <c r="AF13" i="14"/>
  <c r="AD19" i="14"/>
  <c r="AC22" i="14"/>
  <c r="AD27" i="14"/>
  <c r="AC30" i="14"/>
  <c r="AE20" i="14"/>
  <c r="AC29" i="14"/>
  <c r="AD22" i="14"/>
  <c r="AC25" i="14"/>
  <c r="AD30" i="14"/>
  <c r="AC33" i="14"/>
  <c r="AE28" i="14"/>
  <c r="AC20" i="14"/>
  <c r="AC28" i="14"/>
  <c r="AF10" i="14" l="1"/>
  <c r="AF15" i="14"/>
  <c r="AF11" i="14"/>
  <c r="AF8" i="14"/>
  <c r="AF12" i="14"/>
  <c r="AF16" i="14"/>
  <c r="AF33" i="14"/>
  <c r="AF9" i="14"/>
  <c r="AF14" i="14"/>
  <c r="AF20" i="14"/>
  <c r="AF27" i="14"/>
  <c r="AF32" i="14"/>
  <c r="AF23" i="14"/>
  <c r="AF28" i="14"/>
  <c r="AF19" i="14"/>
  <c r="AF26" i="14"/>
  <c r="A8" i="17"/>
  <c r="A13" i="17"/>
  <c r="A18" i="17"/>
  <c r="A23" i="17"/>
  <c r="A28" i="17"/>
  <c r="A38" i="17"/>
  <c r="A43" i="17"/>
  <c r="A48" i="17"/>
  <c r="A53" i="17"/>
  <c r="A58" i="17"/>
  <c r="A63" i="17"/>
  <c r="A68" i="17"/>
  <c r="A73" i="17"/>
  <c r="A78" i="17"/>
  <c r="A83" i="17"/>
  <c r="A88" i="17"/>
  <c r="AF24" i="14"/>
  <c r="AF31" i="14"/>
  <c r="AF30" i="14"/>
  <c r="AF25" i="14"/>
  <c r="AF21" i="14"/>
  <c r="AF29" i="14"/>
  <c r="AF22" i="14"/>
  <c r="A6" i="14" l="1"/>
  <c r="B8" i="14"/>
  <c r="B9" i="14"/>
  <c r="B10" i="14"/>
  <c r="B11" i="14"/>
  <c r="B13" i="14"/>
  <c r="B14" i="14"/>
  <c r="B15" i="14"/>
  <c r="B19" i="14"/>
  <c r="D19" i="14" s="1"/>
  <c r="C19" i="14" s="1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T40" i="15"/>
  <c r="S40" i="15"/>
  <c r="T39" i="15"/>
  <c r="R39" i="15"/>
  <c r="T38" i="15"/>
  <c r="S38" i="15"/>
  <c r="R38" i="15"/>
  <c r="T37" i="15"/>
  <c r="S37" i="15"/>
  <c r="R37" i="15"/>
  <c r="S36" i="15"/>
  <c r="R36" i="15"/>
  <c r="T35" i="15"/>
  <c r="R35" i="15"/>
  <c r="T34" i="15"/>
  <c r="S34" i="15"/>
  <c r="R34" i="15"/>
  <c r="T33" i="15"/>
  <c r="S33" i="15"/>
  <c r="R33" i="15"/>
  <c r="T32" i="15"/>
  <c r="S32" i="15"/>
  <c r="R32" i="15"/>
  <c r="T31" i="15"/>
  <c r="S31" i="15"/>
  <c r="R31" i="15"/>
  <c r="T30" i="15"/>
  <c r="S30" i="15"/>
  <c r="R30" i="15"/>
  <c r="T29" i="15"/>
  <c r="S29" i="15"/>
  <c r="R29" i="15"/>
  <c r="T28" i="15"/>
  <c r="S28" i="15"/>
  <c r="R28" i="15"/>
  <c r="T27" i="15"/>
  <c r="S27" i="15"/>
  <c r="R27" i="15"/>
  <c r="T26" i="15"/>
  <c r="S26" i="15"/>
  <c r="R26" i="15"/>
  <c r="T25" i="15"/>
  <c r="S25" i="15"/>
  <c r="R25" i="15"/>
  <c r="T24" i="15"/>
  <c r="S24" i="15"/>
  <c r="R24" i="15"/>
  <c r="T20" i="15"/>
  <c r="S20" i="15"/>
  <c r="R20" i="15"/>
  <c r="T19" i="15"/>
  <c r="S19" i="15"/>
  <c r="R19" i="15"/>
  <c r="T18" i="15"/>
  <c r="S18" i="15"/>
  <c r="R18" i="15"/>
  <c r="S16" i="15"/>
  <c r="R16" i="15"/>
  <c r="S15" i="15"/>
  <c r="R15" i="15"/>
  <c r="S14" i="15"/>
  <c r="R14" i="15"/>
  <c r="S13" i="15"/>
  <c r="R13" i="15"/>
  <c r="S12" i="15"/>
  <c r="R12" i="15"/>
  <c r="S11" i="15"/>
  <c r="R11" i="15"/>
  <c r="S10" i="15"/>
  <c r="R10" i="15"/>
  <c r="S9" i="15"/>
  <c r="R9" i="15"/>
  <c r="S8" i="15"/>
  <c r="R8" i="15"/>
  <c r="S7" i="15"/>
  <c r="R7" i="15"/>
  <c r="S6" i="15"/>
  <c r="R6" i="15"/>
  <c r="S5" i="15"/>
  <c r="R5" i="15"/>
  <c r="AQ39" i="15"/>
  <c r="AQ38" i="15"/>
  <c r="AQ37" i="15"/>
  <c r="AQ36" i="15"/>
  <c r="AQ35" i="15"/>
  <c r="AQ34" i="15"/>
  <c r="AQ33" i="15"/>
  <c r="AQ32" i="15"/>
  <c r="AQ31" i="15"/>
  <c r="AQ30" i="15"/>
  <c r="AQ29" i="15"/>
  <c r="AQ28" i="15"/>
  <c r="AQ27" i="15"/>
  <c r="AQ26" i="15"/>
  <c r="AQ25" i="15"/>
  <c r="AQ20" i="15"/>
  <c r="AQ19" i="15"/>
  <c r="AQ18" i="15"/>
  <c r="AQ16" i="15"/>
  <c r="AQ15" i="15"/>
  <c r="AQ14" i="15"/>
  <c r="AQ13" i="15"/>
  <c r="AQ12" i="15"/>
  <c r="AQ11" i="15"/>
  <c r="AQ10" i="15"/>
  <c r="AQ9" i="15"/>
  <c r="AQ8" i="15"/>
  <c r="AQ7" i="15"/>
  <c r="AQ6" i="15"/>
  <c r="W15" i="16"/>
  <c r="W14" i="16"/>
  <c r="W13" i="16"/>
  <c r="W12" i="16"/>
  <c r="W11" i="16"/>
  <c r="W10" i="16"/>
  <c r="W9" i="16"/>
  <c r="W8" i="16"/>
  <c r="W7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H22" i="16"/>
  <c r="B22" i="16"/>
  <c r="N22" i="16" s="1"/>
  <c r="H21" i="16"/>
  <c r="B21" i="16"/>
  <c r="L21" i="16" s="1"/>
  <c r="H20" i="16"/>
  <c r="B20" i="16"/>
  <c r="N20" i="16" s="1"/>
  <c r="H19" i="16"/>
  <c r="B19" i="16"/>
  <c r="M19" i="16" s="1"/>
  <c r="H18" i="16"/>
  <c r="B18" i="16"/>
  <c r="H17" i="16"/>
  <c r="B17" i="16"/>
  <c r="H16" i="16"/>
  <c r="B16" i="16"/>
  <c r="H15" i="16"/>
  <c r="B15" i="16"/>
  <c r="N15" i="16" s="1"/>
  <c r="H14" i="16"/>
  <c r="B14" i="16"/>
  <c r="N14" i="16" s="1"/>
  <c r="H13" i="16"/>
  <c r="B13" i="16"/>
  <c r="K13" i="16" s="1"/>
  <c r="H12" i="16"/>
  <c r="B12" i="16"/>
  <c r="N12" i="16" s="1"/>
  <c r="H11" i="16"/>
  <c r="B11" i="16"/>
  <c r="M11" i="16" s="1"/>
  <c r="H10" i="16"/>
  <c r="B10" i="16"/>
  <c r="J10" i="16" s="1"/>
  <c r="H9" i="16"/>
  <c r="B9" i="16"/>
  <c r="M9" i="16" s="1"/>
  <c r="H8" i="16"/>
  <c r="B8" i="16"/>
  <c r="L8" i="16" s="1"/>
  <c r="H7" i="16"/>
  <c r="B7" i="16"/>
  <c r="N7" i="16" s="1"/>
  <c r="H6" i="16"/>
  <c r="B6" i="16"/>
  <c r="N6" i="16" s="1"/>
  <c r="H5" i="16"/>
  <c r="AA41" i="15"/>
  <c r="C41" i="15"/>
  <c r="B41" i="15"/>
  <c r="AA40" i="15"/>
  <c r="C40" i="15"/>
  <c r="B40" i="15"/>
  <c r="AA39" i="15"/>
  <c r="C39" i="15"/>
  <c r="B39" i="15"/>
  <c r="AA38" i="15"/>
  <c r="C38" i="15"/>
  <c r="B38" i="15"/>
  <c r="AA37" i="15"/>
  <c r="C37" i="15"/>
  <c r="B37" i="15"/>
  <c r="AA36" i="15"/>
  <c r="C36" i="15"/>
  <c r="B36" i="15"/>
  <c r="AA35" i="15"/>
  <c r="C35" i="15"/>
  <c r="B35" i="15"/>
  <c r="AA34" i="15"/>
  <c r="C34" i="15"/>
  <c r="B34" i="15"/>
  <c r="AA33" i="15"/>
  <c r="C33" i="15"/>
  <c r="B33" i="15"/>
  <c r="AA32" i="15"/>
  <c r="C32" i="15"/>
  <c r="B32" i="15"/>
  <c r="AA31" i="15"/>
  <c r="C31" i="15"/>
  <c r="B31" i="15"/>
  <c r="AA30" i="15"/>
  <c r="C30" i="15"/>
  <c r="B30" i="15"/>
  <c r="AA29" i="15"/>
  <c r="C29" i="15"/>
  <c r="B29" i="15"/>
  <c r="AA28" i="15"/>
  <c r="C28" i="15"/>
  <c r="B28" i="15"/>
  <c r="AA27" i="15"/>
  <c r="C27" i="15"/>
  <c r="B27" i="15"/>
  <c r="AA26" i="15"/>
  <c r="C26" i="15"/>
  <c r="B26" i="15"/>
  <c r="AA25" i="15"/>
  <c r="C25" i="15"/>
  <c r="B25" i="15"/>
  <c r="C24" i="15"/>
  <c r="B24" i="15"/>
  <c r="C23" i="15"/>
  <c r="AA20" i="15"/>
  <c r="C20" i="15"/>
  <c r="B20" i="15"/>
  <c r="AA19" i="15"/>
  <c r="C19" i="15"/>
  <c r="B19" i="15"/>
  <c r="AA18" i="15"/>
  <c r="C18" i="15"/>
  <c r="AA16" i="15"/>
  <c r="C16" i="15"/>
  <c r="B16" i="15"/>
  <c r="AA15" i="15"/>
  <c r="C15" i="15"/>
  <c r="B15" i="15"/>
  <c r="AA14" i="15"/>
  <c r="C14" i="15"/>
  <c r="B14" i="15"/>
  <c r="AA13" i="15"/>
  <c r="C13" i="15"/>
  <c r="B13" i="15"/>
  <c r="AA12" i="15"/>
  <c r="C12" i="15"/>
  <c r="B12" i="15"/>
  <c r="AA11" i="15"/>
  <c r="C11" i="15"/>
  <c r="B11" i="15"/>
  <c r="AA10" i="15"/>
  <c r="C10" i="15"/>
  <c r="B10" i="15"/>
  <c r="AA9" i="15"/>
  <c r="C9" i="15"/>
  <c r="B9" i="15"/>
  <c r="AA8" i="15"/>
  <c r="C8" i="15"/>
  <c r="B8" i="15"/>
  <c r="AA7" i="15"/>
  <c r="C7" i="15"/>
  <c r="B7" i="15"/>
  <c r="C6" i="15"/>
  <c r="B6" i="15"/>
  <c r="C5" i="15"/>
  <c r="S45" i="15" l="1"/>
  <c r="S44" i="15"/>
  <c r="D32" i="14"/>
  <c r="I32" i="14" s="1"/>
  <c r="D24" i="14"/>
  <c r="K24" i="14" s="1"/>
  <c r="I19" i="14"/>
  <c r="D13" i="14"/>
  <c r="J13" i="14" s="1"/>
  <c r="K19" i="14"/>
  <c r="D10" i="14"/>
  <c r="J10" i="14" s="1"/>
  <c r="M18" i="16"/>
  <c r="J18" i="16"/>
  <c r="N17" i="16"/>
  <c r="J17" i="16"/>
  <c r="L16" i="16"/>
  <c r="J16" i="16"/>
  <c r="J19" i="14"/>
  <c r="M24" i="15"/>
  <c r="AQ24" i="15"/>
  <c r="AQ40" i="15"/>
  <c r="M41" i="15"/>
  <c r="D28" i="14"/>
  <c r="K28" i="14" s="1"/>
  <c r="D20" i="14"/>
  <c r="J20" i="14" s="1"/>
  <c r="K32" i="14"/>
  <c r="AD42" i="15"/>
  <c r="H42" i="15"/>
  <c r="H24" i="15"/>
  <c r="U20" i="15"/>
  <c r="D21" i="14"/>
  <c r="D14" i="14"/>
  <c r="J14" i="14" s="1"/>
  <c r="D9" i="14"/>
  <c r="L7" i="16"/>
  <c r="M10" i="16"/>
  <c r="N13" i="16"/>
  <c r="J21" i="16"/>
  <c r="J9" i="16"/>
  <c r="L11" i="16"/>
  <c r="M14" i="16"/>
  <c r="L18" i="16"/>
  <c r="M21" i="16"/>
  <c r="M6" i="16"/>
  <c r="N9" i="16"/>
  <c r="J13" i="16"/>
  <c r="K15" i="16"/>
  <c r="N21" i="16"/>
  <c r="K7" i="16"/>
  <c r="L10" i="16"/>
  <c r="M13" i="16"/>
  <c r="L15" i="16"/>
  <c r="L19" i="16"/>
  <c r="A30" i="17"/>
  <c r="M22" i="16"/>
  <c r="H11" i="15"/>
  <c r="U6" i="15"/>
  <c r="U10" i="15"/>
  <c r="U14" i="15"/>
  <c r="H9" i="15"/>
  <c r="U12" i="15"/>
  <c r="D30" i="14"/>
  <c r="D22" i="14"/>
  <c r="D26" i="14"/>
  <c r="D15" i="14"/>
  <c r="D33" i="14"/>
  <c r="D29" i="14"/>
  <c r="D25" i="14"/>
  <c r="B6" i="14"/>
  <c r="D8" i="14" s="1"/>
  <c r="D31" i="14"/>
  <c r="D27" i="14"/>
  <c r="D23" i="14"/>
  <c r="D11" i="14"/>
  <c r="H8" i="15"/>
  <c r="U8" i="15"/>
  <c r="U16" i="15"/>
  <c r="H15" i="15"/>
  <c r="H40" i="15"/>
  <c r="H37" i="15"/>
  <c r="H29" i="15"/>
  <c r="H41" i="15"/>
  <c r="H33" i="15"/>
  <c r="H13" i="15"/>
  <c r="H36" i="15"/>
  <c r="H19" i="15"/>
  <c r="H32" i="15"/>
  <c r="H25" i="15"/>
  <c r="H16" i="15"/>
  <c r="H20" i="15"/>
  <c r="H35" i="15"/>
  <c r="H28" i="15"/>
  <c r="H7" i="15"/>
  <c r="H39" i="15"/>
  <c r="H27" i="15"/>
  <c r="H12" i="15"/>
  <c r="H31" i="15"/>
  <c r="H38" i="15"/>
  <c r="H30" i="15"/>
  <c r="H10" i="15"/>
  <c r="U9" i="15"/>
  <c r="U13" i="15"/>
  <c r="H34" i="15"/>
  <c r="H26" i="15"/>
  <c r="H14" i="15"/>
  <c r="H6" i="15"/>
  <c r="H46" i="15" s="1"/>
  <c r="U30" i="15"/>
  <c r="U38" i="15"/>
  <c r="U11" i="15"/>
  <c r="U24" i="15"/>
  <c r="U27" i="15"/>
  <c r="U35" i="15"/>
  <c r="U5" i="15"/>
  <c r="U32" i="15"/>
  <c r="M30" i="15"/>
  <c r="U18" i="15"/>
  <c r="U28" i="15"/>
  <c r="U36" i="15"/>
  <c r="U31" i="15"/>
  <c r="U39" i="15"/>
  <c r="U34" i="15"/>
  <c r="U26" i="15"/>
  <c r="M11" i="15"/>
  <c r="U19" i="15"/>
  <c r="U29" i="15"/>
  <c r="U37" i="15"/>
  <c r="U7" i="15"/>
  <c r="U15" i="15"/>
  <c r="U40" i="15"/>
  <c r="M7" i="15"/>
  <c r="U25" i="15"/>
  <c r="U33" i="15"/>
  <c r="M9" i="15"/>
  <c r="M20" i="15"/>
  <c r="M34" i="15"/>
  <c r="M12" i="15"/>
  <c r="M32" i="15"/>
  <c r="M35" i="15"/>
  <c r="M6" i="15"/>
  <c r="M14" i="15"/>
  <c r="M29" i="15"/>
  <c r="M37" i="15"/>
  <c r="M10" i="15"/>
  <c r="M25" i="15"/>
  <c r="M27" i="15"/>
  <c r="M8" i="15"/>
  <c r="M16" i="15"/>
  <c r="M33" i="15"/>
  <c r="M15" i="15"/>
  <c r="M31" i="15"/>
  <c r="M39" i="15"/>
  <c r="M40" i="15"/>
  <c r="M19" i="15"/>
  <c r="M26" i="15"/>
  <c r="M28" i="15"/>
  <c r="M36" i="15"/>
  <c r="M13" i="15"/>
  <c r="M38" i="15"/>
  <c r="AD30" i="15"/>
  <c r="AD36" i="15"/>
  <c r="AD32" i="15"/>
  <c r="AD24" i="15"/>
  <c r="AD41" i="15"/>
  <c r="AD29" i="15"/>
  <c r="J12" i="16"/>
  <c r="K16" i="16"/>
  <c r="J7" i="16"/>
  <c r="M8" i="16"/>
  <c r="K10" i="16"/>
  <c r="N11" i="16"/>
  <c r="L13" i="16"/>
  <c r="J15" i="16"/>
  <c r="M16" i="16"/>
  <c r="K18" i="16"/>
  <c r="N19" i="16"/>
  <c r="K12" i="16"/>
  <c r="K20" i="16"/>
  <c r="J6" i="16"/>
  <c r="M7" i="16"/>
  <c r="K9" i="16"/>
  <c r="N10" i="16"/>
  <c r="L12" i="16"/>
  <c r="J14" i="16"/>
  <c r="M15" i="16"/>
  <c r="K17" i="16"/>
  <c r="N18" i="16"/>
  <c r="L20" i="16"/>
  <c r="J22" i="16"/>
  <c r="J20" i="16"/>
  <c r="K6" i="16"/>
  <c r="L9" i="16"/>
  <c r="J11" i="16"/>
  <c r="M12" i="16"/>
  <c r="K14" i="16"/>
  <c r="L17" i="16"/>
  <c r="J19" i="16"/>
  <c r="M20" i="16"/>
  <c r="K22" i="16"/>
  <c r="L6" i="16"/>
  <c r="J8" i="16"/>
  <c r="K11" i="16"/>
  <c r="L14" i="16"/>
  <c r="M17" i="16"/>
  <c r="K19" i="16"/>
  <c r="L22" i="16"/>
  <c r="K8" i="16"/>
  <c r="N8" i="16"/>
  <c r="N16" i="16"/>
  <c r="K21" i="16"/>
  <c r="AD34" i="15"/>
  <c r="AD38" i="15"/>
  <c r="AD37" i="15"/>
  <c r="AD39" i="15"/>
  <c r="AD28" i="15"/>
  <c r="AD35" i="15"/>
  <c r="AD26" i="15"/>
  <c r="AD33" i="15"/>
  <c r="AD40" i="15"/>
  <c r="AD27" i="15"/>
  <c r="AD25" i="15"/>
  <c r="AD31" i="15"/>
  <c r="I24" i="14" l="1"/>
  <c r="J24" i="14"/>
  <c r="J32" i="14"/>
  <c r="L19" i="14"/>
  <c r="I10" i="14"/>
  <c r="L10" i="14" s="1"/>
  <c r="L32" i="14"/>
  <c r="I28" i="14"/>
  <c r="J28" i="14"/>
  <c r="I13" i="14"/>
  <c r="L13" i="14" s="1"/>
  <c r="C20" i="14"/>
  <c r="C21" i="14" s="1"/>
  <c r="C22" i="14" s="1"/>
  <c r="C23" i="14" s="1"/>
  <c r="C24" i="14" s="1"/>
  <c r="C25" i="14" s="1"/>
  <c r="C26" i="14" s="1"/>
  <c r="C27" i="14" s="1"/>
  <c r="C28" i="14" s="1"/>
  <c r="C29" i="14" s="1"/>
  <c r="C30" i="14" s="1"/>
  <c r="C31" i="14" s="1"/>
  <c r="C32" i="14" s="1"/>
  <c r="C33" i="14" s="1"/>
  <c r="I20" i="14"/>
  <c r="K20" i="14"/>
  <c r="J9" i="14"/>
  <c r="I9" i="14"/>
  <c r="J21" i="14"/>
  <c r="K21" i="14"/>
  <c r="I14" i="14"/>
  <c r="L14" i="14" s="1"/>
  <c r="I21" i="14"/>
  <c r="O14" i="16"/>
  <c r="O17" i="16"/>
  <c r="O10" i="16"/>
  <c r="O16" i="16"/>
  <c r="O7" i="16"/>
  <c r="O6" i="16"/>
  <c r="O18" i="16"/>
  <c r="O20" i="16"/>
  <c r="O12" i="16"/>
  <c r="O9" i="16"/>
  <c r="O8" i="16"/>
  <c r="O19" i="16"/>
  <c r="O11" i="16"/>
  <c r="O22" i="16"/>
  <c r="O15" i="16"/>
  <c r="A31" i="17"/>
  <c r="O13" i="16"/>
  <c r="O21" i="16"/>
  <c r="K30" i="14"/>
  <c r="J30" i="14"/>
  <c r="I30" i="14"/>
  <c r="K22" i="14"/>
  <c r="J22" i="14"/>
  <c r="I22" i="14"/>
  <c r="J15" i="14"/>
  <c r="I15" i="14"/>
  <c r="I26" i="14"/>
  <c r="J26" i="14"/>
  <c r="K26" i="14"/>
  <c r="I8" i="14"/>
  <c r="J8" i="14"/>
  <c r="K31" i="14"/>
  <c r="J31" i="14"/>
  <c r="I31" i="14"/>
  <c r="J27" i="14"/>
  <c r="I27" i="14"/>
  <c r="K27" i="14"/>
  <c r="I25" i="14"/>
  <c r="K25" i="14"/>
  <c r="J25" i="14"/>
  <c r="I11" i="14"/>
  <c r="J11" i="14"/>
  <c r="K29" i="14"/>
  <c r="J29" i="14"/>
  <c r="I29" i="14"/>
  <c r="K23" i="14"/>
  <c r="J23" i="14"/>
  <c r="I23" i="14"/>
  <c r="K33" i="14"/>
  <c r="I33" i="14"/>
  <c r="J33" i="14"/>
  <c r="L24" i="14" l="1"/>
  <c r="L28" i="14"/>
  <c r="L20" i="14"/>
  <c r="L21" i="14"/>
  <c r="L9" i="14"/>
  <c r="L23" i="14"/>
  <c r="L22" i="14"/>
  <c r="L8" i="14"/>
  <c r="A32" i="17"/>
  <c r="L29" i="14"/>
  <c r="L30" i="14"/>
  <c r="L15" i="14"/>
  <c r="L26" i="14"/>
  <c r="L31" i="14"/>
  <c r="L27" i="14"/>
  <c r="L11" i="14"/>
  <c r="L33" i="14"/>
  <c r="L25" i="14"/>
  <c r="M92" i="9"/>
  <c r="L92" i="9"/>
  <c r="K92" i="9"/>
  <c r="J92" i="9"/>
  <c r="I92" i="9"/>
  <c r="M89" i="9"/>
  <c r="L89" i="9"/>
  <c r="K89" i="9"/>
  <c r="J89" i="9"/>
  <c r="I89" i="9"/>
  <c r="M86" i="9"/>
  <c r="L86" i="9"/>
  <c r="K86" i="9"/>
  <c r="J86" i="9"/>
  <c r="I86" i="9"/>
  <c r="M83" i="9"/>
  <c r="L83" i="9"/>
  <c r="K83" i="9"/>
  <c r="J83" i="9"/>
  <c r="I83" i="9"/>
  <c r="A33" i="17" l="1"/>
  <c r="B78" i="9"/>
  <c r="B75" i="9"/>
  <c r="B72" i="9"/>
  <c r="B69" i="9"/>
  <c r="B66" i="9"/>
  <c r="B63" i="9"/>
  <c r="B60" i="9"/>
  <c r="B57" i="9"/>
  <c r="B54" i="9"/>
  <c r="B51" i="9"/>
  <c r="B48" i="9"/>
  <c r="B45" i="9"/>
  <c r="B42" i="9"/>
  <c r="B39" i="9"/>
  <c r="M80" i="9" l="1"/>
  <c r="L80" i="9"/>
  <c r="K80" i="9"/>
  <c r="J80" i="9"/>
  <c r="I80" i="9"/>
  <c r="M77" i="9"/>
  <c r="L77" i="9"/>
  <c r="K77" i="9"/>
  <c r="J77" i="9"/>
  <c r="I77" i="9"/>
  <c r="M74" i="9"/>
  <c r="L74" i="9"/>
  <c r="K74" i="9"/>
  <c r="J74" i="9"/>
  <c r="I74" i="9"/>
  <c r="M71" i="9"/>
  <c r="L71" i="9"/>
  <c r="K71" i="9"/>
  <c r="J71" i="9"/>
  <c r="I71" i="9"/>
  <c r="M68" i="9"/>
  <c r="L68" i="9"/>
  <c r="K68" i="9"/>
  <c r="J68" i="9"/>
  <c r="I68" i="9"/>
  <c r="M65" i="9"/>
  <c r="L65" i="9"/>
  <c r="K65" i="9"/>
  <c r="J65" i="9"/>
  <c r="I65" i="9"/>
  <c r="M62" i="9"/>
  <c r="L62" i="9"/>
  <c r="K62" i="9"/>
  <c r="J62" i="9"/>
  <c r="I62" i="9"/>
  <c r="M59" i="9"/>
  <c r="L59" i="9"/>
  <c r="K59" i="9"/>
  <c r="J59" i="9"/>
  <c r="I59" i="9"/>
  <c r="M56" i="9"/>
  <c r="L56" i="9"/>
  <c r="K56" i="9"/>
  <c r="J56" i="9"/>
  <c r="I56" i="9"/>
  <c r="M53" i="9"/>
  <c r="L53" i="9"/>
  <c r="K53" i="9"/>
  <c r="J53" i="9"/>
  <c r="I53" i="9"/>
  <c r="M50" i="9"/>
  <c r="L50" i="9"/>
  <c r="K50" i="9"/>
  <c r="J50" i="9"/>
  <c r="I50" i="9"/>
  <c r="M47" i="9"/>
  <c r="L47" i="9"/>
  <c r="K47" i="9"/>
  <c r="J47" i="9"/>
  <c r="I47" i="9"/>
  <c r="M44" i="9"/>
  <c r="L44" i="9"/>
  <c r="K44" i="9"/>
  <c r="J44" i="9"/>
  <c r="I44" i="9"/>
  <c r="M41" i="9"/>
  <c r="L41" i="9"/>
  <c r="K41" i="9"/>
  <c r="J41" i="9"/>
  <c r="I41" i="9"/>
  <c r="B34" i="9" l="1"/>
  <c r="B33" i="9"/>
  <c r="B32" i="9"/>
  <c r="B31" i="9"/>
  <c r="B30" i="9"/>
  <c r="B29" i="9"/>
  <c r="B28" i="9"/>
  <c r="B27" i="9"/>
  <c r="B5" i="9"/>
  <c r="B6" i="9"/>
  <c r="I6" i="9"/>
  <c r="J6" i="9"/>
  <c r="K6" i="9"/>
  <c r="L6" i="9"/>
  <c r="M6" i="9"/>
  <c r="B7" i="9"/>
  <c r="B8" i="9"/>
  <c r="I8" i="9"/>
  <c r="J8" i="9"/>
  <c r="K8" i="9"/>
  <c r="L8" i="9"/>
  <c r="M8" i="9"/>
  <c r="B9" i="9"/>
  <c r="B10" i="9"/>
  <c r="I10" i="9"/>
  <c r="J10" i="9"/>
  <c r="K10" i="9"/>
  <c r="L10" i="9"/>
  <c r="M10" i="9"/>
  <c r="B11" i="9"/>
  <c r="B12" i="9"/>
  <c r="I12" i="9"/>
  <c r="J12" i="9"/>
  <c r="K12" i="9"/>
  <c r="L12" i="9"/>
  <c r="M12" i="9"/>
  <c r="B13" i="9"/>
  <c r="B14" i="9"/>
  <c r="I14" i="9"/>
  <c r="J14" i="9"/>
  <c r="K14" i="9"/>
  <c r="L14" i="9"/>
  <c r="M14" i="9"/>
  <c r="B15" i="9"/>
  <c r="B16" i="9"/>
  <c r="I16" i="9"/>
  <c r="J16" i="9"/>
  <c r="K16" i="9"/>
  <c r="L16" i="9"/>
  <c r="M16" i="9"/>
  <c r="B17" i="9"/>
  <c r="B18" i="9"/>
  <c r="I18" i="9"/>
  <c r="J18" i="9"/>
  <c r="K18" i="9"/>
  <c r="L18" i="9"/>
  <c r="M18" i="9"/>
  <c r="I20" i="9"/>
  <c r="J20" i="9"/>
  <c r="K20" i="9"/>
  <c r="L20" i="9"/>
  <c r="M20" i="9"/>
  <c r="I22" i="9"/>
  <c r="J22" i="9"/>
  <c r="K22" i="9"/>
  <c r="L22" i="9"/>
  <c r="M22" i="9"/>
  <c r="I24" i="9"/>
  <c r="J24" i="9"/>
  <c r="K24" i="9"/>
  <c r="L24" i="9"/>
  <c r="M24" i="9"/>
  <c r="I26" i="9"/>
  <c r="J26" i="9"/>
  <c r="K26" i="9"/>
  <c r="L26" i="9"/>
  <c r="M26" i="9"/>
  <c r="I31" i="9"/>
  <c r="J31" i="9"/>
  <c r="K31" i="9"/>
  <c r="L31" i="9"/>
  <c r="M31" i="9"/>
  <c r="I34" i="9"/>
  <c r="J34" i="9"/>
  <c r="K34" i="9"/>
  <c r="L34" i="9"/>
  <c r="M34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8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microcosms with sediment</t>
        </r>
      </text>
    </comment>
  </commentList>
</comments>
</file>

<file path=xl/sharedStrings.xml><?xml version="1.0" encoding="utf-8"?>
<sst xmlns="http://schemas.openxmlformats.org/spreadsheetml/2006/main" count="433" uniqueCount="181">
  <si>
    <t xml:space="preserve">date </t>
  </si>
  <si>
    <t>exp r</t>
  </si>
  <si>
    <t>/d</t>
  </si>
  <si>
    <t>Mean SR</t>
  </si>
  <si>
    <t>W/m^2 / d</t>
  </si>
  <si>
    <t>d</t>
  </si>
  <si>
    <t>interval</t>
  </si>
  <si>
    <t>day</t>
  </si>
  <si>
    <t>EC</t>
  </si>
  <si>
    <t>pH</t>
  </si>
  <si>
    <t>O2</t>
  </si>
  <si>
    <t>Temp</t>
  </si>
  <si>
    <t>turbidity</t>
  </si>
  <si>
    <t>Corr r</t>
  </si>
  <si>
    <t>g</t>
  </si>
  <si>
    <t>Mean</t>
  </si>
  <si>
    <t>FN1</t>
  </si>
  <si>
    <t>FN2</t>
  </si>
  <si>
    <t>Mean FN</t>
  </si>
  <si>
    <t xml:space="preserve"> </t>
  </si>
  <si>
    <t>start</t>
  </si>
  <si>
    <t>mg/L</t>
  </si>
  <si>
    <t>microS/cm</t>
  </si>
  <si>
    <t>Turbidity</t>
  </si>
  <si>
    <t xml:space="preserve">Date </t>
  </si>
  <si>
    <t>Microcosm</t>
  </si>
  <si>
    <t>Day nr</t>
  </si>
  <si>
    <t>Means</t>
  </si>
  <si>
    <t>DW 1</t>
  </si>
  <si>
    <t>DW 2</t>
  </si>
  <si>
    <t>DW 3</t>
  </si>
  <si>
    <t>Mean DW</t>
  </si>
  <si>
    <t>DW0</t>
  </si>
  <si>
    <t>DW1</t>
  </si>
  <si>
    <t>DW2</t>
  </si>
  <si>
    <t>DW3</t>
  </si>
  <si>
    <t>mg</t>
  </si>
  <si>
    <t>FN3</t>
  </si>
  <si>
    <t>Continuously monitored microcosms</t>
  </si>
  <si>
    <t>FN4</t>
  </si>
  <si>
    <t>FN5</t>
  </si>
  <si>
    <t>Day</t>
  </si>
  <si>
    <t>Mean WT</t>
  </si>
  <si>
    <t>°C</t>
  </si>
  <si>
    <t>KJ/m²/d</t>
  </si>
  <si>
    <t>Mean Air Temp</t>
  </si>
  <si>
    <t>r1</t>
  </si>
  <si>
    <t>r2</t>
  </si>
  <si>
    <t>r3</t>
  </si>
  <si>
    <t>Growth rate experiments</t>
  </si>
  <si>
    <t>Geomean FN</t>
  </si>
  <si>
    <t>r4</t>
  </si>
  <si>
    <t>r5</t>
  </si>
  <si>
    <t>Mean water temp</t>
  </si>
  <si>
    <t>Mean air temp</t>
  </si>
  <si>
    <t>DW/FN 1</t>
  </si>
  <si>
    <t>DW/FN 2</t>
  </si>
  <si>
    <t>DW/FN 3</t>
  </si>
  <si>
    <t>DW/FN Mean</t>
  </si>
  <si>
    <t>Geomean  FN interval</t>
  </si>
  <si>
    <t>FN0</t>
  </si>
  <si>
    <t>mean r DW</t>
  </si>
  <si>
    <t>mean r FN</t>
  </si>
  <si>
    <t>Continously monitored cosms</t>
  </si>
  <si>
    <t>N-NH4</t>
  </si>
  <si>
    <t>N-(NO3+NO2)</t>
  </si>
  <si>
    <t>P-PO4</t>
  </si>
  <si>
    <t>[mg/l]</t>
  </si>
  <si>
    <t>Surface water</t>
  </si>
  <si>
    <t>Min</t>
  </si>
  <si>
    <t>Max</t>
  </si>
  <si>
    <t>Date</t>
  </si>
  <si>
    <t>PAR</t>
  </si>
  <si>
    <t>datum</t>
  </si>
  <si>
    <t>Flab</t>
  </si>
  <si>
    <t>electrode</t>
  </si>
  <si>
    <t xml:space="preserve">   0 cm</t>
  </si>
  <si>
    <t>I   -  10 cm</t>
  </si>
  <si>
    <t>I   -  20 cm</t>
  </si>
  <si>
    <t xml:space="preserve">  I   - 30 cm</t>
  </si>
  <si>
    <t>%</t>
  </si>
  <si>
    <t>µmol</t>
  </si>
  <si>
    <t>boven</t>
  </si>
  <si>
    <t>onder</t>
  </si>
  <si>
    <t>met net</t>
  </si>
  <si>
    <t>nvt</t>
  </si>
  <si>
    <t>light measurements</t>
  </si>
  <si>
    <t>date</t>
  </si>
  <si>
    <t>time</t>
  </si>
  <si>
    <t>microcosm</t>
  </si>
  <si>
    <t>Lemna</t>
  </si>
  <si>
    <t>weather: partly cloudy</t>
  </si>
  <si>
    <t>weather: cloudy after rain shower</t>
  </si>
  <si>
    <t>no sampling</t>
  </si>
  <si>
    <t>FW 1</t>
  </si>
  <si>
    <t>FW 2</t>
  </si>
  <si>
    <t>FW 3</t>
  </si>
  <si>
    <t>Mean FW</t>
  </si>
  <si>
    <t>FW/FN 1</t>
  </si>
  <si>
    <t>FW/FN 2</t>
  </si>
  <si>
    <t>FW/FN 3</t>
  </si>
  <si>
    <t>FW/FN Mean</t>
  </si>
  <si>
    <t>FW0</t>
  </si>
  <si>
    <t>FW1</t>
  </si>
  <si>
    <t>FW2</t>
  </si>
  <si>
    <t>FW3</t>
  </si>
  <si>
    <t>mean r FW</t>
  </si>
  <si>
    <t>no measurements</t>
  </si>
  <si>
    <t>DW/FW1</t>
  </si>
  <si>
    <t>DW/FW2</t>
  </si>
  <si>
    <t>DW/FW3</t>
  </si>
  <si>
    <t>DW/FWmean</t>
  </si>
  <si>
    <t>FLAB %</t>
  </si>
  <si>
    <t>FLAB 1</t>
  </si>
  <si>
    <t>FLAB 2</t>
  </si>
  <si>
    <t>FLAB 3</t>
  </si>
  <si>
    <t>Day interval</t>
  </si>
  <si>
    <t>r FN</t>
  </si>
  <si>
    <t>FLAB</t>
  </si>
  <si>
    <t>Celcius</t>
  </si>
  <si>
    <t>NTU</t>
  </si>
  <si>
    <r>
      <t>d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</si>
  <si>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FN</t>
  </si>
  <si>
    <t>Measured values</t>
  </si>
  <si>
    <t>Interval</t>
  </si>
  <si>
    <t>Calculated means</t>
  </si>
  <si>
    <t>geomean</t>
  </si>
  <si>
    <t>arthm mean</t>
  </si>
  <si>
    <t>Air T</t>
  </si>
  <si>
    <t>Rad</t>
  </si>
  <si>
    <t>Cosm</t>
  </si>
  <si>
    <t>Dependent</t>
  </si>
  <si>
    <t>independent variables</t>
  </si>
  <si>
    <t>EC_St</t>
  </si>
  <si>
    <t>pH_St</t>
  </si>
  <si>
    <t>O2_St</t>
  </si>
  <si>
    <t>T_St</t>
  </si>
  <si>
    <t>Turb_St</t>
  </si>
  <si>
    <t xml:space="preserve">values at start  </t>
  </si>
  <si>
    <t xml:space="preserve"> values at end of growth period (=date)</t>
  </si>
  <si>
    <t>EC_End</t>
  </si>
  <si>
    <t>pH_End</t>
  </si>
  <si>
    <t>O2_End</t>
  </si>
  <si>
    <t>T_End</t>
  </si>
  <si>
    <t>Turb_End</t>
  </si>
  <si>
    <t>EC_M</t>
  </si>
  <si>
    <t>pH_M</t>
  </si>
  <si>
    <t>O2_M</t>
  </si>
  <si>
    <t>T_M</t>
  </si>
  <si>
    <t>Turb_M</t>
  </si>
  <si>
    <t>FLAB_End</t>
  </si>
  <si>
    <t>Air  T_M</t>
  </si>
  <si>
    <t>Rad_M</t>
  </si>
  <si>
    <t>Means over interval</t>
  </si>
  <si>
    <t>Growth cosms</t>
  </si>
  <si>
    <t>Geomean</t>
  </si>
  <si>
    <t xml:space="preserve"> r [/d]</t>
  </si>
  <si>
    <t>Means over 5 replicates</t>
  </si>
  <si>
    <t>N/P</t>
  </si>
  <si>
    <t>M15</t>
  </si>
  <si>
    <t>M21</t>
  </si>
  <si>
    <t>M33</t>
  </si>
  <si>
    <t>M65</t>
  </si>
  <si>
    <t>M86</t>
  </si>
  <si>
    <t>g/m²</t>
  </si>
  <si>
    <t>Geomean DW</t>
  </si>
  <si>
    <t>r(FN)</t>
  </si>
  <si>
    <t>r (DW)</t>
  </si>
  <si>
    <t>r(FW)</t>
  </si>
  <si>
    <t>Mean all</t>
  </si>
  <si>
    <t>Mean June - Sept</t>
  </si>
  <si>
    <t>Destructively sampled microcosms</t>
  </si>
  <si>
    <t>(no fronds!)</t>
  </si>
  <si>
    <t>Figure 1</t>
  </si>
  <si>
    <t>Figure 2</t>
  </si>
  <si>
    <t>Figure 3</t>
  </si>
  <si>
    <t>Figure 4</t>
  </si>
  <si>
    <t>Max FN/m²</t>
  </si>
  <si>
    <t>Figure 5</t>
  </si>
  <si>
    <r>
      <t>KJ m</t>
    </r>
    <r>
      <rPr>
        <vertAlign val="superscript"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²d</t>
    </r>
    <r>
      <rPr>
        <vertAlign val="superscript"/>
        <sz val="11"/>
        <color theme="1"/>
        <rFont val="Calibri"/>
        <family val="2"/>
        <scheme val="minor"/>
      </rPr>
      <t>-1</t>
    </r>
  </si>
  <si>
    <t>Mean Oct -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</si>
</sst>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dd/mm/yy;@"/>
    <numFmt numFmtId="167" formatCode="0.0000"/>
    <numFmt numFmtId="168" formatCode="dd/mm/yyyy;@"/>
  </numFmts>
  <fonts count="2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000000"/>
      <name val="Calibri"/>
      <family val="2"/>
    </font>
    <font>
      <sz val="8"/>
      <color indexed="10"/>
      <name val="Arial"/>
      <family val="2"/>
    </font>
    <font>
      <sz val="8"/>
      <color indexed="10"/>
      <name val="MS Sans Serif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indexed="10"/>
      <name val="MS Sans Serif"/>
      <family val="2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5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165" fontId="0" fillId="2" borderId="0" xfId="0" applyNumberFormat="1" applyFill="1" applyAlignment="1">
      <alignment horizontal="center"/>
    </xf>
    <xf numFmtId="0" fontId="2" fillId="0" borderId="0" xfId="0" applyFont="1"/>
    <xf numFmtId="0" fontId="1" fillId="0" borderId="0" xfId="0" applyFont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0" fillId="0" borderId="4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165" fontId="0" fillId="2" borderId="0" xfId="0" applyNumberFormat="1" applyFont="1" applyFill="1" applyAlignment="1">
      <alignment horizontal="center"/>
    </xf>
    <xf numFmtId="165" fontId="0" fillId="2" borderId="0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" fontId="0" fillId="0" borderId="0" xfId="0" applyNumberFormat="1" applyFill="1" applyAlignment="1">
      <alignment horizontal="center"/>
    </xf>
    <xf numFmtId="1" fontId="1" fillId="0" borderId="0" xfId="0" applyNumberFormat="1" applyFont="1" applyAlignment="1">
      <alignment horizontal="center" vertical="center" wrapText="1"/>
    </xf>
    <xf numFmtId="0" fontId="0" fillId="0" borderId="0" xfId="0" applyBorder="1"/>
    <xf numFmtId="0" fontId="0" fillId="0" borderId="6" xfId="0" applyBorder="1"/>
    <xf numFmtId="165" fontId="0" fillId="0" borderId="0" xfId="0" applyNumberFormat="1"/>
    <xf numFmtId="15" fontId="0" fillId="0" borderId="0" xfId="0" applyNumberFormat="1"/>
    <xf numFmtId="15" fontId="0" fillId="0" borderId="0" xfId="0" applyNumberFormat="1" applyAlignment="1">
      <alignment horizontal="center"/>
    </xf>
    <xf numFmtId="0" fontId="0" fillId="0" borderId="0" xfId="0" applyFill="1" applyBorder="1"/>
    <xf numFmtId="0" fontId="2" fillId="0" borderId="7" xfId="0" applyFont="1" applyBorder="1"/>
    <xf numFmtId="0" fontId="2" fillId="0" borderId="8" xfId="0" applyFont="1" applyBorder="1"/>
    <xf numFmtId="0" fontId="4" fillId="0" borderId="7" xfId="0" applyFont="1" applyBorder="1"/>
    <xf numFmtId="1" fontId="2" fillId="0" borderId="7" xfId="0" applyNumberFormat="1" applyFont="1" applyBorder="1" applyAlignment="1">
      <alignment horizontal="center"/>
    </xf>
    <xf numFmtId="1" fontId="0" fillId="2" borderId="0" xfId="0" applyNumberFormat="1" applyFill="1" applyAlignment="1">
      <alignment horizontal="center"/>
    </xf>
    <xf numFmtId="0" fontId="3" fillId="0" borderId="0" xfId="0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6" fontId="0" fillId="0" borderId="0" xfId="0" applyNumberFormat="1" applyFill="1"/>
    <xf numFmtId="165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0" borderId="0" xfId="0" applyNumberFormat="1" applyBorder="1"/>
    <xf numFmtId="2" fontId="0" fillId="0" borderId="6" xfId="0" applyNumberFormat="1" applyBorder="1"/>
    <xf numFmtId="164" fontId="0" fillId="2" borderId="4" xfId="0" applyNumberFormat="1" applyFill="1" applyBorder="1" applyAlignment="1">
      <alignment horizontal="center"/>
    </xf>
    <xf numFmtId="164" fontId="1" fillId="0" borderId="0" xfId="0" applyNumberFormat="1" applyFont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0" fillId="2" borderId="0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" fontId="1" fillId="0" borderId="0" xfId="0" applyNumberFormat="1" applyFont="1" applyFill="1" applyAlignment="1">
      <alignment horizontal="center" vertical="center" wrapText="1"/>
    </xf>
    <xf numFmtId="166" fontId="0" fillId="4" borderId="0" xfId="0" applyNumberFormat="1" applyFill="1"/>
    <xf numFmtId="165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0" fillId="0" borderId="4" xfId="0" applyNumberForma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165" fontId="0" fillId="2" borderId="4" xfId="0" applyNumberFormat="1" applyFill="1" applyBorder="1" applyAlignment="1">
      <alignment horizontal="center"/>
    </xf>
    <xf numFmtId="1" fontId="1" fillId="0" borderId="4" xfId="0" applyNumberFormat="1" applyFont="1" applyBorder="1" applyAlignment="1">
      <alignment horizontal="center" vertical="center" wrapText="1"/>
    </xf>
    <xf numFmtId="165" fontId="0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2" fontId="0" fillId="2" borderId="0" xfId="0" applyNumberFormat="1" applyFill="1" applyBorder="1" applyAlignment="1">
      <alignment horizontal="center"/>
    </xf>
    <xf numFmtId="164" fontId="0" fillId="2" borderId="0" xfId="0" applyNumberFormat="1" applyFill="1"/>
    <xf numFmtId="2" fontId="1" fillId="2" borderId="0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0" fillId="0" borderId="4" xfId="0" applyNumberFormat="1" applyFont="1" applyFill="1" applyBorder="1" applyAlignment="1">
      <alignment horizontal="center"/>
    </xf>
    <xf numFmtId="164" fontId="0" fillId="0" borderId="0" xfId="0" applyNumberFormat="1" applyFill="1"/>
    <xf numFmtId="166" fontId="0" fillId="4" borderId="4" xfId="0" applyNumberFormat="1" applyFill="1" applyBorder="1"/>
    <xf numFmtId="0" fontId="0" fillId="0" borderId="4" xfId="0" applyBorder="1"/>
    <xf numFmtId="164" fontId="1" fillId="0" borderId="12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6" xfId="0" applyNumberFormat="1" applyBorder="1"/>
    <xf numFmtId="164" fontId="0" fillId="3" borderId="6" xfId="0" applyNumberFormat="1" applyFill="1" applyBorder="1" applyAlignment="1">
      <alignment horizontal="center"/>
    </xf>
    <xf numFmtId="166" fontId="0" fillId="6" borderId="0" xfId="0" applyNumberFormat="1" applyFill="1"/>
    <xf numFmtId="164" fontId="2" fillId="0" borderId="13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0" fillId="0" borderId="13" xfId="0" applyNumberFormat="1" applyFont="1" applyFill="1" applyBorder="1" applyAlignment="1">
      <alignment horizontal="center"/>
    </xf>
    <xf numFmtId="166" fontId="0" fillId="6" borderId="0" xfId="0" applyNumberFormat="1" applyFill="1" applyBorder="1"/>
    <xf numFmtId="1" fontId="0" fillId="0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66" fontId="0" fillId="5" borderId="0" xfId="0" applyNumberFormat="1" applyFill="1" applyBorder="1"/>
    <xf numFmtId="0" fontId="0" fillId="0" borderId="0" xfId="0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8" fillId="0" borderId="0" xfId="0" applyFont="1" applyBorder="1" applyAlignment="1" applyProtection="1">
      <alignment horizontal="center"/>
      <protection hidden="1"/>
    </xf>
    <xf numFmtId="2" fontId="9" fillId="0" borderId="0" xfId="0" applyNumberFormat="1" applyFont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Fill="1" applyBorder="1"/>
    <xf numFmtId="2" fontId="0" fillId="0" borderId="0" xfId="0" applyNumberFormat="1" applyFill="1" applyBorder="1"/>
    <xf numFmtId="0" fontId="2" fillId="0" borderId="0" xfId="0" applyFont="1" applyFill="1" applyBorder="1"/>
    <xf numFmtId="166" fontId="0" fillId="0" borderId="0" xfId="0" applyNumberFormat="1" applyFill="1" applyBorder="1" applyAlignment="1"/>
    <xf numFmtId="164" fontId="0" fillId="0" borderId="0" xfId="0" applyNumberFormat="1" applyFill="1" applyBorder="1"/>
    <xf numFmtId="165" fontId="0" fillId="0" borderId="0" xfId="0" applyNumberFormat="1" applyFill="1" applyBorder="1"/>
    <xf numFmtId="166" fontId="11" fillId="0" borderId="0" xfId="0" quotePrefix="1" applyNumberFormat="1" applyFont="1" applyFill="1" applyBorder="1" applyAlignment="1" applyProtection="1">
      <protection hidden="1"/>
    </xf>
    <xf numFmtId="2" fontId="2" fillId="0" borderId="0" xfId="0" applyNumberFormat="1" applyFont="1" applyFill="1" applyBorder="1"/>
    <xf numFmtId="0" fontId="0" fillId="0" borderId="14" xfId="0" applyFill="1" applyBorder="1"/>
    <xf numFmtId="168" fontId="10" fillId="0" borderId="0" xfId="0" quotePrefix="1" applyNumberFormat="1" applyFont="1" applyFill="1" applyBorder="1" applyAlignment="1" applyProtection="1">
      <alignment horizontal="left"/>
      <protection hidden="1"/>
    </xf>
    <xf numFmtId="0" fontId="0" fillId="0" borderId="15" xfId="0" applyFill="1" applyBorder="1"/>
    <xf numFmtId="166" fontId="10" fillId="0" borderId="0" xfId="0" quotePrefix="1" applyNumberFormat="1" applyFont="1" applyBorder="1" applyAlignment="1" applyProtection="1">
      <protection hidden="1"/>
    </xf>
    <xf numFmtId="0" fontId="10" fillId="0" borderId="0" xfId="0" applyFont="1" applyBorder="1" applyAlignment="1" applyProtection="1">
      <alignment horizontal="center"/>
      <protection hidden="1"/>
    </xf>
    <xf numFmtId="2" fontId="10" fillId="0" borderId="0" xfId="0" applyNumberFormat="1" applyFont="1" applyBorder="1" applyAlignment="1" applyProtection="1">
      <alignment horizontal="center"/>
      <protection hidden="1"/>
    </xf>
    <xf numFmtId="164" fontId="10" fillId="0" borderId="0" xfId="0" applyNumberFormat="1" applyFont="1" applyBorder="1" applyAlignment="1" applyProtection="1">
      <alignment horizontal="center"/>
      <protection hidden="1"/>
    </xf>
    <xf numFmtId="165" fontId="10" fillId="0" borderId="0" xfId="0" applyNumberFormat="1" applyFont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0" fontId="10" fillId="0" borderId="0" xfId="0" applyNumberFormat="1" applyFont="1" applyFill="1" applyBorder="1" applyAlignment="1" applyProtection="1">
      <alignment horizontal="center"/>
      <protection hidden="1"/>
    </xf>
    <xf numFmtId="0" fontId="0" fillId="7" borderId="0" xfId="0" applyFill="1" applyBorder="1"/>
    <xf numFmtId="0" fontId="0" fillId="7" borderId="15" xfId="0" applyFill="1" applyBorder="1"/>
    <xf numFmtId="168" fontId="0" fillId="0" borderId="0" xfId="0" applyNumberFormat="1" applyFill="1" applyBorder="1"/>
    <xf numFmtId="167" fontId="10" fillId="0" borderId="0" xfId="0" applyNumberFormat="1" applyFont="1" applyBorder="1" applyAlignment="1" applyProtection="1">
      <alignment horizontal="center"/>
      <protection hidden="1"/>
    </xf>
    <xf numFmtId="0" fontId="0" fillId="7" borderId="14" xfId="0" applyFill="1" applyBorder="1"/>
    <xf numFmtId="0" fontId="0" fillId="8" borderId="15" xfId="0" applyFill="1" applyBorder="1"/>
    <xf numFmtId="166" fontId="10" fillId="0" borderId="0" xfId="0" quotePrefix="1" applyNumberFormat="1" applyFont="1" applyFill="1" applyBorder="1" applyAlignment="1" applyProtection="1">
      <protection hidden="1"/>
    </xf>
    <xf numFmtId="165" fontId="10" fillId="0" borderId="0" xfId="0" applyNumberFormat="1" applyFont="1" applyFill="1" applyBorder="1" applyAlignment="1" applyProtection="1">
      <alignment horizontal="center"/>
      <protection hidden="1"/>
    </xf>
    <xf numFmtId="166" fontId="0" fillId="7" borderId="0" xfId="0" applyNumberFormat="1" applyFill="1" applyBorder="1" applyAlignment="1"/>
    <xf numFmtId="2" fontId="0" fillId="7" borderId="0" xfId="0" applyNumberFormat="1" applyFill="1" applyBorder="1"/>
    <xf numFmtId="0" fontId="10" fillId="0" borderId="0" xfId="0" applyNumberFormat="1" applyFont="1" applyAlignment="1" applyProtection="1">
      <alignment horizontal="center"/>
      <protection hidden="1"/>
    </xf>
    <xf numFmtId="2" fontId="10" fillId="0" borderId="0" xfId="0" applyNumberFormat="1" applyFont="1" applyAlignment="1" applyProtection="1">
      <alignment horizontal="center"/>
      <protection hidden="1"/>
    </xf>
    <xf numFmtId="1" fontId="8" fillId="0" borderId="0" xfId="0" applyNumberFormat="1" applyFont="1" applyAlignment="1" applyProtection="1">
      <alignment horizontal="center"/>
      <protection hidden="1"/>
    </xf>
    <xf numFmtId="0" fontId="0" fillId="0" borderId="0" xfId="0" applyFill="1" applyBorder="1" applyAlignment="1">
      <alignment horizontal="left"/>
    </xf>
    <xf numFmtId="0" fontId="8" fillId="0" borderId="0" xfId="0" applyFont="1" applyBorder="1" applyAlignment="1" applyProtection="1">
      <alignment horizontal="left"/>
      <protection hidden="1"/>
    </xf>
    <xf numFmtId="0" fontId="0" fillId="7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10" fillId="0" borderId="0" xfId="0" applyFont="1" applyFill="1" applyAlignment="1" applyProtection="1">
      <alignment horizontal="center"/>
      <protection hidden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/>
    <xf numFmtId="0" fontId="0" fillId="0" borderId="11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12" fillId="0" borderId="19" xfId="0" applyFont="1" applyBorder="1" applyAlignment="1">
      <alignment horizontal="center"/>
    </xf>
    <xf numFmtId="15" fontId="0" fillId="0" borderId="16" xfId="0" applyNumberFormat="1" applyBorder="1"/>
    <xf numFmtId="2" fontId="0" fillId="0" borderId="17" xfId="0" applyNumberFormat="1" applyBorder="1" applyAlignment="1">
      <alignment horizontal="center"/>
    </xf>
    <xf numFmtId="0" fontId="0" fillId="0" borderId="15" xfId="0" applyBorder="1"/>
    <xf numFmtId="0" fontId="0" fillId="0" borderId="0" xfId="0" applyBorder="1" applyAlignment="1">
      <alignment horizontal="center"/>
    </xf>
    <xf numFmtId="2" fontId="0" fillId="0" borderId="17" xfId="0" applyNumberFormat="1" applyBorder="1"/>
    <xf numFmtId="0" fontId="12" fillId="0" borderId="0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66" fontId="0" fillId="6" borderId="5" xfId="0" applyNumberFormat="1" applyFill="1" applyBorder="1"/>
    <xf numFmtId="0" fontId="0" fillId="2" borderId="5" xfId="0" applyFill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165" fontId="0" fillId="2" borderId="5" xfId="0" applyNumberFormat="1" applyFont="1" applyFill="1" applyBorder="1" applyAlignment="1">
      <alignment horizontal="center"/>
    </xf>
    <xf numFmtId="165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0" xfId="0" applyNumberFormat="1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14" fillId="0" borderId="0" xfId="0" applyFont="1" applyFill="1" applyBorder="1"/>
    <xf numFmtId="2" fontId="1" fillId="0" borderId="6" xfId="0" applyNumberFormat="1" applyFont="1" applyFill="1" applyBorder="1" applyAlignment="1">
      <alignment horizontal="center" vertical="center" wrapText="1"/>
    </xf>
    <xf numFmtId="1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64" fontId="0" fillId="0" borderId="6" xfId="0" applyNumberFormat="1" applyFill="1" applyBorder="1"/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horizontal="right"/>
    </xf>
    <xf numFmtId="0" fontId="15" fillId="0" borderId="0" xfId="0" applyFont="1" applyAlignment="1" applyProtection="1">
      <alignment horizontal="right"/>
      <protection locked="0" hidden="1"/>
    </xf>
    <xf numFmtId="0" fontId="2" fillId="0" borderId="0" xfId="0" applyFont="1" applyBorder="1"/>
    <xf numFmtId="1" fontId="2" fillId="0" borderId="0" xfId="0" applyNumberFormat="1" applyFont="1" applyBorder="1" applyAlignment="1">
      <alignment horizontal="center"/>
    </xf>
    <xf numFmtId="15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5" fontId="0" fillId="0" borderId="5" xfId="0" applyNumberFormat="1" applyBorder="1"/>
    <xf numFmtId="164" fontId="0" fillId="0" borderId="5" xfId="0" applyNumberFormat="1" applyBorder="1"/>
    <xf numFmtId="0" fontId="1" fillId="0" borderId="0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65" fontId="1" fillId="0" borderId="0" xfId="0" applyNumberFormat="1" applyFont="1" applyFill="1" applyBorder="1" applyAlignment="1">
      <alignment vertical="center" wrapText="1"/>
    </xf>
    <xf numFmtId="2" fontId="0" fillId="0" borderId="0" xfId="0" applyNumberFormat="1" applyFill="1" applyBorder="1" applyAlignment="1"/>
    <xf numFmtId="165" fontId="0" fillId="0" borderId="0" xfId="0" applyNumberFormat="1" applyFill="1" applyBorder="1" applyAlignment="1"/>
    <xf numFmtId="164" fontId="0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vertical="center" wrapText="1"/>
    </xf>
    <xf numFmtId="166" fontId="10" fillId="0" borderId="0" xfId="0" quotePrefix="1" applyNumberFormat="1" applyFont="1" applyBorder="1" applyAlignment="1" applyProtection="1">
      <alignment horizontal="right"/>
      <protection hidden="1"/>
    </xf>
    <xf numFmtId="0" fontId="0" fillId="0" borderId="0" xfId="0" applyFont="1" applyAlignment="1">
      <alignment horizontal="right"/>
    </xf>
    <xf numFmtId="165" fontId="0" fillId="0" borderId="0" xfId="0" applyNumberFormat="1" applyAlignment="1"/>
    <xf numFmtId="165" fontId="0" fillId="0" borderId="0" xfId="0" applyNumberFormat="1" applyFill="1" applyAlignment="1"/>
    <xf numFmtId="2" fontId="0" fillId="0" borderId="0" xfId="0" applyNumberFormat="1" applyFill="1" applyAlignment="1"/>
    <xf numFmtId="165" fontId="0" fillId="0" borderId="0" xfId="0" applyNumberFormat="1" applyBorder="1" applyAlignment="1"/>
    <xf numFmtId="2" fontId="0" fillId="0" borderId="0" xfId="0" applyNumberFormat="1" applyAlignment="1"/>
    <xf numFmtId="0" fontId="0" fillId="0" borderId="0" xfId="0" applyFill="1" applyAlignment="1">
      <alignment horizontal="right"/>
    </xf>
    <xf numFmtId="2" fontId="2" fillId="0" borderId="0" xfId="0" applyNumberFormat="1" applyFont="1" applyFill="1" applyBorder="1" applyAlignment="1">
      <alignment horizontal="left"/>
    </xf>
    <xf numFmtId="0" fontId="0" fillId="10" borderId="0" xfId="0" applyFill="1" applyBorder="1" applyAlignment="1"/>
    <xf numFmtId="0" fontId="2" fillId="0" borderId="0" xfId="0" applyFont="1" applyAlignment="1">
      <alignment horizontal="left"/>
    </xf>
    <xf numFmtId="164" fontId="14" fillId="0" borderId="0" xfId="0" applyNumberFormat="1" applyFont="1" applyBorder="1" applyAlignment="1">
      <alignment horizontal="left"/>
    </xf>
    <xf numFmtId="1" fontId="0" fillId="0" borderId="0" xfId="0" applyNumberFormat="1" applyBorder="1"/>
    <xf numFmtId="0" fontId="0" fillId="0" borderId="0" xfId="0" applyFont="1" applyBorder="1"/>
    <xf numFmtId="0" fontId="0" fillId="11" borderId="0" xfId="0" applyFill="1"/>
    <xf numFmtId="164" fontId="0" fillId="11" borderId="0" xfId="0" applyNumberFormat="1" applyFill="1"/>
    <xf numFmtId="0" fontId="0" fillId="0" borderId="0" xfId="0" applyFont="1" applyBorder="1" applyAlignment="1">
      <alignment horizontal="left"/>
    </xf>
    <xf numFmtId="164" fontId="0" fillId="0" borderId="0" xfId="0" applyNumberFormat="1" applyFont="1" applyBorder="1"/>
    <xf numFmtId="1" fontId="0" fillId="0" borderId="5" xfId="0" applyNumberFormat="1" applyBorder="1"/>
    <xf numFmtId="0" fontId="0" fillId="0" borderId="5" xfId="0" applyFont="1" applyBorder="1"/>
    <xf numFmtId="164" fontId="0" fillId="0" borderId="5" xfId="0" applyNumberFormat="1" applyFont="1" applyBorder="1"/>
    <xf numFmtId="1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2" fontId="2" fillId="0" borderId="4" xfId="0" applyNumberFormat="1" applyFont="1" applyFill="1" applyBorder="1" applyAlignment="1">
      <alignment horizontal="left"/>
    </xf>
    <xf numFmtId="0" fontId="2" fillId="0" borderId="4" xfId="0" applyFont="1" applyBorder="1"/>
    <xf numFmtId="2" fontId="2" fillId="0" borderId="4" xfId="0" applyNumberFormat="1" applyFont="1" applyBorder="1" applyAlignment="1"/>
    <xf numFmtId="0" fontId="17" fillId="10" borderId="0" xfId="0" applyFont="1" applyFill="1" applyBorder="1" applyAlignment="1"/>
    <xf numFmtId="0" fontId="18" fillId="0" borderId="0" xfId="0" applyFont="1" applyBorder="1" applyAlignment="1">
      <alignment horizontal="center"/>
    </xf>
    <xf numFmtId="1" fontId="19" fillId="0" borderId="0" xfId="0" applyNumberFormat="1" applyFont="1" applyBorder="1" applyAlignment="1">
      <alignment horizontal="left"/>
    </xf>
    <xf numFmtId="1" fontId="19" fillId="0" borderId="4" xfId="0" applyNumberFormat="1" applyFont="1" applyBorder="1" applyAlignment="1">
      <alignment horizontal="left"/>
    </xf>
    <xf numFmtId="1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1" fontId="18" fillId="0" borderId="0" xfId="0" applyNumberFormat="1" applyFont="1" applyFill="1" applyBorder="1" applyAlignment="1">
      <alignment horizontal="center"/>
    </xf>
    <xf numFmtId="1" fontId="18" fillId="0" borderId="0" xfId="0" applyNumberFormat="1" applyFont="1" applyFill="1" applyAlignment="1">
      <alignment horizontal="center"/>
    </xf>
    <xf numFmtId="1" fontId="18" fillId="0" borderId="5" xfId="0" applyNumberFormat="1" applyFont="1" applyFill="1" applyBorder="1" applyAlignment="1">
      <alignment horizontal="center"/>
    </xf>
    <xf numFmtId="1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/>
    <xf numFmtId="0" fontId="0" fillId="3" borderId="0" xfId="0" applyFill="1"/>
    <xf numFmtId="164" fontId="0" fillId="0" borderId="20" xfId="0" applyNumberFormat="1" applyBorder="1"/>
    <xf numFmtId="2" fontId="10" fillId="0" borderId="20" xfId="0" applyNumberFormat="1" applyFont="1" applyBorder="1" applyAlignment="1" applyProtection="1">
      <alignment horizontal="center"/>
      <protection hidden="1"/>
    </xf>
    <xf numFmtId="0" fontId="18" fillId="0" borderId="5" xfId="0" applyFont="1" applyFill="1" applyBorder="1" applyAlignment="1">
      <alignment horizontal="center"/>
    </xf>
    <xf numFmtId="165" fontId="0" fillId="0" borderId="5" xfId="0" applyNumberFormat="1" applyBorder="1"/>
    <xf numFmtId="0" fontId="3" fillId="0" borderId="0" xfId="0" applyFont="1" applyBorder="1" applyAlignment="1">
      <alignment horizontal="left"/>
    </xf>
    <xf numFmtId="165" fontId="0" fillId="6" borderId="0" xfId="0" applyNumberFormat="1" applyFill="1" applyBorder="1" applyAlignment="1"/>
    <xf numFmtId="165" fontId="0" fillId="6" borderId="0" xfId="0" applyNumberFormat="1" applyFill="1" applyBorder="1"/>
    <xf numFmtId="0" fontId="0" fillId="6" borderId="0" xfId="0" applyFill="1" applyBorder="1"/>
    <xf numFmtId="165" fontId="3" fillId="6" borderId="0" xfId="0" applyNumberFormat="1" applyFont="1" applyFill="1" applyBorder="1" applyAlignment="1"/>
    <xf numFmtId="165" fontId="3" fillId="6" borderId="0" xfId="0" applyNumberFormat="1" applyFont="1" applyFill="1" applyBorder="1"/>
    <xf numFmtId="2" fontId="0" fillId="6" borderId="0" xfId="0" applyNumberFormat="1" applyFill="1" applyBorder="1"/>
    <xf numFmtId="165" fontId="20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" fontId="20" fillId="0" borderId="0" xfId="0" applyNumberFormat="1" applyFont="1" applyAlignment="1">
      <alignment horizontal="right"/>
    </xf>
    <xf numFmtId="1" fontId="0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2" fontId="3" fillId="0" borderId="0" xfId="0" applyNumberFormat="1" applyFont="1" applyFill="1" applyBorder="1" applyAlignment="1"/>
    <xf numFmtId="166" fontId="10" fillId="0" borderId="5" xfId="0" quotePrefix="1" applyNumberFormat="1" applyFont="1" applyBorder="1" applyAlignment="1" applyProtection="1">
      <protection hidden="1"/>
    </xf>
    <xf numFmtId="0" fontId="10" fillId="0" borderId="5" xfId="0" applyFont="1" applyBorder="1" applyAlignment="1" applyProtection="1">
      <alignment horizontal="center"/>
      <protection hidden="1"/>
    </xf>
    <xf numFmtId="0" fontId="10" fillId="0" borderId="5" xfId="0" applyNumberFormat="1" applyFont="1" applyBorder="1" applyAlignment="1" applyProtection="1">
      <alignment horizontal="center"/>
      <protection hidden="1"/>
    </xf>
    <xf numFmtId="2" fontId="0" fillId="0" borderId="0" xfId="0" applyNumberFormat="1" applyFill="1" applyBorder="1" applyAlignment="1">
      <alignment vertical="center" textRotation="90"/>
    </xf>
    <xf numFmtId="2" fontId="0" fillId="0" borderId="0" xfId="0" applyNumberFormat="1" applyFill="1" applyAlignment="1">
      <alignment horizontal="right" vertical="center" textRotation="90"/>
    </xf>
    <xf numFmtId="2" fontId="1" fillId="0" borderId="6" xfId="0" applyNumberFormat="1" applyFont="1" applyFill="1" applyBorder="1" applyAlignment="1">
      <alignment vertical="center" wrapText="1"/>
    </xf>
    <xf numFmtId="2" fontId="0" fillId="0" borderId="6" xfId="0" applyNumberFormat="1" applyFill="1" applyBorder="1" applyAlignment="1"/>
    <xf numFmtId="2" fontId="0" fillId="0" borderId="6" xfId="0" applyNumberFormat="1" applyBorder="1" applyAlignment="1"/>
    <xf numFmtId="2" fontId="0" fillId="4" borderId="6" xfId="0" applyNumberFormat="1" applyFill="1" applyBorder="1" applyAlignment="1"/>
    <xf numFmtId="165" fontId="0" fillId="0" borderId="6" xfId="0" applyNumberFormat="1" applyBorder="1"/>
    <xf numFmtId="166" fontId="0" fillId="12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4" fontId="0" fillId="0" borderId="0" xfId="0" applyNumberFormat="1" applyBorder="1"/>
    <xf numFmtId="165" fontId="0" fillId="0" borderId="0" xfId="0" applyNumberFormat="1" applyBorder="1"/>
    <xf numFmtId="0" fontId="0" fillId="9" borderId="0" xfId="0" applyFill="1" applyBorder="1" applyAlignment="1"/>
    <xf numFmtId="0" fontId="4" fillId="9" borderId="0" xfId="0" applyFont="1" applyFill="1" applyBorder="1" applyAlignment="1">
      <alignment horizontal="center"/>
    </xf>
    <xf numFmtId="0" fontId="10" fillId="0" borderId="0" xfId="0" applyNumberFormat="1" applyFont="1" applyBorder="1" applyAlignment="1" applyProtection="1">
      <alignment horizontal="center"/>
      <protection hidden="1"/>
    </xf>
    <xf numFmtId="166" fontId="2" fillId="0" borderId="0" xfId="0" applyNumberFormat="1" applyFont="1"/>
    <xf numFmtId="166" fontId="2" fillId="0" borderId="9" xfId="0" applyNumberFormat="1" applyFont="1" applyBorder="1" applyAlignment="1">
      <alignment horizontal="center"/>
    </xf>
    <xf numFmtId="166" fontId="0" fillId="0" borderId="5" xfId="0" applyNumberFormat="1" applyBorder="1"/>
    <xf numFmtId="0" fontId="0" fillId="0" borderId="10" xfId="0" applyBorder="1" applyAlignment="1">
      <alignment horizontal="right"/>
    </xf>
    <xf numFmtId="2" fontId="0" fillId="0" borderId="5" xfId="0" applyNumberFormat="1" applyBorder="1"/>
    <xf numFmtId="166" fontId="0" fillId="0" borderId="21" xfId="0" applyNumberFormat="1" applyBorder="1"/>
    <xf numFmtId="0" fontId="0" fillId="0" borderId="21" xfId="0" applyBorder="1"/>
    <xf numFmtId="0" fontId="0" fillId="0" borderId="21" xfId="0" applyBorder="1" applyAlignment="1">
      <alignment horizontal="right"/>
    </xf>
    <xf numFmtId="0" fontId="0" fillId="0" borderId="17" xfId="0" applyBorder="1" applyAlignment="1">
      <alignment horizontal="right"/>
    </xf>
    <xf numFmtId="166" fontId="0" fillId="0" borderId="0" xfId="0" applyNumberFormat="1" applyBorder="1"/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right"/>
    </xf>
    <xf numFmtId="2" fontId="0" fillId="0" borderId="0" xfId="0" applyNumberFormat="1"/>
    <xf numFmtId="0" fontId="0" fillId="0" borderId="6" xfId="0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14" fillId="0" borderId="4" xfId="0" applyFont="1" applyBorder="1" applyAlignment="1">
      <alignment horizontal="left"/>
    </xf>
    <xf numFmtId="0" fontId="23" fillId="0" borderId="0" xfId="0" applyFont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66" fontId="0" fillId="13" borderId="4" xfId="0" applyNumberFormat="1" applyFill="1" applyBorder="1"/>
    <xf numFmtId="164" fontId="0" fillId="3" borderId="13" xfId="0" applyNumberForma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6" xfId="0" applyFont="1" applyBorder="1"/>
    <xf numFmtId="0" fontId="2" fillId="0" borderId="9" xfId="0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8" xfId="0" applyFont="1" applyFill="1" applyBorder="1"/>
    <xf numFmtId="0" fontId="0" fillId="0" borderId="0" xfId="0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0" fillId="0" borderId="0" xfId="0" applyFont="1" applyFill="1"/>
    <xf numFmtId="0" fontId="0" fillId="0" borderId="6" xfId="0" applyFont="1" applyFill="1" applyBorder="1"/>
    <xf numFmtId="166" fontId="0" fillId="0" borderId="0" xfId="0" applyNumberFormat="1" applyFont="1" applyFill="1" applyAlignment="1">
      <alignment horizontal="center"/>
    </xf>
    <xf numFmtId="166" fontId="0" fillId="0" borderId="0" xfId="0" applyNumberFormat="1" applyFont="1" applyFill="1"/>
    <xf numFmtId="1" fontId="0" fillId="0" borderId="0" xfId="0" applyNumberFormat="1" applyFont="1" applyFill="1" applyAlignment="1">
      <alignment horizontal="left"/>
    </xf>
    <xf numFmtId="165" fontId="0" fillId="0" borderId="0" xfId="0" applyNumberFormat="1" applyFont="1" applyFill="1"/>
    <xf numFmtId="15" fontId="0" fillId="0" borderId="0" xfId="0" applyNumberFormat="1" applyFont="1" applyFill="1"/>
    <xf numFmtId="14" fontId="0" fillId="0" borderId="0" xfId="0" applyNumberFormat="1" applyFont="1" applyFill="1"/>
    <xf numFmtId="2" fontId="0" fillId="0" borderId="0" xfId="0" applyNumberFormat="1" applyFont="1" applyBorder="1"/>
    <xf numFmtId="2" fontId="0" fillId="0" borderId="6" xfId="0" applyNumberFormat="1" applyFont="1" applyBorder="1"/>
    <xf numFmtId="0" fontId="0" fillId="0" borderId="0" xfId="0" applyFont="1" applyFill="1" applyBorder="1"/>
    <xf numFmtId="0" fontId="2" fillId="0" borderId="0" xfId="0" applyFont="1" applyFill="1"/>
    <xf numFmtId="0" fontId="23" fillId="0" borderId="0" xfId="0" applyFont="1" applyFill="1"/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164" fontId="0" fillId="0" borderId="0" xfId="0" applyNumberFormat="1" applyFont="1" applyFill="1"/>
    <xf numFmtId="0" fontId="12" fillId="0" borderId="1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1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25" fillId="0" borderId="2" xfId="0" applyNumberFormat="1" applyFont="1" applyFill="1" applyBorder="1" applyAlignment="1">
      <alignment horizontal="center" vertical="center" wrapText="1"/>
    </xf>
    <xf numFmtId="164" fontId="25" fillId="0" borderId="1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center" vertical="center" wrapText="1"/>
    </xf>
    <xf numFmtId="164" fontId="12" fillId="0" borderId="13" xfId="0" applyNumberFormat="1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/>
    <xf numFmtId="1" fontId="0" fillId="0" borderId="0" xfId="0" applyNumberFormat="1" applyFont="1" applyFill="1"/>
    <xf numFmtId="0" fontId="12" fillId="0" borderId="0" xfId="0" applyFont="1" applyFill="1" applyAlignment="1">
      <alignment horizontal="center" vertical="center" wrapText="1"/>
    </xf>
    <xf numFmtId="1" fontId="12" fillId="0" borderId="0" xfId="0" applyNumberFormat="1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6" fontId="0" fillId="0" borderId="4" xfId="0" applyNumberFormat="1" applyFont="1" applyFill="1" applyBorder="1"/>
    <xf numFmtId="1" fontId="0" fillId="0" borderId="4" xfId="0" applyNumberFormat="1" applyFont="1" applyFill="1" applyBorder="1"/>
    <xf numFmtId="0" fontId="0" fillId="0" borderId="4" xfId="0" applyFont="1" applyFill="1" applyBorder="1"/>
    <xf numFmtId="1" fontId="0" fillId="0" borderId="4" xfId="0" applyNumberFormat="1" applyFont="1" applyFill="1" applyBorder="1" applyAlignment="1">
      <alignment horizontal="center"/>
    </xf>
    <xf numFmtId="164" fontId="0" fillId="0" borderId="4" xfId="0" applyNumberFormat="1" applyFont="1" applyFill="1" applyBorder="1"/>
    <xf numFmtId="1" fontId="12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/>
    <xf numFmtId="165" fontId="2" fillId="0" borderId="0" xfId="0" applyNumberFormat="1" applyFont="1" applyFill="1" applyAlignment="1"/>
    <xf numFmtId="2" fontId="2" fillId="0" borderId="0" xfId="0" applyNumberFormat="1" applyFont="1" applyFill="1" applyAlignment="1"/>
    <xf numFmtId="2" fontId="2" fillId="0" borderId="6" xfId="0" applyNumberFormat="1" applyFont="1" applyFill="1" applyBorder="1" applyAlignment="1"/>
    <xf numFmtId="164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/>
    </xf>
    <xf numFmtId="166" fontId="0" fillId="0" borderId="0" xfId="0" applyNumberFormat="1" applyFill="1" applyBorder="1"/>
    <xf numFmtId="1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164" fontId="2" fillId="0" borderId="0" xfId="0" applyNumberFormat="1" applyFont="1" applyFill="1"/>
    <xf numFmtId="0" fontId="24" fillId="0" borderId="0" xfId="0" applyFont="1" applyFill="1" applyBorder="1"/>
    <xf numFmtId="0" fontId="24" fillId="0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1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09432862692983"/>
          <c:y val="8.8379629629629641E-2"/>
          <c:w val="0.77560768717805673"/>
          <c:h val="0.75479111986001746"/>
        </c:manualLayout>
      </c:layout>
      <c:lineChart>
        <c:grouping val="standard"/>
        <c:varyColors val="0"/>
        <c:ser>
          <c:idx val="0"/>
          <c:order val="0"/>
          <c:tx>
            <c:strRef>
              <c:f>'[1]Daily T Rad'!$E$3</c:f>
              <c:strCache>
                <c:ptCount val="1"/>
                <c:pt idx="0">
                  <c:v>Daily solar irradiance [kJ/m²/d]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'[1]Daily T Rad'!$A$4:$A$740</c:f>
              <c:numCache>
                <c:formatCode>General</c:formatCode>
                <c:ptCount val="737"/>
                <c:pt idx="0">
                  <c:v>42870</c:v>
                </c:pt>
                <c:pt idx="1">
                  <c:v>42871</c:v>
                </c:pt>
                <c:pt idx="2">
                  <c:v>42872</c:v>
                </c:pt>
                <c:pt idx="3">
                  <c:v>42873</c:v>
                </c:pt>
                <c:pt idx="4">
                  <c:v>42874</c:v>
                </c:pt>
                <c:pt idx="5">
                  <c:v>42875</c:v>
                </c:pt>
                <c:pt idx="6">
                  <c:v>42876</c:v>
                </c:pt>
                <c:pt idx="7">
                  <c:v>42877</c:v>
                </c:pt>
                <c:pt idx="8">
                  <c:v>42878</c:v>
                </c:pt>
                <c:pt idx="9">
                  <c:v>42879</c:v>
                </c:pt>
                <c:pt idx="10">
                  <c:v>42880</c:v>
                </c:pt>
                <c:pt idx="11">
                  <c:v>42881</c:v>
                </c:pt>
                <c:pt idx="12">
                  <c:v>42882</c:v>
                </c:pt>
                <c:pt idx="13">
                  <c:v>42883</c:v>
                </c:pt>
                <c:pt idx="14">
                  <c:v>42884</c:v>
                </c:pt>
                <c:pt idx="15">
                  <c:v>42885</c:v>
                </c:pt>
                <c:pt idx="16">
                  <c:v>42886</c:v>
                </c:pt>
                <c:pt idx="17">
                  <c:v>42887</c:v>
                </c:pt>
                <c:pt idx="18">
                  <c:v>42888</c:v>
                </c:pt>
                <c:pt idx="19">
                  <c:v>42889</c:v>
                </c:pt>
                <c:pt idx="20">
                  <c:v>42890</c:v>
                </c:pt>
                <c:pt idx="21">
                  <c:v>42891</c:v>
                </c:pt>
                <c:pt idx="22">
                  <c:v>42892</c:v>
                </c:pt>
                <c:pt idx="23">
                  <c:v>42893</c:v>
                </c:pt>
                <c:pt idx="24">
                  <c:v>42894</c:v>
                </c:pt>
                <c:pt idx="25">
                  <c:v>42895</c:v>
                </c:pt>
                <c:pt idx="26">
                  <c:v>42896</c:v>
                </c:pt>
                <c:pt idx="27">
                  <c:v>42897</c:v>
                </c:pt>
                <c:pt idx="28">
                  <c:v>42898</c:v>
                </c:pt>
                <c:pt idx="29">
                  <c:v>42899</c:v>
                </c:pt>
                <c:pt idx="30">
                  <c:v>42900</c:v>
                </c:pt>
                <c:pt idx="31">
                  <c:v>42901</c:v>
                </c:pt>
                <c:pt idx="32">
                  <c:v>42902</c:v>
                </c:pt>
                <c:pt idx="33">
                  <c:v>42903</c:v>
                </c:pt>
                <c:pt idx="34">
                  <c:v>42904</c:v>
                </c:pt>
                <c:pt idx="35">
                  <c:v>42905</c:v>
                </c:pt>
                <c:pt idx="36">
                  <c:v>42906</c:v>
                </c:pt>
                <c:pt idx="37">
                  <c:v>42907</c:v>
                </c:pt>
                <c:pt idx="38">
                  <c:v>42908</c:v>
                </c:pt>
                <c:pt idx="39">
                  <c:v>42909</c:v>
                </c:pt>
                <c:pt idx="40">
                  <c:v>42910</c:v>
                </c:pt>
                <c:pt idx="41">
                  <c:v>42911</c:v>
                </c:pt>
                <c:pt idx="42">
                  <c:v>42912</c:v>
                </c:pt>
                <c:pt idx="43">
                  <c:v>42913</c:v>
                </c:pt>
                <c:pt idx="44">
                  <c:v>42914</c:v>
                </c:pt>
                <c:pt idx="45">
                  <c:v>42915</c:v>
                </c:pt>
                <c:pt idx="46">
                  <c:v>42916</c:v>
                </c:pt>
                <c:pt idx="47">
                  <c:v>42917</c:v>
                </c:pt>
                <c:pt idx="48">
                  <c:v>42918</c:v>
                </c:pt>
                <c:pt idx="49">
                  <c:v>42919</c:v>
                </c:pt>
                <c:pt idx="50">
                  <c:v>42920</c:v>
                </c:pt>
                <c:pt idx="51">
                  <c:v>42921</c:v>
                </c:pt>
                <c:pt idx="52">
                  <c:v>42922</c:v>
                </c:pt>
                <c:pt idx="53">
                  <c:v>42923</c:v>
                </c:pt>
                <c:pt idx="54">
                  <c:v>42924</c:v>
                </c:pt>
                <c:pt idx="55">
                  <c:v>42925</c:v>
                </c:pt>
                <c:pt idx="56">
                  <c:v>42926</c:v>
                </c:pt>
                <c:pt idx="57">
                  <c:v>42927</c:v>
                </c:pt>
                <c:pt idx="58">
                  <c:v>42928</c:v>
                </c:pt>
                <c:pt idx="59">
                  <c:v>42929</c:v>
                </c:pt>
                <c:pt idx="60">
                  <c:v>42930</c:v>
                </c:pt>
                <c:pt idx="61">
                  <c:v>42931</c:v>
                </c:pt>
                <c:pt idx="62">
                  <c:v>42932</c:v>
                </c:pt>
                <c:pt idx="63">
                  <c:v>42933</c:v>
                </c:pt>
                <c:pt idx="64">
                  <c:v>42934</c:v>
                </c:pt>
                <c:pt idx="65">
                  <c:v>42935</c:v>
                </c:pt>
                <c:pt idx="66">
                  <c:v>42936</c:v>
                </c:pt>
                <c:pt idx="67">
                  <c:v>42937</c:v>
                </c:pt>
                <c:pt idx="68">
                  <c:v>42938</c:v>
                </c:pt>
                <c:pt idx="69">
                  <c:v>42939</c:v>
                </c:pt>
                <c:pt idx="70">
                  <c:v>42940</c:v>
                </c:pt>
                <c:pt idx="71">
                  <c:v>42941</c:v>
                </c:pt>
                <c:pt idx="72">
                  <c:v>42942</c:v>
                </c:pt>
                <c:pt idx="73">
                  <c:v>42943</c:v>
                </c:pt>
                <c:pt idx="74">
                  <c:v>42944</c:v>
                </c:pt>
                <c:pt idx="75">
                  <c:v>42945</c:v>
                </c:pt>
                <c:pt idx="76">
                  <c:v>42946</c:v>
                </c:pt>
                <c:pt idx="77">
                  <c:v>42947</c:v>
                </c:pt>
                <c:pt idx="78">
                  <c:v>42948</c:v>
                </c:pt>
                <c:pt idx="79">
                  <c:v>42949</c:v>
                </c:pt>
                <c:pt idx="80">
                  <c:v>42950</c:v>
                </c:pt>
                <c:pt idx="81">
                  <c:v>42951</c:v>
                </c:pt>
                <c:pt idx="82">
                  <c:v>42952</c:v>
                </c:pt>
                <c:pt idx="83">
                  <c:v>42953</c:v>
                </c:pt>
                <c:pt idx="84">
                  <c:v>42954</c:v>
                </c:pt>
                <c:pt idx="85">
                  <c:v>42955</c:v>
                </c:pt>
                <c:pt idx="86">
                  <c:v>42956</c:v>
                </c:pt>
                <c:pt idx="87">
                  <c:v>42957</c:v>
                </c:pt>
                <c:pt idx="88">
                  <c:v>42958</c:v>
                </c:pt>
                <c:pt idx="89">
                  <c:v>42959</c:v>
                </c:pt>
                <c:pt idx="90">
                  <c:v>42960</c:v>
                </c:pt>
                <c:pt idx="91">
                  <c:v>42961</c:v>
                </c:pt>
                <c:pt idx="92">
                  <c:v>42962</c:v>
                </c:pt>
                <c:pt idx="93">
                  <c:v>42963</c:v>
                </c:pt>
                <c:pt idx="94">
                  <c:v>42964</c:v>
                </c:pt>
                <c:pt idx="95">
                  <c:v>42965</c:v>
                </c:pt>
                <c:pt idx="96">
                  <c:v>42966</c:v>
                </c:pt>
                <c:pt idx="97">
                  <c:v>42967</c:v>
                </c:pt>
                <c:pt idx="98">
                  <c:v>42968</c:v>
                </c:pt>
                <c:pt idx="99">
                  <c:v>42969</c:v>
                </c:pt>
                <c:pt idx="100">
                  <c:v>42970</c:v>
                </c:pt>
                <c:pt idx="101">
                  <c:v>42971</c:v>
                </c:pt>
                <c:pt idx="102">
                  <c:v>42972</c:v>
                </c:pt>
                <c:pt idx="103">
                  <c:v>42973</c:v>
                </c:pt>
                <c:pt idx="104">
                  <c:v>42974</c:v>
                </c:pt>
                <c:pt idx="105">
                  <c:v>42975</c:v>
                </c:pt>
                <c:pt idx="106">
                  <c:v>42976</c:v>
                </c:pt>
                <c:pt idx="107">
                  <c:v>42977</c:v>
                </c:pt>
                <c:pt idx="108">
                  <c:v>42978</c:v>
                </c:pt>
                <c:pt idx="109">
                  <c:v>42979</c:v>
                </c:pt>
                <c:pt idx="110">
                  <c:v>42980</c:v>
                </c:pt>
                <c:pt idx="111">
                  <c:v>42981</c:v>
                </c:pt>
                <c:pt idx="112">
                  <c:v>42982</c:v>
                </c:pt>
                <c:pt idx="113">
                  <c:v>42983</c:v>
                </c:pt>
                <c:pt idx="114">
                  <c:v>42984</c:v>
                </c:pt>
                <c:pt idx="115">
                  <c:v>42985</c:v>
                </c:pt>
                <c:pt idx="116">
                  <c:v>42986</c:v>
                </c:pt>
                <c:pt idx="117">
                  <c:v>42987</c:v>
                </c:pt>
                <c:pt idx="118">
                  <c:v>42988</c:v>
                </c:pt>
                <c:pt idx="119">
                  <c:v>42989</c:v>
                </c:pt>
                <c:pt idx="120">
                  <c:v>42990</c:v>
                </c:pt>
                <c:pt idx="121">
                  <c:v>42991</c:v>
                </c:pt>
                <c:pt idx="122">
                  <c:v>42992</c:v>
                </c:pt>
                <c:pt idx="123">
                  <c:v>42993</c:v>
                </c:pt>
                <c:pt idx="124">
                  <c:v>42994</c:v>
                </c:pt>
                <c:pt idx="125">
                  <c:v>42995</c:v>
                </c:pt>
                <c:pt idx="126">
                  <c:v>42996</c:v>
                </c:pt>
                <c:pt idx="127">
                  <c:v>42997</c:v>
                </c:pt>
                <c:pt idx="128">
                  <c:v>42998</c:v>
                </c:pt>
                <c:pt idx="129">
                  <c:v>42999</c:v>
                </c:pt>
                <c:pt idx="130">
                  <c:v>43000</c:v>
                </c:pt>
                <c:pt idx="131">
                  <c:v>43001</c:v>
                </c:pt>
                <c:pt idx="132">
                  <c:v>43002</c:v>
                </c:pt>
                <c:pt idx="133">
                  <c:v>43003</c:v>
                </c:pt>
                <c:pt idx="134">
                  <c:v>43004</c:v>
                </c:pt>
                <c:pt idx="135">
                  <c:v>43005</c:v>
                </c:pt>
                <c:pt idx="136">
                  <c:v>43006</c:v>
                </c:pt>
                <c:pt idx="137">
                  <c:v>43007</c:v>
                </c:pt>
                <c:pt idx="138">
                  <c:v>43008</c:v>
                </c:pt>
                <c:pt idx="139">
                  <c:v>43009</c:v>
                </c:pt>
                <c:pt idx="140">
                  <c:v>43010</c:v>
                </c:pt>
                <c:pt idx="141">
                  <c:v>43011</c:v>
                </c:pt>
                <c:pt idx="142">
                  <c:v>43012</c:v>
                </c:pt>
                <c:pt idx="143">
                  <c:v>43013</c:v>
                </c:pt>
                <c:pt idx="144">
                  <c:v>43014</c:v>
                </c:pt>
                <c:pt idx="145">
                  <c:v>43015</c:v>
                </c:pt>
                <c:pt idx="146">
                  <c:v>43016</c:v>
                </c:pt>
                <c:pt idx="147">
                  <c:v>43017</c:v>
                </c:pt>
                <c:pt idx="148">
                  <c:v>43018</c:v>
                </c:pt>
                <c:pt idx="149">
                  <c:v>43019</c:v>
                </c:pt>
                <c:pt idx="150">
                  <c:v>43020</c:v>
                </c:pt>
                <c:pt idx="151">
                  <c:v>43021</c:v>
                </c:pt>
                <c:pt idx="152">
                  <c:v>43022</c:v>
                </c:pt>
                <c:pt idx="153">
                  <c:v>43023</c:v>
                </c:pt>
                <c:pt idx="154">
                  <c:v>43024</c:v>
                </c:pt>
                <c:pt idx="155">
                  <c:v>43025</c:v>
                </c:pt>
                <c:pt idx="156">
                  <c:v>43026</c:v>
                </c:pt>
                <c:pt idx="157">
                  <c:v>43027</c:v>
                </c:pt>
                <c:pt idx="158">
                  <c:v>43028</c:v>
                </c:pt>
                <c:pt idx="159">
                  <c:v>43029</c:v>
                </c:pt>
                <c:pt idx="160">
                  <c:v>43030</c:v>
                </c:pt>
                <c:pt idx="161">
                  <c:v>43031</c:v>
                </c:pt>
                <c:pt idx="162">
                  <c:v>43032</c:v>
                </c:pt>
                <c:pt idx="163">
                  <c:v>43033</c:v>
                </c:pt>
                <c:pt idx="164">
                  <c:v>43034</c:v>
                </c:pt>
                <c:pt idx="165">
                  <c:v>43035</c:v>
                </c:pt>
                <c:pt idx="166">
                  <c:v>43036</c:v>
                </c:pt>
                <c:pt idx="167">
                  <c:v>43037</c:v>
                </c:pt>
                <c:pt idx="168">
                  <c:v>43038</c:v>
                </c:pt>
                <c:pt idx="169">
                  <c:v>43039</c:v>
                </c:pt>
                <c:pt idx="170">
                  <c:v>43040</c:v>
                </c:pt>
                <c:pt idx="171">
                  <c:v>43041</c:v>
                </c:pt>
                <c:pt idx="172">
                  <c:v>43042</c:v>
                </c:pt>
                <c:pt idx="173">
                  <c:v>43043</c:v>
                </c:pt>
                <c:pt idx="174">
                  <c:v>43044</c:v>
                </c:pt>
                <c:pt idx="175">
                  <c:v>43045</c:v>
                </c:pt>
                <c:pt idx="176">
                  <c:v>43046</c:v>
                </c:pt>
                <c:pt idx="177">
                  <c:v>43047</c:v>
                </c:pt>
                <c:pt idx="178">
                  <c:v>43048</c:v>
                </c:pt>
                <c:pt idx="179">
                  <c:v>43049</c:v>
                </c:pt>
                <c:pt idx="180">
                  <c:v>43050</c:v>
                </c:pt>
                <c:pt idx="181">
                  <c:v>43051</c:v>
                </c:pt>
                <c:pt idx="182">
                  <c:v>43052</c:v>
                </c:pt>
                <c:pt idx="183">
                  <c:v>43053</c:v>
                </c:pt>
                <c:pt idx="184">
                  <c:v>43054</c:v>
                </c:pt>
                <c:pt idx="185">
                  <c:v>43055</c:v>
                </c:pt>
                <c:pt idx="186">
                  <c:v>43056</c:v>
                </c:pt>
                <c:pt idx="187">
                  <c:v>43057</c:v>
                </c:pt>
                <c:pt idx="188">
                  <c:v>43058</c:v>
                </c:pt>
                <c:pt idx="189">
                  <c:v>43059</c:v>
                </c:pt>
                <c:pt idx="190">
                  <c:v>43060</c:v>
                </c:pt>
                <c:pt idx="191">
                  <c:v>43061</c:v>
                </c:pt>
                <c:pt idx="192">
                  <c:v>43062</c:v>
                </c:pt>
                <c:pt idx="193">
                  <c:v>43063</c:v>
                </c:pt>
                <c:pt idx="194">
                  <c:v>43064</c:v>
                </c:pt>
                <c:pt idx="195">
                  <c:v>43065</c:v>
                </c:pt>
                <c:pt idx="196">
                  <c:v>43066</c:v>
                </c:pt>
                <c:pt idx="197">
                  <c:v>43067</c:v>
                </c:pt>
                <c:pt idx="198">
                  <c:v>43068</c:v>
                </c:pt>
                <c:pt idx="199">
                  <c:v>43069</c:v>
                </c:pt>
                <c:pt idx="200">
                  <c:v>43070</c:v>
                </c:pt>
                <c:pt idx="201">
                  <c:v>43071</c:v>
                </c:pt>
                <c:pt idx="202">
                  <c:v>43072</c:v>
                </c:pt>
                <c:pt idx="203">
                  <c:v>43073</c:v>
                </c:pt>
                <c:pt idx="204">
                  <c:v>43074</c:v>
                </c:pt>
                <c:pt idx="205">
                  <c:v>43075</c:v>
                </c:pt>
                <c:pt idx="206">
                  <c:v>43076</c:v>
                </c:pt>
                <c:pt idx="207">
                  <c:v>43077</c:v>
                </c:pt>
                <c:pt idx="208">
                  <c:v>43078</c:v>
                </c:pt>
                <c:pt idx="209">
                  <c:v>43079</c:v>
                </c:pt>
                <c:pt idx="210">
                  <c:v>43080</c:v>
                </c:pt>
                <c:pt idx="211">
                  <c:v>43081</c:v>
                </c:pt>
                <c:pt idx="212">
                  <c:v>43082</c:v>
                </c:pt>
                <c:pt idx="213">
                  <c:v>43083</c:v>
                </c:pt>
                <c:pt idx="214">
                  <c:v>43084</c:v>
                </c:pt>
                <c:pt idx="215">
                  <c:v>43085</c:v>
                </c:pt>
                <c:pt idx="216">
                  <c:v>43086</c:v>
                </c:pt>
                <c:pt idx="217">
                  <c:v>43087</c:v>
                </c:pt>
                <c:pt idx="218">
                  <c:v>43088</c:v>
                </c:pt>
                <c:pt idx="219">
                  <c:v>43089</c:v>
                </c:pt>
                <c:pt idx="220">
                  <c:v>43090</c:v>
                </c:pt>
                <c:pt idx="221">
                  <c:v>43091</c:v>
                </c:pt>
                <c:pt idx="222">
                  <c:v>43092</c:v>
                </c:pt>
                <c:pt idx="223">
                  <c:v>43093</c:v>
                </c:pt>
                <c:pt idx="224">
                  <c:v>43094</c:v>
                </c:pt>
                <c:pt idx="225">
                  <c:v>43095</c:v>
                </c:pt>
                <c:pt idx="226">
                  <c:v>43096</c:v>
                </c:pt>
                <c:pt idx="227">
                  <c:v>43097</c:v>
                </c:pt>
                <c:pt idx="228">
                  <c:v>43098</c:v>
                </c:pt>
                <c:pt idx="229">
                  <c:v>43099</c:v>
                </c:pt>
                <c:pt idx="230">
                  <c:v>43100</c:v>
                </c:pt>
                <c:pt idx="231">
                  <c:v>43101</c:v>
                </c:pt>
                <c:pt idx="232">
                  <c:v>43102</c:v>
                </c:pt>
                <c:pt idx="233">
                  <c:v>43103</c:v>
                </c:pt>
                <c:pt idx="234">
                  <c:v>43104</c:v>
                </c:pt>
                <c:pt idx="235">
                  <c:v>43105</c:v>
                </c:pt>
                <c:pt idx="236">
                  <c:v>43106</c:v>
                </c:pt>
                <c:pt idx="237">
                  <c:v>43107</c:v>
                </c:pt>
                <c:pt idx="238">
                  <c:v>43108</c:v>
                </c:pt>
                <c:pt idx="239">
                  <c:v>43109</c:v>
                </c:pt>
                <c:pt idx="240">
                  <c:v>43110</c:v>
                </c:pt>
                <c:pt idx="241">
                  <c:v>43111</c:v>
                </c:pt>
                <c:pt idx="242">
                  <c:v>43112</c:v>
                </c:pt>
                <c:pt idx="243">
                  <c:v>43113</c:v>
                </c:pt>
                <c:pt idx="244">
                  <c:v>43114</c:v>
                </c:pt>
                <c:pt idx="245">
                  <c:v>43115</c:v>
                </c:pt>
                <c:pt idx="246">
                  <c:v>43116</c:v>
                </c:pt>
                <c:pt idx="247">
                  <c:v>43117</c:v>
                </c:pt>
                <c:pt idx="248">
                  <c:v>43118</c:v>
                </c:pt>
                <c:pt idx="249">
                  <c:v>43119</c:v>
                </c:pt>
                <c:pt idx="250">
                  <c:v>43120</c:v>
                </c:pt>
                <c:pt idx="251">
                  <c:v>43121</c:v>
                </c:pt>
                <c:pt idx="252">
                  <c:v>43122</c:v>
                </c:pt>
                <c:pt idx="253">
                  <c:v>43123</c:v>
                </c:pt>
                <c:pt idx="254">
                  <c:v>43124</c:v>
                </c:pt>
                <c:pt idx="255">
                  <c:v>43125</c:v>
                </c:pt>
                <c:pt idx="256">
                  <c:v>43126</c:v>
                </c:pt>
                <c:pt idx="257">
                  <c:v>43127</c:v>
                </c:pt>
                <c:pt idx="258">
                  <c:v>43128</c:v>
                </c:pt>
                <c:pt idx="259">
                  <c:v>43129</c:v>
                </c:pt>
                <c:pt idx="260">
                  <c:v>43130</c:v>
                </c:pt>
                <c:pt idx="261">
                  <c:v>43131</c:v>
                </c:pt>
                <c:pt idx="262">
                  <c:v>43132</c:v>
                </c:pt>
                <c:pt idx="263">
                  <c:v>43133</c:v>
                </c:pt>
                <c:pt idx="264">
                  <c:v>43134</c:v>
                </c:pt>
                <c:pt idx="265">
                  <c:v>43135</c:v>
                </c:pt>
                <c:pt idx="266">
                  <c:v>43136</c:v>
                </c:pt>
                <c:pt idx="267">
                  <c:v>43137</c:v>
                </c:pt>
                <c:pt idx="268">
                  <c:v>43138</c:v>
                </c:pt>
                <c:pt idx="269">
                  <c:v>43139</c:v>
                </c:pt>
                <c:pt idx="270">
                  <c:v>43140</c:v>
                </c:pt>
                <c:pt idx="271">
                  <c:v>43141</c:v>
                </c:pt>
                <c:pt idx="272">
                  <c:v>43142</c:v>
                </c:pt>
                <c:pt idx="273">
                  <c:v>43143</c:v>
                </c:pt>
                <c:pt idx="274">
                  <c:v>43144</c:v>
                </c:pt>
                <c:pt idx="275">
                  <c:v>43145</c:v>
                </c:pt>
                <c:pt idx="276">
                  <c:v>43146</c:v>
                </c:pt>
                <c:pt idx="277">
                  <c:v>43147</c:v>
                </c:pt>
                <c:pt idx="278">
                  <c:v>43148</c:v>
                </c:pt>
                <c:pt idx="279">
                  <c:v>43149</c:v>
                </c:pt>
                <c:pt idx="280">
                  <c:v>43150</c:v>
                </c:pt>
                <c:pt idx="281">
                  <c:v>43151</c:v>
                </c:pt>
                <c:pt idx="282">
                  <c:v>43152</c:v>
                </c:pt>
                <c:pt idx="283">
                  <c:v>43153</c:v>
                </c:pt>
                <c:pt idx="284">
                  <c:v>43154</c:v>
                </c:pt>
                <c:pt idx="285">
                  <c:v>43155</c:v>
                </c:pt>
                <c:pt idx="286">
                  <c:v>43156</c:v>
                </c:pt>
                <c:pt idx="287">
                  <c:v>43157</c:v>
                </c:pt>
                <c:pt idx="288">
                  <c:v>43158</c:v>
                </c:pt>
                <c:pt idx="289">
                  <c:v>43159</c:v>
                </c:pt>
                <c:pt idx="290">
                  <c:v>43160</c:v>
                </c:pt>
                <c:pt idx="291">
                  <c:v>43161</c:v>
                </c:pt>
                <c:pt idx="292">
                  <c:v>43162</c:v>
                </c:pt>
                <c:pt idx="293">
                  <c:v>43163</c:v>
                </c:pt>
                <c:pt idx="294">
                  <c:v>43164</c:v>
                </c:pt>
                <c:pt idx="295">
                  <c:v>43165</c:v>
                </c:pt>
                <c:pt idx="296">
                  <c:v>43166</c:v>
                </c:pt>
                <c:pt idx="297">
                  <c:v>43167</c:v>
                </c:pt>
                <c:pt idx="298">
                  <c:v>43168</c:v>
                </c:pt>
                <c:pt idx="299">
                  <c:v>43169</c:v>
                </c:pt>
                <c:pt idx="300">
                  <c:v>43170</c:v>
                </c:pt>
                <c:pt idx="301">
                  <c:v>43171</c:v>
                </c:pt>
                <c:pt idx="302">
                  <c:v>43172</c:v>
                </c:pt>
                <c:pt idx="303">
                  <c:v>43173</c:v>
                </c:pt>
                <c:pt idx="304">
                  <c:v>43174</c:v>
                </c:pt>
                <c:pt idx="305">
                  <c:v>43175</c:v>
                </c:pt>
                <c:pt idx="306">
                  <c:v>43176</c:v>
                </c:pt>
                <c:pt idx="307">
                  <c:v>43177</c:v>
                </c:pt>
                <c:pt idx="308">
                  <c:v>43178</c:v>
                </c:pt>
                <c:pt idx="309">
                  <c:v>43179</c:v>
                </c:pt>
                <c:pt idx="310">
                  <c:v>43180</c:v>
                </c:pt>
                <c:pt idx="311">
                  <c:v>43181</c:v>
                </c:pt>
                <c:pt idx="312">
                  <c:v>43182</c:v>
                </c:pt>
                <c:pt idx="313">
                  <c:v>43183</c:v>
                </c:pt>
                <c:pt idx="314">
                  <c:v>43184</c:v>
                </c:pt>
                <c:pt idx="315">
                  <c:v>43185</c:v>
                </c:pt>
                <c:pt idx="316">
                  <c:v>43186</c:v>
                </c:pt>
                <c:pt idx="317">
                  <c:v>43187</c:v>
                </c:pt>
                <c:pt idx="318">
                  <c:v>43188</c:v>
                </c:pt>
                <c:pt idx="319">
                  <c:v>43189</c:v>
                </c:pt>
                <c:pt idx="320">
                  <c:v>43190</c:v>
                </c:pt>
                <c:pt idx="321">
                  <c:v>43191</c:v>
                </c:pt>
                <c:pt idx="322">
                  <c:v>43192</c:v>
                </c:pt>
                <c:pt idx="323">
                  <c:v>43193</c:v>
                </c:pt>
                <c:pt idx="324">
                  <c:v>43194</c:v>
                </c:pt>
                <c:pt idx="325">
                  <c:v>43195</c:v>
                </c:pt>
                <c:pt idx="326">
                  <c:v>43196</c:v>
                </c:pt>
                <c:pt idx="327">
                  <c:v>43197</c:v>
                </c:pt>
                <c:pt idx="328">
                  <c:v>43198</c:v>
                </c:pt>
                <c:pt idx="329">
                  <c:v>43199</c:v>
                </c:pt>
                <c:pt idx="330">
                  <c:v>43200</c:v>
                </c:pt>
                <c:pt idx="331">
                  <c:v>43201</c:v>
                </c:pt>
                <c:pt idx="332">
                  <c:v>43202</c:v>
                </c:pt>
                <c:pt idx="333">
                  <c:v>43203</c:v>
                </c:pt>
                <c:pt idx="334">
                  <c:v>43204</c:v>
                </c:pt>
                <c:pt idx="335">
                  <c:v>43205</c:v>
                </c:pt>
                <c:pt idx="336">
                  <c:v>43206</c:v>
                </c:pt>
                <c:pt idx="337">
                  <c:v>43207</c:v>
                </c:pt>
                <c:pt idx="338">
                  <c:v>43208</c:v>
                </c:pt>
                <c:pt idx="339">
                  <c:v>43209</c:v>
                </c:pt>
                <c:pt idx="340">
                  <c:v>43210</c:v>
                </c:pt>
                <c:pt idx="341">
                  <c:v>43211</c:v>
                </c:pt>
                <c:pt idx="342">
                  <c:v>43212</c:v>
                </c:pt>
                <c:pt idx="343">
                  <c:v>43213</c:v>
                </c:pt>
                <c:pt idx="344">
                  <c:v>43214</c:v>
                </c:pt>
                <c:pt idx="345">
                  <c:v>43215</c:v>
                </c:pt>
                <c:pt idx="346">
                  <c:v>43216</c:v>
                </c:pt>
                <c:pt idx="347">
                  <c:v>43217</c:v>
                </c:pt>
                <c:pt idx="348">
                  <c:v>43218</c:v>
                </c:pt>
                <c:pt idx="349">
                  <c:v>43219</c:v>
                </c:pt>
                <c:pt idx="350">
                  <c:v>43220</c:v>
                </c:pt>
                <c:pt idx="351">
                  <c:v>43221</c:v>
                </c:pt>
                <c:pt idx="352">
                  <c:v>43222</c:v>
                </c:pt>
                <c:pt idx="353">
                  <c:v>43223</c:v>
                </c:pt>
                <c:pt idx="354">
                  <c:v>43224</c:v>
                </c:pt>
                <c:pt idx="355">
                  <c:v>43225</c:v>
                </c:pt>
                <c:pt idx="356">
                  <c:v>43226</c:v>
                </c:pt>
                <c:pt idx="357">
                  <c:v>43227</c:v>
                </c:pt>
                <c:pt idx="358">
                  <c:v>43228</c:v>
                </c:pt>
                <c:pt idx="359">
                  <c:v>43229</c:v>
                </c:pt>
                <c:pt idx="360">
                  <c:v>43230</c:v>
                </c:pt>
                <c:pt idx="361">
                  <c:v>43231</c:v>
                </c:pt>
                <c:pt idx="362">
                  <c:v>43232</c:v>
                </c:pt>
                <c:pt idx="363">
                  <c:v>43233</c:v>
                </c:pt>
                <c:pt idx="364">
                  <c:v>43234</c:v>
                </c:pt>
                <c:pt idx="365">
                  <c:v>43235</c:v>
                </c:pt>
                <c:pt idx="366">
                  <c:v>43236</c:v>
                </c:pt>
                <c:pt idx="367">
                  <c:v>43237</c:v>
                </c:pt>
                <c:pt idx="368">
                  <c:v>43238</c:v>
                </c:pt>
                <c:pt idx="369">
                  <c:v>43239</c:v>
                </c:pt>
                <c:pt idx="370">
                  <c:v>43240</c:v>
                </c:pt>
                <c:pt idx="371">
                  <c:v>43241</c:v>
                </c:pt>
                <c:pt idx="372">
                  <c:v>43242</c:v>
                </c:pt>
                <c:pt idx="373">
                  <c:v>43243</c:v>
                </c:pt>
                <c:pt idx="374">
                  <c:v>43244</c:v>
                </c:pt>
                <c:pt idx="375">
                  <c:v>43245</c:v>
                </c:pt>
                <c:pt idx="376">
                  <c:v>43246</c:v>
                </c:pt>
                <c:pt idx="377">
                  <c:v>43247</c:v>
                </c:pt>
                <c:pt idx="378">
                  <c:v>43248</c:v>
                </c:pt>
                <c:pt idx="379">
                  <c:v>43249</c:v>
                </c:pt>
                <c:pt idx="380">
                  <c:v>43250</c:v>
                </c:pt>
                <c:pt idx="381">
                  <c:v>43251</c:v>
                </c:pt>
                <c:pt idx="382">
                  <c:v>43252</c:v>
                </c:pt>
                <c:pt idx="383">
                  <c:v>43253</c:v>
                </c:pt>
                <c:pt idx="384">
                  <c:v>43254</c:v>
                </c:pt>
                <c:pt idx="385">
                  <c:v>43255</c:v>
                </c:pt>
                <c:pt idx="386">
                  <c:v>43256</c:v>
                </c:pt>
                <c:pt idx="387">
                  <c:v>43257</c:v>
                </c:pt>
                <c:pt idx="388">
                  <c:v>43258</c:v>
                </c:pt>
                <c:pt idx="389">
                  <c:v>43259</c:v>
                </c:pt>
                <c:pt idx="390">
                  <c:v>43260</c:v>
                </c:pt>
                <c:pt idx="391">
                  <c:v>43261</c:v>
                </c:pt>
                <c:pt idx="392">
                  <c:v>43262</c:v>
                </c:pt>
                <c:pt idx="393">
                  <c:v>43263</c:v>
                </c:pt>
                <c:pt idx="394">
                  <c:v>43264</c:v>
                </c:pt>
                <c:pt idx="395">
                  <c:v>43265</c:v>
                </c:pt>
                <c:pt idx="396">
                  <c:v>43266</c:v>
                </c:pt>
                <c:pt idx="397">
                  <c:v>43267</c:v>
                </c:pt>
                <c:pt idx="398">
                  <c:v>43268</c:v>
                </c:pt>
                <c:pt idx="399">
                  <c:v>43269</c:v>
                </c:pt>
                <c:pt idx="400">
                  <c:v>43270</c:v>
                </c:pt>
                <c:pt idx="401">
                  <c:v>43271</c:v>
                </c:pt>
                <c:pt idx="402">
                  <c:v>43272</c:v>
                </c:pt>
                <c:pt idx="403">
                  <c:v>43273</c:v>
                </c:pt>
                <c:pt idx="404">
                  <c:v>43274</c:v>
                </c:pt>
                <c:pt idx="405">
                  <c:v>43275</c:v>
                </c:pt>
                <c:pt idx="406">
                  <c:v>43276</c:v>
                </c:pt>
                <c:pt idx="407">
                  <c:v>43277</c:v>
                </c:pt>
                <c:pt idx="408">
                  <c:v>43278</c:v>
                </c:pt>
                <c:pt idx="409">
                  <c:v>43279</c:v>
                </c:pt>
                <c:pt idx="410">
                  <c:v>43280</c:v>
                </c:pt>
                <c:pt idx="411">
                  <c:v>43281</c:v>
                </c:pt>
                <c:pt idx="412">
                  <c:v>43282</c:v>
                </c:pt>
                <c:pt idx="413">
                  <c:v>43283</c:v>
                </c:pt>
                <c:pt idx="414">
                  <c:v>43284</c:v>
                </c:pt>
                <c:pt idx="415">
                  <c:v>43285</c:v>
                </c:pt>
                <c:pt idx="416">
                  <c:v>43286</c:v>
                </c:pt>
                <c:pt idx="417">
                  <c:v>43287</c:v>
                </c:pt>
                <c:pt idx="418">
                  <c:v>43288</c:v>
                </c:pt>
                <c:pt idx="419">
                  <c:v>43289</c:v>
                </c:pt>
                <c:pt idx="420">
                  <c:v>43290</c:v>
                </c:pt>
                <c:pt idx="421">
                  <c:v>43291</c:v>
                </c:pt>
                <c:pt idx="422">
                  <c:v>43292</c:v>
                </c:pt>
                <c:pt idx="423">
                  <c:v>43293</c:v>
                </c:pt>
                <c:pt idx="424">
                  <c:v>43294</c:v>
                </c:pt>
                <c:pt idx="425">
                  <c:v>43295</c:v>
                </c:pt>
                <c:pt idx="426">
                  <c:v>43296</c:v>
                </c:pt>
                <c:pt idx="427">
                  <c:v>43297</c:v>
                </c:pt>
                <c:pt idx="428">
                  <c:v>43298</c:v>
                </c:pt>
                <c:pt idx="429">
                  <c:v>43299</c:v>
                </c:pt>
                <c:pt idx="430">
                  <c:v>43300</c:v>
                </c:pt>
                <c:pt idx="431">
                  <c:v>43301</c:v>
                </c:pt>
                <c:pt idx="432">
                  <c:v>43302</c:v>
                </c:pt>
                <c:pt idx="433">
                  <c:v>43303</c:v>
                </c:pt>
                <c:pt idx="434">
                  <c:v>43304</c:v>
                </c:pt>
                <c:pt idx="435">
                  <c:v>43305</c:v>
                </c:pt>
                <c:pt idx="436">
                  <c:v>43306</c:v>
                </c:pt>
                <c:pt idx="437">
                  <c:v>43307</c:v>
                </c:pt>
                <c:pt idx="438">
                  <c:v>43308</c:v>
                </c:pt>
                <c:pt idx="439">
                  <c:v>43309</c:v>
                </c:pt>
                <c:pt idx="440">
                  <c:v>43310</c:v>
                </c:pt>
                <c:pt idx="441">
                  <c:v>43311</c:v>
                </c:pt>
                <c:pt idx="442">
                  <c:v>43312</c:v>
                </c:pt>
                <c:pt idx="443">
                  <c:v>43313</c:v>
                </c:pt>
                <c:pt idx="444">
                  <c:v>43314</c:v>
                </c:pt>
                <c:pt idx="445">
                  <c:v>43315</c:v>
                </c:pt>
                <c:pt idx="446">
                  <c:v>43316</c:v>
                </c:pt>
                <c:pt idx="447">
                  <c:v>43317</c:v>
                </c:pt>
                <c:pt idx="448">
                  <c:v>43318</c:v>
                </c:pt>
                <c:pt idx="449">
                  <c:v>43319</c:v>
                </c:pt>
                <c:pt idx="450">
                  <c:v>43320</c:v>
                </c:pt>
                <c:pt idx="451">
                  <c:v>43321</c:v>
                </c:pt>
                <c:pt idx="452">
                  <c:v>43322</c:v>
                </c:pt>
                <c:pt idx="453">
                  <c:v>43323</c:v>
                </c:pt>
                <c:pt idx="454">
                  <c:v>43324</c:v>
                </c:pt>
                <c:pt idx="455">
                  <c:v>43325</c:v>
                </c:pt>
                <c:pt idx="456">
                  <c:v>43326</c:v>
                </c:pt>
                <c:pt idx="457">
                  <c:v>43327</c:v>
                </c:pt>
                <c:pt idx="458">
                  <c:v>43328</c:v>
                </c:pt>
                <c:pt idx="459">
                  <c:v>43329</c:v>
                </c:pt>
                <c:pt idx="460">
                  <c:v>43330</c:v>
                </c:pt>
                <c:pt idx="461">
                  <c:v>43331</c:v>
                </c:pt>
                <c:pt idx="462">
                  <c:v>43332</c:v>
                </c:pt>
                <c:pt idx="463">
                  <c:v>43333</c:v>
                </c:pt>
                <c:pt idx="464">
                  <c:v>43334</c:v>
                </c:pt>
                <c:pt idx="465">
                  <c:v>43335</c:v>
                </c:pt>
                <c:pt idx="466">
                  <c:v>43336</c:v>
                </c:pt>
                <c:pt idx="467">
                  <c:v>43337</c:v>
                </c:pt>
                <c:pt idx="468">
                  <c:v>43338</c:v>
                </c:pt>
                <c:pt idx="469">
                  <c:v>43339</c:v>
                </c:pt>
                <c:pt idx="470">
                  <c:v>43340</c:v>
                </c:pt>
                <c:pt idx="471">
                  <c:v>43341</c:v>
                </c:pt>
                <c:pt idx="472">
                  <c:v>43342</c:v>
                </c:pt>
                <c:pt idx="473">
                  <c:v>43343</c:v>
                </c:pt>
                <c:pt idx="474">
                  <c:v>43344</c:v>
                </c:pt>
                <c:pt idx="475">
                  <c:v>43345</c:v>
                </c:pt>
                <c:pt idx="476">
                  <c:v>43346</c:v>
                </c:pt>
                <c:pt idx="477">
                  <c:v>43347</c:v>
                </c:pt>
                <c:pt idx="478">
                  <c:v>43348</c:v>
                </c:pt>
                <c:pt idx="479">
                  <c:v>43349</c:v>
                </c:pt>
                <c:pt idx="480">
                  <c:v>43350</c:v>
                </c:pt>
                <c:pt idx="481">
                  <c:v>43351</c:v>
                </c:pt>
                <c:pt idx="482">
                  <c:v>43352</c:v>
                </c:pt>
                <c:pt idx="483">
                  <c:v>43353</c:v>
                </c:pt>
                <c:pt idx="484">
                  <c:v>43354</c:v>
                </c:pt>
                <c:pt idx="485">
                  <c:v>43355</c:v>
                </c:pt>
                <c:pt idx="486">
                  <c:v>43356</c:v>
                </c:pt>
                <c:pt idx="487">
                  <c:v>43357</c:v>
                </c:pt>
                <c:pt idx="488">
                  <c:v>43358</c:v>
                </c:pt>
                <c:pt idx="489">
                  <c:v>43359</c:v>
                </c:pt>
                <c:pt idx="490">
                  <c:v>43360</c:v>
                </c:pt>
                <c:pt idx="491">
                  <c:v>43361</c:v>
                </c:pt>
                <c:pt idx="492">
                  <c:v>43362</c:v>
                </c:pt>
                <c:pt idx="493">
                  <c:v>43363</c:v>
                </c:pt>
                <c:pt idx="494">
                  <c:v>43364</c:v>
                </c:pt>
                <c:pt idx="495">
                  <c:v>43365</c:v>
                </c:pt>
                <c:pt idx="496">
                  <c:v>43366</c:v>
                </c:pt>
                <c:pt idx="497">
                  <c:v>43367</c:v>
                </c:pt>
                <c:pt idx="498">
                  <c:v>43368</c:v>
                </c:pt>
                <c:pt idx="499">
                  <c:v>43369</c:v>
                </c:pt>
                <c:pt idx="500">
                  <c:v>43370</c:v>
                </c:pt>
                <c:pt idx="501">
                  <c:v>43371</c:v>
                </c:pt>
                <c:pt idx="502">
                  <c:v>43372</c:v>
                </c:pt>
                <c:pt idx="503">
                  <c:v>43373</c:v>
                </c:pt>
                <c:pt idx="504">
                  <c:v>43374</c:v>
                </c:pt>
                <c:pt idx="505">
                  <c:v>43375</c:v>
                </c:pt>
                <c:pt idx="506">
                  <c:v>43376</c:v>
                </c:pt>
                <c:pt idx="507">
                  <c:v>43377</c:v>
                </c:pt>
                <c:pt idx="508">
                  <c:v>43378</c:v>
                </c:pt>
                <c:pt idx="509">
                  <c:v>43379</c:v>
                </c:pt>
                <c:pt idx="510">
                  <c:v>43380</c:v>
                </c:pt>
                <c:pt idx="511">
                  <c:v>43381</c:v>
                </c:pt>
                <c:pt idx="512">
                  <c:v>43382</c:v>
                </c:pt>
                <c:pt idx="513">
                  <c:v>43383</c:v>
                </c:pt>
                <c:pt idx="514">
                  <c:v>43384</c:v>
                </c:pt>
                <c:pt idx="515">
                  <c:v>43385</c:v>
                </c:pt>
                <c:pt idx="516">
                  <c:v>43386</c:v>
                </c:pt>
                <c:pt idx="517">
                  <c:v>43387</c:v>
                </c:pt>
                <c:pt idx="518">
                  <c:v>43388</c:v>
                </c:pt>
                <c:pt idx="519">
                  <c:v>43389</c:v>
                </c:pt>
                <c:pt idx="520">
                  <c:v>43390</c:v>
                </c:pt>
                <c:pt idx="521">
                  <c:v>43391</c:v>
                </c:pt>
                <c:pt idx="522">
                  <c:v>43392</c:v>
                </c:pt>
                <c:pt idx="523">
                  <c:v>43393</c:v>
                </c:pt>
                <c:pt idx="524">
                  <c:v>43394</c:v>
                </c:pt>
                <c:pt idx="525">
                  <c:v>43395</c:v>
                </c:pt>
                <c:pt idx="526">
                  <c:v>43396</c:v>
                </c:pt>
                <c:pt idx="527">
                  <c:v>43397</c:v>
                </c:pt>
                <c:pt idx="528">
                  <c:v>43398</c:v>
                </c:pt>
                <c:pt idx="529">
                  <c:v>43399</c:v>
                </c:pt>
                <c:pt idx="530">
                  <c:v>43400</c:v>
                </c:pt>
                <c:pt idx="531">
                  <c:v>43401</c:v>
                </c:pt>
                <c:pt idx="532">
                  <c:v>43402</c:v>
                </c:pt>
                <c:pt idx="533">
                  <c:v>43403</c:v>
                </c:pt>
                <c:pt idx="534">
                  <c:v>43404</c:v>
                </c:pt>
                <c:pt idx="535">
                  <c:v>43405</c:v>
                </c:pt>
                <c:pt idx="536">
                  <c:v>43406</c:v>
                </c:pt>
                <c:pt idx="537">
                  <c:v>43407</c:v>
                </c:pt>
                <c:pt idx="538">
                  <c:v>43408</c:v>
                </c:pt>
                <c:pt idx="539">
                  <c:v>43409</c:v>
                </c:pt>
                <c:pt idx="540">
                  <c:v>43410</c:v>
                </c:pt>
                <c:pt idx="541">
                  <c:v>43411</c:v>
                </c:pt>
                <c:pt idx="542">
                  <c:v>43412</c:v>
                </c:pt>
                <c:pt idx="543">
                  <c:v>43413</c:v>
                </c:pt>
                <c:pt idx="544">
                  <c:v>43414</c:v>
                </c:pt>
                <c:pt idx="545">
                  <c:v>43415</c:v>
                </c:pt>
                <c:pt idx="546">
                  <c:v>43416</c:v>
                </c:pt>
                <c:pt idx="547">
                  <c:v>43417</c:v>
                </c:pt>
                <c:pt idx="548">
                  <c:v>43418</c:v>
                </c:pt>
                <c:pt idx="549">
                  <c:v>43419</c:v>
                </c:pt>
                <c:pt idx="550">
                  <c:v>43420</c:v>
                </c:pt>
                <c:pt idx="551">
                  <c:v>43421</c:v>
                </c:pt>
                <c:pt idx="552">
                  <c:v>43422</c:v>
                </c:pt>
                <c:pt idx="553">
                  <c:v>43423</c:v>
                </c:pt>
                <c:pt idx="554">
                  <c:v>43424</c:v>
                </c:pt>
                <c:pt idx="555">
                  <c:v>43425</c:v>
                </c:pt>
                <c:pt idx="556">
                  <c:v>43426</c:v>
                </c:pt>
                <c:pt idx="557">
                  <c:v>43427</c:v>
                </c:pt>
                <c:pt idx="558">
                  <c:v>43428</c:v>
                </c:pt>
                <c:pt idx="559">
                  <c:v>43429</c:v>
                </c:pt>
                <c:pt idx="560">
                  <c:v>43430</c:v>
                </c:pt>
                <c:pt idx="561">
                  <c:v>43431</c:v>
                </c:pt>
                <c:pt idx="562">
                  <c:v>43432</c:v>
                </c:pt>
                <c:pt idx="563">
                  <c:v>43433</c:v>
                </c:pt>
                <c:pt idx="564">
                  <c:v>43434</c:v>
                </c:pt>
                <c:pt idx="565">
                  <c:v>43435</c:v>
                </c:pt>
                <c:pt idx="566">
                  <c:v>43436</c:v>
                </c:pt>
                <c:pt idx="567">
                  <c:v>43437</c:v>
                </c:pt>
                <c:pt idx="568">
                  <c:v>43438</c:v>
                </c:pt>
                <c:pt idx="569">
                  <c:v>43439</c:v>
                </c:pt>
                <c:pt idx="570">
                  <c:v>43440</c:v>
                </c:pt>
                <c:pt idx="571">
                  <c:v>43441</c:v>
                </c:pt>
                <c:pt idx="572">
                  <c:v>43442</c:v>
                </c:pt>
                <c:pt idx="573">
                  <c:v>43443</c:v>
                </c:pt>
                <c:pt idx="574">
                  <c:v>43444</c:v>
                </c:pt>
                <c:pt idx="575">
                  <c:v>43445</c:v>
                </c:pt>
                <c:pt idx="576">
                  <c:v>43446</c:v>
                </c:pt>
                <c:pt idx="577">
                  <c:v>43447</c:v>
                </c:pt>
                <c:pt idx="578">
                  <c:v>43448</c:v>
                </c:pt>
                <c:pt idx="579">
                  <c:v>43449</c:v>
                </c:pt>
                <c:pt idx="580">
                  <c:v>43450</c:v>
                </c:pt>
                <c:pt idx="581">
                  <c:v>43451</c:v>
                </c:pt>
                <c:pt idx="582">
                  <c:v>43452</c:v>
                </c:pt>
                <c:pt idx="583">
                  <c:v>43453</c:v>
                </c:pt>
                <c:pt idx="584">
                  <c:v>43454</c:v>
                </c:pt>
                <c:pt idx="585">
                  <c:v>43455</c:v>
                </c:pt>
                <c:pt idx="586">
                  <c:v>43456</c:v>
                </c:pt>
                <c:pt idx="587">
                  <c:v>43457</c:v>
                </c:pt>
                <c:pt idx="588">
                  <c:v>43458</c:v>
                </c:pt>
                <c:pt idx="589">
                  <c:v>43459</c:v>
                </c:pt>
                <c:pt idx="590">
                  <c:v>43460</c:v>
                </c:pt>
                <c:pt idx="591">
                  <c:v>43461</c:v>
                </c:pt>
                <c:pt idx="592">
                  <c:v>43462</c:v>
                </c:pt>
                <c:pt idx="593">
                  <c:v>43463</c:v>
                </c:pt>
                <c:pt idx="594">
                  <c:v>43464</c:v>
                </c:pt>
                <c:pt idx="595">
                  <c:v>43465</c:v>
                </c:pt>
                <c:pt idx="596">
                  <c:v>43466</c:v>
                </c:pt>
                <c:pt idx="597">
                  <c:v>43467</c:v>
                </c:pt>
                <c:pt idx="598">
                  <c:v>43468</c:v>
                </c:pt>
                <c:pt idx="599">
                  <c:v>43469</c:v>
                </c:pt>
                <c:pt idx="600">
                  <c:v>43470</c:v>
                </c:pt>
                <c:pt idx="601">
                  <c:v>43471</c:v>
                </c:pt>
                <c:pt idx="602">
                  <c:v>43472</c:v>
                </c:pt>
                <c:pt idx="603">
                  <c:v>43473</c:v>
                </c:pt>
                <c:pt idx="604">
                  <c:v>43474</c:v>
                </c:pt>
                <c:pt idx="605">
                  <c:v>43475</c:v>
                </c:pt>
                <c:pt idx="606">
                  <c:v>43476</c:v>
                </c:pt>
                <c:pt idx="607">
                  <c:v>43477</c:v>
                </c:pt>
                <c:pt idx="608">
                  <c:v>43478</c:v>
                </c:pt>
                <c:pt idx="609">
                  <c:v>43479</c:v>
                </c:pt>
                <c:pt idx="610">
                  <c:v>43480</c:v>
                </c:pt>
                <c:pt idx="611">
                  <c:v>43481</c:v>
                </c:pt>
                <c:pt idx="612">
                  <c:v>43482</c:v>
                </c:pt>
                <c:pt idx="613">
                  <c:v>43483</c:v>
                </c:pt>
                <c:pt idx="614">
                  <c:v>43484</c:v>
                </c:pt>
                <c:pt idx="615">
                  <c:v>43485</c:v>
                </c:pt>
                <c:pt idx="616">
                  <c:v>43486</c:v>
                </c:pt>
                <c:pt idx="617">
                  <c:v>43487</c:v>
                </c:pt>
                <c:pt idx="618">
                  <c:v>43488</c:v>
                </c:pt>
                <c:pt idx="619">
                  <c:v>43489</c:v>
                </c:pt>
                <c:pt idx="620">
                  <c:v>43490</c:v>
                </c:pt>
                <c:pt idx="621">
                  <c:v>43491</c:v>
                </c:pt>
                <c:pt idx="622">
                  <c:v>43492</c:v>
                </c:pt>
                <c:pt idx="623">
                  <c:v>43493</c:v>
                </c:pt>
                <c:pt idx="624">
                  <c:v>43494</c:v>
                </c:pt>
                <c:pt idx="625">
                  <c:v>43495</c:v>
                </c:pt>
                <c:pt idx="626">
                  <c:v>43496</c:v>
                </c:pt>
                <c:pt idx="627">
                  <c:v>43497</c:v>
                </c:pt>
                <c:pt idx="628">
                  <c:v>43498</c:v>
                </c:pt>
                <c:pt idx="629">
                  <c:v>43499</c:v>
                </c:pt>
                <c:pt idx="630">
                  <c:v>43500</c:v>
                </c:pt>
                <c:pt idx="631">
                  <c:v>43501</c:v>
                </c:pt>
                <c:pt idx="632">
                  <c:v>43502</c:v>
                </c:pt>
                <c:pt idx="633">
                  <c:v>43503</c:v>
                </c:pt>
                <c:pt idx="634">
                  <c:v>43504</c:v>
                </c:pt>
                <c:pt idx="635">
                  <c:v>43505</c:v>
                </c:pt>
                <c:pt idx="636">
                  <c:v>43506</c:v>
                </c:pt>
                <c:pt idx="637">
                  <c:v>43507</c:v>
                </c:pt>
                <c:pt idx="638">
                  <c:v>43508</c:v>
                </c:pt>
                <c:pt idx="639">
                  <c:v>43509</c:v>
                </c:pt>
                <c:pt idx="640">
                  <c:v>43510</c:v>
                </c:pt>
                <c:pt idx="641">
                  <c:v>43511</c:v>
                </c:pt>
                <c:pt idx="642">
                  <c:v>43512</c:v>
                </c:pt>
                <c:pt idx="643">
                  <c:v>43513</c:v>
                </c:pt>
                <c:pt idx="644">
                  <c:v>43514</c:v>
                </c:pt>
                <c:pt idx="645">
                  <c:v>43515</c:v>
                </c:pt>
                <c:pt idx="646">
                  <c:v>43516</c:v>
                </c:pt>
                <c:pt idx="647">
                  <c:v>43517</c:v>
                </c:pt>
                <c:pt idx="648">
                  <c:v>43518</c:v>
                </c:pt>
                <c:pt idx="649">
                  <c:v>43519</c:v>
                </c:pt>
                <c:pt idx="650">
                  <c:v>43520</c:v>
                </c:pt>
                <c:pt idx="651">
                  <c:v>43521</c:v>
                </c:pt>
                <c:pt idx="652">
                  <c:v>43522</c:v>
                </c:pt>
                <c:pt idx="653">
                  <c:v>43523</c:v>
                </c:pt>
                <c:pt idx="654">
                  <c:v>43524</c:v>
                </c:pt>
                <c:pt idx="655">
                  <c:v>43525</c:v>
                </c:pt>
                <c:pt idx="656">
                  <c:v>43526</c:v>
                </c:pt>
                <c:pt idx="657">
                  <c:v>43527</c:v>
                </c:pt>
                <c:pt idx="658">
                  <c:v>43528</c:v>
                </c:pt>
                <c:pt idx="659">
                  <c:v>43529</c:v>
                </c:pt>
                <c:pt idx="660">
                  <c:v>43530</c:v>
                </c:pt>
                <c:pt idx="661">
                  <c:v>43531</c:v>
                </c:pt>
                <c:pt idx="662">
                  <c:v>43532</c:v>
                </c:pt>
                <c:pt idx="663">
                  <c:v>43533</c:v>
                </c:pt>
                <c:pt idx="664">
                  <c:v>43534</c:v>
                </c:pt>
                <c:pt idx="665">
                  <c:v>43535</c:v>
                </c:pt>
                <c:pt idx="666">
                  <c:v>43536</c:v>
                </c:pt>
                <c:pt idx="667">
                  <c:v>43537</c:v>
                </c:pt>
                <c:pt idx="668">
                  <c:v>43538</c:v>
                </c:pt>
                <c:pt idx="669">
                  <c:v>43539</c:v>
                </c:pt>
                <c:pt idx="670">
                  <c:v>43540</c:v>
                </c:pt>
                <c:pt idx="671">
                  <c:v>43541</c:v>
                </c:pt>
                <c:pt idx="672">
                  <c:v>43542</c:v>
                </c:pt>
                <c:pt idx="673">
                  <c:v>43543</c:v>
                </c:pt>
                <c:pt idx="674">
                  <c:v>43544</c:v>
                </c:pt>
                <c:pt idx="675">
                  <c:v>43545</c:v>
                </c:pt>
                <c:pt idx="676">
                  <c:v>43546</c:v>
                </c:pt>
                <c:pt idx="677">
                  <c:v>43547</c:v>
                </c:pt>
                <c:pt idx="678">
                  <c:v>43548</c:v>
                </c:pt>
                <c:pt idx="679">
                  <c:v>43549</c:v>
                </c:pt>
                <c:pt idx="680">
                  <c:v>43550</c:v>
                </c:pt>
                <c:pt idx="681">
                  <c:v>43551</c:v>
                </c:pt>
                <c:pt idx="682">
                  <c:v>43552</c:v>
                </c:pt>
                <c:pt idx="683">
                  <c:v>43553</c:v>
                </c:pt>
                <c:pt idx="684">
                  <c:v>43554</c:v>
                </c:pt>
                <c:pt idx="685">
                  <c:v>43555</c:v>
                </c:pt>
                <c:pt idx="686">
                  <c:v>43556</c:v>
                </c:pt>
                <c:pt idx="687">
                  <c:v>43557</c:v>
                </c:pt>
                <c:pt idx="688">
                  <c:v>43558</c:v>
                </c:pt>
                <c:pt idx="689">
                  <c:v>43559</c:v>
                </c:pt>
                <c:pt idx="690">
                  <c:v>43560</c:v>
                </c:pt>
                <c:pt idx="691">
                  <c:v>43561</c:v>
                </c:pt>
                <c:pt idx="692">
                  <c:v>43562</c:v>
                </c:pt>
                <c:pt idx="693">
                  <c:v>43563</c:v>
                </c:pt>
                <c:pt idx="694">
                  <c:v>43564</c:v>
                </c:pt>
                <c:pt idx="695">
                  <c:v>43565</c:v>
                </c:pt>
                <c:pt idx="696">
                  <c:v>43566</c:v>
                </c:pt>
                <c:pt idx="697">
                  <c:v>43567</c:v>
                </c:pt>
                <c:pt idx="698">
                  <c:v>43568</c:v>
                </c:pt>
                <c:pt idx="699">
                  <c:v>43569</c:v>
                </c:pt>
                <c:pt idx="700">
                  <c:v>43570</c:v>
                </c:pt>
                <c:pt idx="701">
                  <c:v>43571</c:v>
                </c:pt>
                <c:pt idx="702">
                  <c:v>43572</c:v>
                </c:pt>
                <c:pt idx="703">
                  <c:v>43573</c:v>
                </c:pt>
                <c:pt idx="704">
                  <c:v>43574</c:v>
                </c:pt>
                <c:pt idx="705">
                  <c:v>43575</c:v>
                </c:pt>
                <c:pt idx="706">
                  <c:v>43576</c:v>
                </c:pt>
                <c:pt idx="707">
                  <c:v>43577</c:v>
                </c:pt>
                <c:pt idx="708">
                  <c:v>43578</c:v>
                </c:pt>
                <c:pt idx="709">
                  <c:v>43579</c:v>
                </c:pt>
                <c:pt idx="710">
                  <c:v>43580</c:v>
                </c:pt>
                <c:pt idx="711">
                  <c:v>43581</c:v>
                </c:pt>
                <c:pt idx="712">
                  <c:v>43582</c:v>
                </c:pt>
                <c:pt idx="713">
                  <c:v>43583</c:v>
                </c:pt>
                <c:pt idx="714">
                  <c:v>43584</c:v>
                </c:pt>
                <c:pt idx="715">
                  <c:v>43585</c:v>
                </c:pt>
                <c:pt idx="716">
                  <c:v>43586</c:v>
                </c:pt>
                <c:pt idx="717">
                  <c:v>43587</c:v>
                </c:pt>
                <c:pt idx="718">
                  <c:v>43588</c:v>
                </c:pt>
                <c:pt idx="719">
                  <c:v>43589</c:v>
                </c:pt>
                <c:pt idx="720">
                  <c:v>43590</c:v>
                </c:pt>
                <c:pt idx="721">
                  <c:v>43591</c:v>
                </c:pt>
                <c:pt idx="722">
                  <c:v>43592</c:v>
                </c:pt>
                <c:pt idx="723">
                  <c:v>43593</c:v>
                </c:pt>
                <c:pt idx="724">
                  <c:v>43594</c:v>
                </c:pt>
                <c:pt idx="725">
                  <c:v>43595</c:v>
                </c:pt>
                <c:pt idx="726">
                  <c:v>43596</c:v>
                </c:pt>
                <c:pt idx="727">
                  <c:v>43597</c:v>
                </c:pt>
                <c:pt idx="728">
                  <c:v>43598</c:v>
                </c:pt>
                <c:pt idx="729">
                  <c:v>43599</c:v>
                </c:pt>
                <c:pt idx="730">
                  <c:v>43600</c:v>
                </c:pt>
                <c:pt idx="731">
                  <c:v>43601</c:v>
                </c:pt>
                <c:pt idx="732">
                  <c:v>43602</c:v>
                </c:pt>
                <c:pt idx="733">
                  <c:v>43603</c:v>
                </c:pt>
                <c:pt idx="734">
                  <c:v>43604</c:v>
                </c:pt>
                <c:pt idx="735">
                  <c:v>43605</c:v>
                </c:pt>
                <c:pt idx="736">
                  <c:v>43606</c:v>
                </c:pt>
              </c:numCache>
            </c:numRef>
          </c:cat>
          <c:val>
            <c:numRef>
              <c:f>'[1]Daily T Rad'!$E$4:$E$740</c:f>
              <c:numCache>
                <c:formatCode>General</c:formatCode>
                <c:ptCount val="737"/>
                <c:pt idx="0">
                  <c:v>24413.73986013986</c:v>
                </c:pt>
                <c:pt idx="1">
                  <c:v>14628.6</c:v>
                </c:pt>
                <c:pt idx="2">
                  <c:v>22086.600000000002</c:v>
                </c:pt>
                <c:pt idx="3">
                  <c:v>9406.8000000000011</c:v>
                </c:pt>
                <c:pt idx="4">
                  <c:v>7798.8</c:v>
                </c:pt>
                <c:pt idx="5">
                  <c:v>19981.521126760566</c:v>
                </c:pt>
                <c:pt idx="6">
                  <c:v>21813</c:v>
                </c:pt>
                <c:pt idx="7">
                  <c:v>24485.4</c:v>
                </c:pt>
                <c:pt idx="8">
                  <c:v>20488.8</c:v>
                </c:pt>
                <c:pt idx="9">
                  <c:v>14645.400000000001</c:v>
                </c:pt>
                <c:pt idx="10">
                  <c:v>21659.4</c:v>
                </c:pt>
                <c:pt idx="11">
                  <c:v>26901.000000000004</c:v>
                </c:pt>
                <c:pt idx="12">
                  <c:v>26506.2</c:v>
                </c:pt>
                <c:pt idx="56">
                  <c:v>23645.793103448279</c:v>
                </c:pt>
                <c:pt idx="57">
                  <c:v>12576</c:v>
                </c:pt>
                <c:pt idx="58">
                  <c:v>8424.6</c:v>
                </c:pt>
                <c:pt idx="59">
                  <c:v>17678.400000000001</c:v>
                </c:pt>
                <c:pt idx="60">
                  <c:v>10288.200000000001</c:v>
                </c:pt>
                <c:pt idx="61">
                  <c:v>15803.400000000001</c:v>
                </c:pt>
                <c:pt idx="62">
                  <c:v>8342.1314685314683</c:v>
                </c:pt>
                <c:pt idx="63">
                  <c:v>27426</c:v>
                </c:pt>
                <c:pt idx="64">
                  <c:v>24578.400000000001</c:v>
                </c:pt>
                <c:pt idx="65">
                  <c:v>18375</c:v>
                </c:pt>
                <c:pt idx="66">
                  <c:v>13623.6</c:v>
                </c:pt>
                <c:pt idx="67">
                  <c:v>25480.2</c:v>
                </c:pt>
                <c:pt idx="68">
                  <c:v>18051</c:v>
                </c:pt>
                <c:pt idx="69">
                  <c:v>14770.110638297872</c:v>
                </c:pt>
                <c:pt idx="70">
                  <c:v>14147.695774647887</c:v>
                </c:pt>
                <c:pt idx="71">
                  <c:v>7865.4000000000015</c:v>
                </c:pt>
                <c:pt idx="72">
                  <c:v>19819.2</c:v>
                </c:pt>
                <c:pt idx="73">
                  <c:v>15176.190209790211</c:v>
                </c:pt>
                <c:pt idx="74">
                  <c:v>11341.963636363638</c:v>
                </c:pt>
                <c:pt idx="75">
                  <c:v>7727.4000000000005</c:v>
                </c:pt>
                <c:pt idx="76">
                  <c:v>14282.4</c:v>
                </c:pt>
                <c:pt idx="77">
                  <c:v>20348.400000000001</c:v>
                </c:pt>
                <c:pt idx="78">
                  <c:v>11865.600000000002</c:v>
                </c:pt>
                <c:pt idx="79">
                  <c:v>13134.600000000002</c:v>
                </c:pt>
                <c:pt idx="80">
                  <c:v>14894.634965034968</c:v>
                </c:pt>
                <c:pt idx="81">
                  <c:v>12272.476595744682</c:v>
                </c:pt>
                <c:pt idx="82">
                  <c:v>9241.7999999999993</c:v>
                </c:pt>
                <c:pt idx="83">
                  <c:v>19004.400000000001</c:v>
                </c:pt>
                <c:pt idx="84">
                  <c:v>21995.4</c:v>
                </c:pt>
                <c:pt idx="85">
                  <c:v>5363.4</c:v>
                </c:pt>
                <c:pt idx="86">
                  <c:v>18765</c:v>
                </c:pt>
                <c:pt idx="87">
                  <c:v>8161.8</c:v>
                </c:pt>
                <c:pt idx="88">
                  <c:v>12683.400000000001</c:v>
                </c:pt>
                <c:pt idx="89">
                  <c:v>7893.0000000000009</c:v>
                </c:pt>
                <c:pt idx="90">
                  <c:v>17729.400000000001</c:v>
                </c:pt>
                <c:pt idx="91">
                  <c:v>21468.600000000002</c:v>
                </c:pt>
                <c:pt idx="92">
                  <c:v>8530.8000000000011</c:v>
                </c:pt>
                <c:pt idx="93">
                  <c:v>15627.6</c:v>
                </c:pt>
                <c:pt idx="94">
                  <c:v>4989.6000000000004</c:v>
                </c:pt>
                <c:pt idx="95">
                  <c:v>9132.6</c:v>
                </c:pt>
                <c:pt idx="96">
                  <c:v>14781.600000000002</c:v>
                </c:pt>
                <c:pt idx="97">
                  <c:v>14322</c:v>
                </c:pt>
                <c:pt idx="98">
                  <c:v>16959</c:v>
                </c:pt>
                <c:pt idx="99">
                  <c:v>17754</c:v>
                </c:pt>
                <c:pt idx="100">
                  <c:v>17684.400000000001</c:v>
                </c:pt>
                <c:pt idx="101">
                  <c:v>14555.4</c:v>
                </c:pt>
                <c:pt idx="102">
                  <c:v>17597.400000000001</c:v>
                </c:pt>
                <c:pt idx="103">
                  <c:v>16812.600000000002</c:v>
                </c:pt>
                <c:pt idx="104">
                  <c:v>18030</c:v>
                </c:pt>
                <c:pt idx="105">
                  <c:v>18415.2</c:v>
                </c:pt>
                <c:pt idx="106">
                  <c:v>17527.2</c:v>
                </c:pt>
                <c:pt idx="107">
                  <c:v>8145.6</c:v>
                </c:pt>
                <c:pt idx="108">
                  <c:v>10511.400000000001</c:v>
                </c:pt>
                <c:pt idx="109">
                  <c:v>11915.400000000001</c:v>
                </c:pt>
                <c:pt idx="110">
                  <c:v>13939.800000000001</c:v>
                </c:pt>
                <c:pt idx="111">
                  <c:v>14765.400000000001</c:v>
                </c:pt>
                <c:pt idx="112">
                  <c:v>16488.600000000002</c:v>
                </c:pt>
                <c:pt idx="113">
                  <c:v>6870</c:v>
                </c:pt>
                <c:pt idx="114">
                  <c:v>9582</c:v>
                </c:pt>
                <c:pt idx="115">
                  <c:v>8986.8000000000011</c:v>
                </c:pt>
                <c:pt idx="116">
                  <c:v>2172</c:v>
                </c:pt>
                <c:pt idx="117">
                  <c:v>10970.400000000001</c:v>
                </c:pt>
                <c:pt idx="118">
                  <c:v>12978.000000000002</c:v>
                </c:pt>
                <c:pt idx="119">
                  <c:v>8974.8000000000011</c:v>
                </c:pt>
                <c:pt idx="120">
                  <c:v>14618.400000000001</c:v>
                </c:pt>
                <c:pt idx="121">
                  <c:v>10874.400000000001</c:v>
                </c:pt>
                <c:pt idx="122">
                  <c:v>7344.0000000000009</c:v>
                </c:pt>
                <c:pt idx="123">
                  <c:v>12586.2</c:v>
                </c:pt>
                <c:pt idx="124">
                  <c:v>4611</c:v>
                </c:pt>
                <c:pt idx="125">
                  <c:v>13895.400000000001</c:v>
                </c:pt>
                <c:pt idx="126">
                  <c:v>6599.4000000000005</c:v>
                </c:pt>
                <c:pt idx="127">
                  <c:v>10525.2</c:v>
                </c:pt>
                <c:pt idx="128">
                  <c:v>5905.8000000000011</c:v>
                </c:pt>
                <c:pt idx="129">
                  <c:v>13093.2</c:v>
                </c:pt>
                <c:pt idx="130">
                  <c:v>10759.800000000001</c:v>
                </c:pt>
                <c:pt idx="131">
                  <c:v>15416.4</c:v>
                </c:pt>
                <c:pt idx="132">
                  <c:v>12526.2</c:v>
                </c:pt>
                <c:pt idx="133">
                  <c:v>6189</c:v>
                </c:pt>
                <c:pt idx="134">
                  <c:v>6914.4</c:v>
                </c:pt>
                <c:pt idx="135">
                  <c:v>12064.200000000003</c:v>
                </c:pt>
                <c:pt idx="136">
                  <c:v>5870.4000000000005</c:v>
                </c:pt>
                <c:pt idx="137">
                  <c:v>9604.2000000000007</c:v>
                </c:pt>
                <c:pt idx="138">
                  <c:v>2650.8</c:v>
                </c:pt>
                <c:pt idx="139">
                  <c:v>8641.2000000000007</c:v>
                </c:pt>
                <c:pt idx="140">
                  <c:v>7678.2000000000007</c:v>
                </c:pt>
                <c:pt idx="141">
                  <c:v>10173.6</c:v>
                </c:pt>
                <c:pt idx="142">
                  <c:v>4802.4000000000005</c:v>
                </c:pt>
                <c:pt idx="143">
                  <c:v>8324.4000000000015</c:v>
                </c:pt>
                <c:pt idx="144">
                  <c:v>9316.8000000000011</c:v>
                </c:pt>
                <c:pt idx="145">
                  <c:v>1747.2</c:v>
                </c:pt>
                <c:pt idx="146">
                  <c:v>6609.0000000000009</c:v>
                </c:pt>
                <c:pt idx="147">
                  <c:v>2263.8000000000002</c:v>
                </c:pt>
                <c:pt idx="148">
                  <c:v>3534.6000000000004</c:v>
                </c:pt>
                <c:pt idx="149">
                  <c:v>3072.6000000000004</c:v>
                </c:pt>
                <c:pt idx="150">
                  <c:v>8144.4000000000005</c:v>
                </c:pt>
                <c:pt idx="151">
                  <c:v>6044.4</c:v>
                </c:pt>
                <c:pt idx="152">
                  <c:v>9663.6</c:v>
                </c:pt>
                <c:pt idx="153">
                  <c:v>10054.800000000001</c:v>
                </c:pt>
                <c:pt idx="154">
                  <c:v>8803.2000000000007</c:v>
                </c:pt>
                <c:pt idx="155">
                  <c:v>4204.8</c:v>
                </c:pt>
                <c:pt idx="156">
                  <c:v>5341.8</c:v>
                </c:pt>
                <c:pt idx="157">
                  <c:v>7762.8000000000011</c:v>
                </c:pt>
                <c:pt idx="158">
                  <c:v>3001.8</c:v>
                </c:pt>
                <c:pt idx="159">
                  <c:v>5750.4000000000005</c:v>
                </c:pt>
                <c:pt idx="160">
                  <c:v>3642.6000000000004</c:v>
                </c:pt>
                <c:pt idx="161">
                  <c:v>4910.4000000000005</c:v>
                </c:pt>
                <c:pt idx="162">
                  <c:v>1227.6000000000001</c:v>
                </c:pt>
                <c:pt idx="163">
                  <c:v>2444.4</c:v>
                </c:pt>
                <c:pt idx="164">
                  <c:v>4379.4000000000005</c:v>
                </c:pt>
                <c:pt idx="165">
                  <c:v>7344.6</c:v>
                </c:pt>
                <c:pt idx="166">
                  <c:v>2412.0000000000005</c:v>
                </c:pt>
                <c:pt idx="167">
                  <c:v>6189</c:v>
                </c:pt>
                <c:pt idx="168">
                  <c:v>7707.6</c:v>
                </c:pt>
                <c:pt idx="169">
                  <c:v>2185.8000000000002</c:v>
                </c:pt>
                <c:pt idx="170">
                  <c:v>3205.2000000000003</c:v>
                </c:pt>
                <c:pt idx="171">
                  <c:v>3749.4000000000005</c:v>
                </c:pt>
                <c:pt idx="172">
                  <c:v>2268.6</c:v>
                </c:pt>
                <c:pt idx="173">
                  <c:v>4779</c:v>
                </c:pt>
                <c:pt idx="174">
                  <c:v>4665</c:v>
                </c:pt>
                <c:pt idx="175">
                  <c:v>6376.2000000000007</c:v>
                </c:pt>
                <c:pt idx="176">
                  <c:v>6656.4000000000005</c:v>
                </c:pt>
                <c:pt idx="177">
                  <c:v>1272</c:v>
                </c:pt>
                <c:pt idx="178">
                  <c:v>2825.4</c:v>
                </c:pt>
                <c:pt idx="179">
                  <c:v>1949.4</c:v>
                </c:pt>
                <c:pt idx="180">
                  <c:v>1661.4000000000003</c:v>
                </c:pt>
                <c:pt idx="181">
                  <c:v>2649.6000000000004</c:v>
                </c:pt>
                <c:pt idx="182">
                  <c:v>5135.4000000000005</c:v>
                </c:pt>
                <c:pt idx="183">
                  <c:v>2239.2000000000003</c:v>
                </c:pt>
                <c:pt idx="184">
                  <c:v>969.00000000000011</c:v>
                </c:pt>
                <c:pt idx="185">
                  <c:v>722.4</c:v>
                </c:pt>
                <c:pt idx="186">
                  <c:v>5566.8</c:v>
                </c:pt>
                <c:pt idx="187">
                  <c:v>2303.4</c:v>
                </c:pt>
                <c:pt idx="188">
                  <c:v>3984.6000000000004</c:v>
                </c:pt>
                <c:pt idx="189">
                  <c:v>694.8</c:v>
                </c:pt>
                <c:pt idx="190">
                  <c:v>547.20000000000005</c:v>
                </c:pt>
                <c:pt idx="191">
                  <c:v>3350.4</c:v>
                </c:pt>
                <c:pt idx="192">
                  <c:v>1296</c:v>
                </c:pt>
                <c:pt idx="193">
                  <c:v>2890.2</c:v>
                </c:pt>
                <c:pt idx="194">
                  <c:v>2656.2000000000003</c:v>
                </c:pt>
                <c:pt idx="195">
                  <c:v>2100.0000000000005</c:v>
                </c:pt>
                <c:pt idx="196">
                  <c:v>560.4</c:v>
                </c:pt>
                <c:pt idx="197">
                  <c:v>2665.2000000000003</c:v>
                </c:pt>
                <c:pt idx="198">
                  <c:v>985.20000000000016</c:v>
                </c:pt>
                <c:pt idx="199">
                  <c:v>2680.2000000000003</c:v>
                </c:pt>
                <c:pt idx="200">
                  <c:v>3233.4000000000005</c:v>
                </c:pt>
                <c:pt idx="201">
                  <c:v>1099.2</c:v>
                </c:pt>
                <c:pt idx="202">
                  <c:v>678</c:v>
                </c:pt>
                <c:pt idx="203">
                  <c:v>1864.2</c:v>
                </c:pt>
                <c:pt idx="204">
                  <c:v>771.6</c:v>
                </c:pt>
                <c:pt idx="205">
                  <c:v>965.4</c:v>
                </c:pt>
                <c:pt idx="206">
                  <c:v>588.6</c:v>
                </c:pt>
                <c:pt idx="207">
                  <c:v>1228.8</c:v>
                </c:pt>
                <c:pt idx="208">
                  <c:v>1420.2</c:v>
                </c:pt>
                <c:pt idx="209">
                  <c:v>489.60000000000008</c:v>
                </c:pt>
                <c:pt idx="210">
                  <c:v>550.80000000000007</c:v>
                </c:pt>
                <c:pt idx="211">
                  <c:v>3206.4000000000005</c:v>
                </c:pt>
                <c:pt idx="212">
                  <c:v>403.8</c:v>
                </c:pt>
                <c:pt idx="213">
                  <c:v>1112.4000000000001</c:v>
                </c:pt>
                <c:pt idx="214">
                  <c:v>808.2</c:v>
                </c:pt>
                <c:pt idx="215">
                  <c:v>2992.7999999999997</c:v>
                </c:pt>
                <c:pt idx="216">
                  <c:v>3676.2000000000007</c:v>
                </c:pt>
                <c:pt idx="217">
                  <c:v>1300.2</c:v>
                </c:pt>
                <c:pt idx="218">
                  <c:v>1264.8000000000002</c:v>
                </c:pt>
                <c:pt idx="219">
                  <c:v>919.80000000000007</c:v>
                </c:pt>
                <c:pt idx="220">
                  <c:v>710.4</c:v>
                </c:pt>
                <c:pt idx="221">
                  <c:v>1182.6000000000001</c:v>
                </c:pt>
                <c:pt idx="222">
                  <c:v>499.20000000000005</c:v>
                </c:pt>
                <c:pt idx="223">
                  <c:v>544.80000000000007</c:v>
                </c:pt>
                <c:pt idx="224">
                  <c:v>720.60000000000014</c:v>
                </c:pt>
                <c:pt idx="225">
                  <c:v>1986</c:v>
                </c:pt>
                <c:pt idx="226">
                  <c:v>667.2</c:v>
                </c:pt>
                <c:pt idx="227">
                  <c:v>3355.8</c:v>
                </c:pt>
                <c:pt idx="228">
                  <c:v>1251</c:v>
                </c:pt>
                <c:pt idx="229">
                  <c:v>789.00000000000011</c:v>
                </c:pt>
                <c:pt idx="230">
                  <c:v>889.80000000000007</c:v>
                </c:pt>
                <c:pt idx="231">
                  <c:v>2523</c:v>
                </c:pt>
                <c:pt idx="232">
                  <c:v>1942.8000000000002</c:v>
                </c:pt>
                <c:pt idx="233">
                  <c:v>691.2</c:v>
                </c:pt>
                <c:pt idx="234">
                  <c:v>1021.8000000000001</c:v>
                </c:pt>
                <c:pt idx="235">
                  <c:v>1438.2</c:v>
                </c:pt>
                <c:pt idx="236">
                  <c:v>1722.6000000000001</c:v>
                </c:pt>
                <c:pt idx="237">
                  <c:v>3703.8</c:v>
                </c:pt>
                <c:pt idx="238">
                  <c:v>4109.4000000000005</c:v>
                </c:pt>
                <c:pt idx="239">
                  <c:v>2019.0000000000002</c:v>
                </c:pt>
                <c:pt idx="240">
                  <c:v>672</c:v>
                </c:pt>
                <c:pt idx="241">
                  <c:v>1539.6</c:v>
                </c:pt>
                <c:pt idx="242">
                  <c:v>862.80000000000007</c:v>
                </c:pt>
                <c:pt idx="243">
                  <c:v>978.00000000000011</c:v>
                </c:pt>
                <c:pt idx="244">
                  <c:v>3393.0000000000005</c:v>
                </c:pt>
                <c:pt idx="245">
                  <c:v>627.00000000000011</c:v>
                </c:pt>
                <c:pt idx="246">
                  <c:v>3109.8</c:v>
                </c:pt>
                <c:pt idx="247">
                  <c:v>2668.8</c:v>
                </c:pt>
                <c:pt idx="248">
                  <c:v>1160.4000000000001</c:v>
                </c:pt>
                <c:pt idx="249">
                  <c:v>2878.2000000000003</c:v>
                </c:pt>
                <c:pt idx="250">
                  <c:v>963.00000000000011</c:v>
                </c:pt>
                <c:pt idx="251">
                  <c:v>4470.6000000000004</c:v>
                </c:pt>
                <c:pt idx="252">
                  <c:v>2229.6000000000004</c:v>
                </c:pt>
                <c:pt idx="253">
                  <c:v>2082.6000000000004</c:v>
                </c:pt>
                <c:pt idx="254">
                  <c:v>934.80000000000007</c:v>
                </c:pt>
                <c:pt idx="255">
                  <c:v>1705.2</c:v>
                </c:pt>
                <c:pt idx="256">
                  <c:v>2206.2000000000003</c:v>
                </c:pt>
                <c:pt idx="257">
                  <c:v>2847.6000000000004</c:v>
                </c:pt>
                <c:pt idx="258">
                  <c:v>2268</c:v>
                </c:pt>
                <c:pt idx="259">
                  <c:v>1416.0000000000002</c:v>
                </c:pt>
                <c:pt idx="260">
                  <c:v>4389.0000000000009</c:v>
                </c:pt>
                <c:pt idx="261">
                  <c:v>767.40000000000009</c:v>
                </c:pt>
                <c:pt idx="262">
                  <c:v>1693.2</c:v>
                </c:pt>
                <c:pt idx="263">
                  <c:v>3193.2000000000003</c:v>
                </c:pt>
                <c:pt idx="264">
                  <c:v>2265.6</c:v>
                </c:pt>
                <c:pt idx="265">
                  <c:v>3852.6000000000004</c:v>
                </c:pt>
                <c:pt idx="266">
                  <c:v>5023.2</c:v>
                </c:pt>
                <c:pt idx="267">
                  <c:v>5553.5999999999995</c:v>
                </c:pt>
                <c:pt idx="268">
                  <c:v>7787.4000000000005</c:v>
                </c:pt>
                <c:pt idx="269">
                  <c:v>7260.6000000000013</c:v>
                </c:pt>
                <c:pt idx="270">
                  <c:v>4413.6000000000004</c:v>
                </c:pt>
                <c:pt idx="271">
                  <c:v>3607.2000000000003</c:v>
                </c:pt>
                <c:pt idx="272">
                  <c:v>4401.6000000000004</c:v>
                </c:pt>
                <c:pt idx="273">
                  <c:v>6336.5999999999995</c:v>
                </c:pt>
                <c:pt idx="274">
                  <c:v>8587.2000000000007</c:v>
                </c:pt>
                <c:pt idx="275">
                  <c:v>8742</c:v>
                </c:pt>
                <c:pt idx="276">
                  <c:v>1705.2</c:v>
                </c:pt>
                <c:pt idx="277">
                  <c:v>8899.8084507042258</c:v>
                </c:pt>
                <c:pt idx="278">
                  <c:v>6743.4000000000005</c:v>
                </c:pt>
                <c:pt idx="279">
                  <c:v>8647.2000000000007</c:v>
                </c:pt>
                <c:pt idx="280">
                  <c:v>3661.2000000000003</c:v>
                </c:pt>
                <c:pt idx="281">
                  <c:v>6062.4000000000005</c:v>
                </c:pt>
                <c:pt idx="282">
                  <c:v>9096</c:v>
                </c:pt>
                <c:pt idx="283">
                  <c:v>10077</c:v>
                </c:pt>
                <c:pt idx="284">
                  <c:v>9945.0629370629376</c:v>
                </c:pt>
                <c:pt idx="285">
                  <c:v>10240.799999999999</c:v>
                </c:pt>
                <c:pt idx="286">
                  <c:v>11031.000000000002</c:v>
                </c:pt>
                <c:pt idx="287">
                  <c:v>7787.4000000000005</c:v>
                </c:pt>
                <c:pt idx="288">
                  <c:v>9840</c:v>
                </c:pt>
                <c:pt idx="289">
                  <c:v>8676.0000000000018</c:v>
                </c:pt>
                <c:pt idx="290">
                  <c:v>8830.7999999999993</c:v>
                </c:pt>
                <c:pt idx="291">
                  <c:v>8200.2000000000007</c:v>
                </c:pt>
                <c:pt idx="292">
                  <c:v>4518</c:v>
                </c:pt>
                <c:pt idx="293">
                  <c:v>8945.4000000000015</c:v>
                </c:pt>
                <c:pt idx="294">
                  <c:v>10081.200000000001</c:v>
                </c:pt>
                <c:pt idx="295">
                  <c:v>7470</c:v>
                </c:pt>
                <c:pt idx="296">
                  <c:v>7644.0000000000009</c:v>
                </c:pt>
                <c:pt idx="297">
                  <c:v>3773.4000000000005</c:v>
                </c:pt>
                <c:pt idx="298">
                  <c:v>9458.4000000000015</c:v>
                </c:pt>
                <c:pt idx="299">
                  <c:v>6071.4</c:v>
                </c:pt>
                <c:pt idx="300">
                  <c:v>4500.6000000000004</c:v>
                </c:pt>
                <c:pt idx="301">
                  <c:v>6964.2000000000007</c:v>
                </c:pt>
                <c:pt idx="302">
                  <c:v>2734.2000000000003</c:v>
                </c:pt>
                <c:pt idx="303">
                  <c:v>12945.600000000002</c:v>
                </c:pt>
                <c:pt idx="304">
                  <c:v>7977</c:v>
                </c:pt>
                <c:pt idx="305">
                  <c:v>2477.4</c:v>
                </c:pt>
                <c:pt idx="306">
                  <c:v>5473.8</c:v>
                </c:pt>
                <c:pt idx="307">
                  <c:v>8263.2000000000007</c:v>
                </c:pt>
                <c:pt idx="308">
                  <c:v>15690.6</c:v>
                </c:pt>
                <c:pt idx="309">
                  <c:v>15736.800000000001</c:v>
                </c:pt>
                <c:pt idx="310">
                  <c:v>8724.6</c:v>
                </c:pt>
                <c:pt idx="311">
                  <c:v>4290</c:v>
                </c:pt>
                <c:pt idx="312">
                  <c:v>4080.6</c:v>
                </c:pt>
                <c:pt idx="313">
                  <c:v>12010.200000000003</c:v>
                </c:pt>
                <c:pt idx="314">
                  <c:v>10396.800000000001</c:v>
                </c:pt>
                <c:pt idx="315">
                  <c:v>10282.200000000001</c:v>
                </c:pt>
                <c:pt idx="316">
                  <c:v>6798.0000000000009</c:v>
                </c:pt>
                <c:pt idx="317">
                  <c:v>2918.4</c:v>
                </c:pt>
                <c:pt idx="318">
                  <c:v>10228.800000000001</c:v>
                </c:pt>
                <c:pt idx="319">
                  <c:v>14231.4</c:v>
                </c:pt>
                <c:pt idx="320">
                  <c:v>11976.000000000002</c:v>
                </c:pt>
                <c:pt idx="321">
                  <c:v>4072.2000000000003</c:v>
                </c:pt>
                <c:pt idx="322">
                  <c:v>8022.6000000000013</c:v>
                </c:pt>
                <c:pt idx="323">
                  <c:v>11425.2</c:v>
                </c:pt>
                <c:pt idx="324">
                  <c:v>6827.4</c:v>
                </c:pt>
                <c:pt idx="325">
                  <c:v>9583.8000000000011</c:v>
                </c:pt>
                <c:pt idx="326">
                  <c:v>18379.8</c:v>
                </c:pt>
                <c:pt idx="327">
                  <c:v>16190.400000000001</c:v>
                </c:pt>
                <c:pt idx="328">
                  <c:v>15413.400000000001</c:v>
                </c:pt>
                <c:pt idx="329">
                  <c:v>9885.0000000000018</c:v>
                </c:pt>
                <c:pt idx="330">
                  <c:v>12216.600000000002</c:v>
                </c:pt>
                <c:pt idx="331">
                  <c:v>9172.8000000000011</c:v>
                </c:pt>
                <c:pt idx="332">
                  <c:v>8160</c:v>
                </c:pt>
                <c:pt idx="333">
                  <c:v>8974.8000000000011</c:v>
                </c:pt>
                <c:pt idx="334">
                  <c:v>12123</c:v>
                </c:pt>
                <c:pt idx="335">
                  <c:v>8430</c:v>
                </c:pt>
                <c:pt idx="336">
                  <c:v>17146.2</c:v>
                </c:pt>
                <c:pt idx="337">
                  <c:v>19417.2</c:v>
                </c:pt>
                <c:pt idx="338">
                  <c:v>20314.800000000003</c:v>
                </c:pt>
                <c:pt idx="339">
                  <c:v>21133.8</c:v>
                </c:pt>
                <c:pt idx="340">
                  <c:v>20559.600000000002</c:v>
                </c:pt>
                <c:pt idx="341">
                  <c:v>20559</c:v>
                </c:pt>
                <c:pt idx="342">
                  <c:v>17436.600000000002</c:v>
                </c:pt>
                <c:pt idx="343">
                  <c:v>16162.800000000003</c:v>
                </c:pt>
                <c:pt idx="344">
                  <c:v>5952.6</c:v>
                </c:pt>
                <c:pt idx="345">
                  <c:v>10162.200000000001</c:v>
                </c:pt>
                <c:pt idx="346">
                  <c:v>15928.2</c:v>
                </c:pt>
                <c:pt idx="347">
                  <c:v>12562.800000000001</c:v>
                </c:pt>
                <c:pt idx="348">
                  <c:v>8484.6</c:v>
                </c:pt>
                <c:pt idx="349">
                  <c:v>5415.0000000000009</c:v>
                </c:pt>
                <c:pt idx="350">
                  <c:v>6203.4000000000005</c:v>
                </c:pt>
                <c:pt idx="351">
                  <c:v>15346.800000000001</c:v>
                </c:pt>
                <c:pt idx="352">
                  <c:v>23019</c:v>
                </c:pt>
                <c:pt idx="353">
                  <c:v>20327.400000000001</c:v>
                </c:pt>
                <c:pt idx="354">
                  <c:v>24022.2</c:v>
                </c:pt>
                <c:pt idx="355">
                  <c:v>24482.399999999998</c:v>
                </c:pt>
                <c:pt idx="356">
                  <c:v>25059.600000000002</c:v>
                </c:pt>
                <c:pt idx="357">
                  <c:v>25122.6</c:v>
                </c:pt>
                <c:pt idx="358">
                  <c:v>23888.399999999998</c:v>
                </c:pt>
                <c:pt idx="359">
                  <c:v>22417.200000000001</c:v>
                </c:pt>
                <c:pt idx="360">
                  <c:v>10639.800000000001</c:v>
                </c:pt>
                <c:pt idx="361">
                  <c:v>21714.000000000004</c:v>
                </c:pt>
                <c:pt idx="362">
                  <c:v>20631.000000000004</c:v>
                </c:pt>
                <c:pt idx="363">
                  <c:v>6652.2000000000007</c:v>
                </c:pt>
                <c:pt idx="364">
                  <c:v>21873.000000000004</c:v>
                </c:pt>
                <c:pt idx="365">
                  <c:v>23251.8</c:v>
                </c:pt>
                <c:pt idx="366">
                  <c:v>14733.6</c:v>
                </c:pt>
                <c:pt idx="367">
                  <c:v>24915</c:v>
                </c:pt>
                <c:pt idx="368">
                  <c:v>19183.842253521128</c:v>
                </c:pt>
                <c:pt idx="369">
                  <c:v>6406.2</c:v>
                </c:pt>
                <c:pt idx="370">
                  <c:v>25363.200000000001</c:v>
                </c:pt>
                <c:pt idx="371">
                  <c:v>23156.400000000005</c:v>
                </c:pt>
                <c:pt idx="372">
                  <c:v>15583.8</c:v>
                </c:pt>
                <c:pt idx="373">
                  <c:v>14895.6</c:v>
                </c:pt>
                <c:pt idx="374">
                  <c:v>9357</c:v>
                </c:pt>
                <c:pt idx="375">
                  <c:v>20668.800000000003</c:v>
                </c:pt>
                <c:pt idx="376">
                  <c:v>25479</c:v>
                </c:pt>
                <c:pt idx="377">
                  <c:v>12370.2</c:v>
                </c:pt>
                <c:pt idx="378">
                  <c:v>23515.8</c:v>
                </c:pt>
                <c:pt idx="379">
                  <c:v>17655.600000000002</c:v>
                </c:pt>
                <c:pt idx="380">
                  <c:v>23204.400000000001</c:v>
                </c:pt>
                <c:pt idx="381">
                  <c:v>15551.4</c:v>
                </c:pt>
                <c:pt idx="382">
                  <c:v>9172.2000000000007</c:v>
                </c:pt>
                <c:pt idx="383">
                  <c:v>6575.4000000000005</c:v>
                </c:pt>
                <c:pt idx="384">
                  <c:v>17436</c:v>
                </c:pt>
                <c:pt idx="385">
                  <c:v>17992.2</c:v>
                </c:pt>
                <c:pt idx="386">
                  <c:v>15900</c:v>
                </c:pt>
                <c:pt idx="387">
                  <c:v>27355.200000000001</c:v>
                </c:pt>
                <c:pt idx="388">
                  <c:v>26225.4</c:v>
                </c:pt>
                <c:pt idx="389">
                  <c:v>6306.6</c:v>
                </c:pt>
                <c:pt idx="390">
                  <c:v>23590.800000000003</c:v>
                </c:pt>
                <c:pt idx="391">
                  <c:v>24400.800000000003</c:v>
                </c:pt>
                <c:pt idx="392">
                  <c:v>25578.000000000004</c:v>
                </c:pt>
                <c:pt idx="393">
                  <c:v>12955.200000000003</c:v>
                </c:pt>
                <c:pt idx="394">
                  <c:v>11090.013986013988</c:v>
                </c:pt>
                <c:pt idx="395">
                  <c:v>12531.6</c:v>
                </c:pt>
                <c:pt idx="396">
                  <c:v>22970.399999999998</c:v>
                </c:pt>
                <c:pt idx="397">
                  <c:v>19714.8</c:v>
                </c:pt>
                <c:pt idx="398">
                  <c:v>10208.4</c:v>
                </c:pt>
                <c:pt idx="399">
                  <c:v>6991.2000000000007</c:v>
                </c:pt>
                <c:pt idx="400">
                  <c:v>6334.2000000000007</c:v>
                </c:pt>
                <c:pt idx="401">
                  <c:v>18550.623776223776</c:v>
                </c:pt>
                <c:pt idx="402">
                  <c:v>17827.605633802817</c:v>
                </c:pt>
                <c:pt idx="403">
                  <c:v>12310.2</c:v>
                </c:pt>
                <c:pt idx="404">
                  <c:v>13273.2</c:v>
                </c:pt>
                <c:pt idx="405">
                  <c:v>10782.000000000002</c:v>
                </c:pt>
                <c:pt idx="406">
                  <c:v>17679.143661971833</c:v>
                </c:pt>
                <c:pt idx="407">
                  <c:v>26053.200000000004</c:v>
                </c:pt>
                <c:pt idx="408">
                  <c:v>25758.600000000002</c:v>
                </c:pt>
                <c:pt idx="409">
                  <c:v>24458.400000000001</c:v>
                </c:pt>
                <c:pt idx="410">
                  <c:v>26277.600000000002</c:v>
                </c:pt>
                <c:pt idx="411">
                  <c:v>26625.000000000004</c:v>
                </c:pt>
                <c:pt idx="412">
                  <c:v>27495.599999999999</c:v>
                </c:pt>
                <c:pt idx="413">
                  <c:v>27334.2</c:v>
                </c:pt>
                <c:pt idx="414">
                  <c:v>26519.4</c:v>
                </c:pt>
                <c:pt idx="415">
                  <c:v>21361.200000000001</c:v>
                </c:pt>
                <c:pt idx="416">
                  <c:v>24536.399999999998</c:v>
                </c:pt>
                <c:pt idx="417">
                  <c:v>20580.000000000004</c:v>
                </c:pt>
                <c:pt idx="418">
                  <c:v>24525.000000000004</c:v>
                </c:pt>
                <c:pt idx="419">
                  <c:v>25038.000000000004</c:v>
                </c:pt>
                <c:pt idx="420">
                  <c:v>13607.4</c:v>
                </c:pt>
                <c:pt idx="421">
                  <c:v>11189.400000000001</c:v>
                </c:pt>
                <c:pt idx="422">
                  <c:v>15361.429787234043</c:v>
                </c:pt>
                <c:pt idx="423">
                  <c:v>25051.800000000003</c:v>
                </c:pt>
                <c:pt idx="424">
                  <c:v>24878.400000000001</c:v>
                </c:pt>
                <c:pt idx="425">
                  <c:v>26502.600000000002</c:v>
                </c:pt>
                <c:pt idx="426">
                  <c:v>26327.4</c:v>
                </c:pt>
                <c:pt idx="427">
                  <c:v>23119.8</c:v>
                </c:pt>
                <c:pt idx="428">
                  <c:v>23140.799999999999</c:v>
                </c:pt>
                <c:pt idx="429">
                  <c:v>23329.8</c:v>
                </c:pt>
                <c:pt idx="430">
                  <c:v>20731.800000000003</c:v>
                </c:pt>
                <c:pt idx="431">
                  <c:v>23407.200000000004</c:v>
                </c:pt>
                <c:pt idx="432">
                  <c:v>24973.8</c:v>
                </c:pt>
                <c:pt idx="433">
                  <c:v>22588.800000000003</c:v>
                </c:pt>
                <c:pt idx="434">
                  <c:v>24355.200000000004</c:v>
                </c:pt>
                <c:pt idx="435">
                  <c:v>22114.800000000003</c:v>
                </c:pt>
                <c:pt idx="436">
                  <c:v>21283.200000000001</c:v>
                </c:pt>
                <c:pt idx="437">
                  <c:v>22636.800000000003</c:v>
                </c:pt>
                <c:pt idx="438">
                  <c:v>23667</c:v>
                </c:pt>
                <c:pt idx="439">
                  <c:v>14142</c:v>
                </c:pt>
                <c:pt idx="440">
                  <c:v>16066.2</c:v>
                </c:pt>
                <c:pt idx="441">
                  <c:v>21220.800000000003</c:v>
                </c:pt>
                <c:pt idx="442">
                  <c:v>20781.600000000002</c:v>
                </c:pt>
                <c:pt idx="443">
                  <c:v>18040.8</c:v>
                </c:pt>
                <c:pt idx="444">
                  <c:v>21555.600000000002</c:v>
                </c:pt>
                <c:pt idx="445">
                  <c:v>23645.399999999998</c:v>
                </c:pt>
                <c:pt idx="446">
                  <c:v>18379.8</c:v>
                </c:pt>
                <c:pt idx="447">
                  <c:v>24425.400000000005</c:v>
                </c:pt>
                <c:pt idx="448">
                  <c:v>23999.4</c:v>
                </c:pt>
                <c:pt idx="449">
                  <c:v>21789.600000000002</c:v>
                </c:pt>
                <c:pt idx="450">
                  <c:v>10167.000000000002</c:v>
                </c:pt>
                <c:pt idx="451">
                  <c:v>8331.6</c:v>
                </c:pt>
                <c:pt idx="452">
                  <c:v>16390.2</c:v>
                </c:pt>
                <c:pt idx="453">
                  <c:v>20062.2</c:v>
                </c:pt>
                <c:pt idx="454">
                  <c:v>16908.000000000004</c:v>
                </c:pt>
                <c:pt idx="455">
                  <c:v>7165.2000000000007</c:v>
                </c:pt>
                <c:pt idx="456">
                  <c:v>15197.400000000001</c:v>
                </c:pt>
                <c:pt idx="457">
                  <c:v>9009.9543624161088</c:v>
                </c:pt>
                <c:pt idx="458">
                  <c:v>15256.2</c:v>
                </c:pt>
                <c:pt idx="459">
                  <c:v>16381.2</c:v>
                </c:pt>
                <c:pt idx="460">
                  <c:v>13031.400000000001</c:v>
                </c:pt>
                <c:pt idx="461">
                  <c:v>13650.6</c:v>
                </c:pt>
                <c:pt idx="462">
                  <c:v>7881</c:v>
                </c:pt>
                <c:pt idx="463">
                  <c:v>13544.400000000001</c:v>
                </c:pt>
                <c:pt idx="464">
                  <c:v>17425.800000000003</c:v>
                </c:pt>
                <c:pt idx="465">
                  <c:v>9903.6</c:v>
                </c:pt>
                <c:pt idx="466">
                  <c:v>14911.200000000003</c:v>
                </c:pt>
                <c:pt idx="467">
                  <c:v>12087.000000000002</c:v>
                </c:pt>
                <c:pt idx="468">
                  <c:v>16728</c:v>
                </c:pt>
                <c:pt idx="469">
                  <c:v>8463</c:v>
                </c:pt>
                <c:pt idx="470">
                  <c:v>11839.2</c:v>
                </c:pt>
                <c:pt idx="471">
                  <c:v>9699</c:v>
                </c:pt>
                <c:pt idx="472">
                  <c:v>14247.000000000002</c:v>
                </c:pt>
                <c:pt idx="473">
                  <c:v>12800.4</c:v>
                </c:pt>
                <c:pt idx="474">
                  <c:v>16093.800000000001</c:v>
                </c:pt>
                <c:pt idx="475">
                  <c:v>19191</c:v>
                </c:pt>
                <c:pt idx="476">
                  <c:v>8002.2000000000007</c:v>
                </c:pt>
                <c:pt idx="477">
                  <c:v>15923.400000000001</c:v>
                </c:pt>
                <c:pt idx="478">
                  <c:v>13600.8</c:v>
                </c:pt>
                <c:pt idx="479">
                  <c:v>5378.4000000000005</c:v>
                </c:pt>
                <c:pt idx="480">
                  <c:v>14488.800000000003</c:v>
                </c:pt>
                <c:pt idx="481">
                  <c:v>11520.6</c:v>
                </c:pt>
                <c:pt idx="482">
                  <c:v>13864.2</c:v>
                </c:pt>
                <c:pt idx="483">
                  <c:v>8167.2</c:v>
                </c:pt>
                <c:pt idx="484">
                  <c:v>10546.2</c:v>
                </c:pt>
                <c:pt idx="485">
                  <c:v>4491.6000000000004</c:v>
                </c:pt>
                <c:pt idx="486">
                  <c:v>16848.600000000002</c:v>
                </c:pt>
                <c:pt idx="487">
                  <c:v>15097.8</c:v>
                </c:pt>
                <c:pt idx="488">
                  <c:v>11366.4</c:v>
                </c:pt>
                <c:pt idx="489">
                  <c:v>13162.800000000001</c:v>
                </c:pt>
                <c:pt idx="490">
                  <c:v>14772.6</c:v>
                </c:pt>
                <c:pt idx="491">
                  <c:v>15022.2</c:v>
                </c:pt>
                <c:pt idx="492">
                  <c:v>13506.000000000002</c:v>
                </c:pt>
                <c:pt idx="493">
                  <c:v>11342.4</c:v>
                </c:pt>
                <c:pt idx="494">
                  <c:v>8912.4</c:v>
                </c:pt>
                <c:pt idx="495">
                  <c:v>6868.2000000000007</c:v>
                </c:pt>
                <c:pt idx="496">
                  <c:v>2296.2000000000003</c:v>
                </c:pt>
                <c:pt idx="497">
                  <c:v>11781</c:v>
                </c:pt>
                <c:pt idx="498">
                  <c:v>10398.000000000002</c:v>
                </c:pt>
                <c:pt idx="499">
                  <c:v>13741.2</c:v>
                </c:pt>
                <c:pt idx="500">
                  <c:v>14783.4</c:v>
                </c:pt>
                <c:pt idx="501">
                  <c:v>9230.4</c:v>
                </c:pt>
                <c:pt idx="502">
                  <c:v>13812.6</c:v>
                </c:pt>
                <c:pt idx="503">
                  <c:v>12233.4</c:v>
                </c:pt>
                <c:pt idx="504">
                  <c:v>10548</c:v>
                </c:pt>
                <c:pt idx="505">
                  <c:v>5664.6</c:v>
                </c:pt>
                <c:pt idx="506">
                  <c:v>10440.6</c:v>
                </c:pt>
                <c:pt idx="507">
                  <c:v>6280.2000000000007</c:v>
                </c:pt>
                <c:pt idx="508">
                  <c:v>12975.000000000002</c:v>
                </c:pt>
                <c:pt idx="509">
                  <c:v>11752.800000000001</c:v>
                </c:pt>
                <c:pt idx="510">
                  <c:v>9818.4</c:v>
                </c:pt>
                <c:pt idx="511">
                  <c:v>10242.6</c:v>
                </c:pt>
                <c:pt idx="512">
                  <c:v>11532.6</c:v>
                </c:pt>
                <c:pt idx="513">
                  <c:v>11957.400000000001</c:v>
                </c:pt>
                <c:pt idx="514">
                  <c:v>8779.2000000000007</c:v>
                </c:pt>
                <c:pt idx="515">
                  <c:v>10176.6</c:v>
                </c:pt>
                <c:pt idx="516">
                  <c:v>10150.200000000001</c:v>
                </c:pt>
                <c:pt idx="517">
                  <c:v>9868.2000000000007</c:v>
                </c:pt>
                <c:pt idx="518">
                  <c:v>9478.8000000000011</c:v>
                </c:pt>
                <c:pt idx="519">
                  <c:v>8471.4000000000015</c:v>
                </c:pt>
                <c:pt idx="520">
                  <c:v>9132.6</c:v>
                </c:pt>
                <c:pt idx="521">
                  <c:v>6088.2</c:v>
                </c:pt>
                <c:pt idx="522">
                  <c:v>9519</c:v>
                </c:pt>
                <c:pt idx="523">
                  <c:v>8345.4</c:v>
                </c:pt>
                <c:pt idx="524">
                  <c:v>6817.8000000000011</c:v>
                </c:pt>
                <c:pt idx="525">
                  <c:v>7451.4000000000005</c:v>
                </c:pt>
                <c:pt idx="526">
                  <c:v>2128.1999999999998</c:v>
                </c:pt>
                <c:pt idx="527">
                  <c:v>4032</c:v>
                </c:pt>
                <c:pt idx="528">
                  <c:v>1996.2000000000003</c:v>
                </c:pt>
                <c:pt idx="529">
                  <c:v>1953.0000000000002</c:v>
                </c:pt>
                <c:pt idx="530">
                  <c:v>7918.2</c:v>
                </c:pt>
                <c:pt idx="531">
                  <c:v>7993.8</c:v>
                </c:pt>
                <c:pt idx="532">
                  <c:v>1738.2000000000003</c:v>
                </c:pt>
                <c:pt idx="533">
                  <c:v>2151</c:v>
                </c:pt>
                <c:pt idx="534">
                  <c:v>7353.6</c:v>
                </c:pt>
                <c:pt idx="535">
                  <c:v>2955</c:v>
                </c:pt>
                <c:pt idx="536">
                  <c:v>5484</c:v>
                </c:pt>
                <c:pt idx="537">
                  <c:v>5598.6</c:v>
                </c:pt>
                <c:pt idx="538">
                  <c:v>7313.4</c:v>
                </c:pt>
                <c:pt idx="539">
                  <c:v>4069.2000000000003</c:v>
                </c:pt>
                <c:pt idx="540">
                  <c:v>6079.2000000000007</c:v>
                </c:pt>
                <c:pt idx="541">
                  <c:v>3267</c:v>
                </c:pt>
                <c:pt idx="542">
                  <c:v>6850.2000000000007</c:v>
                </c:pt>
                <c:pt idx="543">
                  <c:v>3904.8</c:v>
                </c:pt>
                <c:pt idx="544">
                  <c:v>931.20000000000016</c:v>
                </c:pt>
                <c:pt idx="545">
                  <c:v>2069.4</c:v>
                </c:pt>
                <c:pt idx="546">
                  <c:v>1159.8</c:v>
                </c:pt>
                <c:pt idx="547">
                  <c:v>3565.8000000000006</c:v>
                </c:pt>
                <c:pt idx="548">
                  <c:v>5614.8000000000011</c:v>
                </c:pt>
                <c:pt idx="549">
                  <c:v>6087</c:v>
                </c:pt>
                <c:pt idx="550">
                  <c:v>5214.6000000000004</c:v>
                </c:pt>
                <c:pt idx="551">
                  <c:v>6058.2000000000007</c:v>
                </c:pt>
                <c:pt idx="552">
                  <c:v>6331.8000000000011</c:v>
                </c:pt>
                <c:pt idx="553">
                  <c:v>2247</c:v>
                </c:pt>
                <c:pt idx="554">
                  <c:v>748.8</c:v>
                </c:pt>
                <c:pt idx="555">
                  <c:v>4495.2000000000007</c:v>
                </c:pt>
                <c:pt idx="556">
                  <c:v>1566.6</c:v>
                </c:pt>
                <c:pt idx="557">
                  <c:v>3352.8</c:v>
                </c:pt>
                <c:pt idx="558">
                  <c:v>942.00000000000011</c:v>
                </c:pt>
                <c:pt idx="559">
                  <c:v>720.00000000000011</c:v>
                </c:pt>
                <c:pt idx="560">
                  <c:v>1152.6000000000001</c:v>
                </c:pt>
                <c:pt idx="561">
                  <c:v>2289.0000000000005</c:v>
                </c:pt>
                <c:pt idx="562">
                  <c:v>1283.4000000000001</c:v>
                </c:pt>
                <c:pt idx="563">
                  <c:v>932.4</c:v>
                </c:pt>
                <c:pt idx="564">
                  <c:v>2427.6</c:v>
                </c:pt>
                <c:pt idx="565">
                  <c:v>2219.4</c:v>
                </c:pt>
                <c:pt idx="566">
                  <c:v>700.2</c:v>
                </c:pt>
                <c:pt idx="567">
                  <c:v>1728.6</c:v>
                </c:pt>
                <c:pt idx="568">
                  <c:v>3950.4</c:v>
                </c:pt>
                <c:pt idx="569">
                  <c:v>1468.2000000000003</c:v>
                </c:pt>
                <c:pt idx="570">
                  <c:v>661.2</c:v>
                </c:pt>
                <c:pt idx="571">
                  <c:v>403.8</c:v>
                </c:pt>
                <c:pt idx="572">
                  <c:v>829.19999999999993</c:v>
                </c:pt>
                <c:pt idx="573">
                  <c:v>1714.8</c:v>
                </c:pt>
                <c:pt idx="574">
                  <c:v>2122.2000000000003</c:v>
                </c:pt>
                <c:pt idx="575">
                  <c:v>3246</c:v>
                </c:pt>
                <c:pt idx="576">
                  <c:v>1110.5999999999999</c:v>
                </c:pt>
                <c:pt idx="577">
                  <c:v>4098.6000000000004</c:v>
                </c:pt>
                <c:pt idx="578">
                  <c:v>2941.8000000000006</c:v>
                </c:pt>
                <c:pt idx="579">
                  <c:v>928.2</c:v>
                </c:pt>
                <c:pt idx="580">
                  <c:v>837.6</c:v>
                </c:pt>
                <c:pt idx="581">
                  <c:v>845.4</c:v>
                </c:pt>
                <c:pt idx="582">
                  <c:v>2334</c:v>
                </c:pt>
                <c:pt idx="583">
                  <c:v>1002.6</c:v>
                </c:pt>
                <c:pt idx="584">
                  <c:v>643.20000000000005</c:v>
                </c:pt>
                <c:pt idx="585">
                  <c:v>433.20000000000005</c:v>
                </c:pt>
                <c:pt idx="586">
                  <c:v>1054.8000000000002</c:v>
                </c:pt>
                <c:pt idx="587">
                  <c:v>646.20000000000005</c:v>
                </c:pt>
                <c:pt idx="588">
                  <c:v>4155</c:v>
                </c:pt>
                <c:pt idx="589">
                  <c:v>1966.8000000000002</c:v>
                </c:pt>
                <c:pt idx="590">
                  <c:v>840</c:v>
                </c:pt>
                <c:pt idx="591">
                  <c:v>2466.0000000000005</c:v>
                </c:pt>
                <c:pt idx="592">
                  <c:v>424.80000000000007</c:v>
                </c:pt>
                <c:pt idx="593">
                  <c:v>799.2</c:v>
                </c:pt>
                <c:pt idx="594">
                  <c:v>1257.6000000000001</c:v>
                </c:pt>
                <c:pt idx="595">
                  <c:v>1200</c:v>
                </c:pt>
                <c:pt idx="596">
                  <c:v>1339.8000000000002</c:v>
                </c:pt>
                <c:pt idx="597">
                  <c:v>2672.4</c:v>
                </c:pt>
                <c:pt idx="598">
                  <c:v>2882.4000000000005</c:v>
                </c:pt>
                <c:pt idx="599">
                  <c:v>474</c:v>
                </c:pt>
                <c:pt idx="600">
                  <c:v>1004.4000000000001</c:v>
                </c:pt>
                <c:pt idx="601">
                  <c:v>2196.6</c:v>
                </c:pt>
                <c:pt idx="602">
                  <c:v>552.6</c:v>
                </c:pt>
                <c:pt idx="603">
                  <c:v>1401.0000000000002</c:v>
                </c:pt>
                <c:pt idx="604">
                  <c:v>4038.0000000000005</c:v>
                </c:pt>
                <c:pt idx="605">
                  <c:v>1092</c:v>
                </c:pt>
                <c:pt idx="606">
                  <c:v>1103.4000000000001</c:v>
                </c:pt>
                <c:pt idx="607">
                  <c:v>633.00000000000011</c:v>
                </c:pt>
                <c:pt idx="608">
                  <c:v>519</c:v>
                </c:pt>
                <c:pt idx="609">
                  <c:v>2957.4</c:v>
                </c:pt>
                <c:pt idx="610">
                  <c:v>1645.8000000000002</c:v>
                </c:pt>
                <c:pt idx="611">
                  <c:v>1194.6000000000001</c:v>
                </c:pt>
                <c:pt idx="612">
                  <c:v>1981.2000000000003</c:v>
                </c:pt>
                <c:pt idx="613">
                  <c:v>4568.4000000000005</c:v>
                </c:pt>
                <c:pt idx="614">
                  <c:v>3834.6</c:v>
                </c:pt>
                <c:pt idx="615">
                  <c:v>5676</c:v>
                </c:pt>
                <c:pt idx="616">
                  <c:v>5259.0000000000009</c:v>
                </c:pt>
                <c:pt idx="617">
                  <c:v>1582.2</c:v>
                </c:pt>
                <c:pt idx="618">
                  <c:v>2797.8</c:v>
                </c:pt>
                <c:pt idx="619">
                  <c:v>2370.6000000000004</c:v>
                </c:pt>
                <c:pt idx="620">
                  <c:v>1720.8000000000002</c:v>
                </c:pt>
                <c:pt idx="621">
                  <c:v>965.4</c:v>
                </c:pt>
                <c:pt idx="622">
                  <c:v>1372.8000000000002</c:v>
                </c:pt>
                <c:pt idx="623">
                  <c:v>2442</c:v>
                </c:pt>
                <c:pt idx="624">
                  <c:v>5237.4000000000005</c:v>
                </c:pt>
                <c:pt idx="625">
                  <c:v>2986.8</c:v>
                </c:pt>
                <c:pt idx="626">
                  <c:v>1921.8000000000002</c:v>
                </c:pt>
                <c:pt idx="627">
                  <c:v>1833.0000000000002</c:v>
                </c:pt>
                <c:pt idx="628">
                  <c:v>1562.4</c:v>
                </c:pt>
                <c:pt idx="629">
                  <c:v>6276</c:v>
                </c:pt>
                <c:pt idx="630">
                  <c:v>2194.1999999999998</c:v>
                </c:pt>
                <c:pt idx="631">
                  <c:v>1107</c:v>
                </c:pt>
                <c:pt idx="632">
                  <c:v>1068</c:v>
                </c:pt>
                <c:pt idx="633">
                  <c:v>5035.2000000000007</c:v>
                </c:pt>
                <c:pt idx="634">
                  <c:v>1119</c:v>
                </c:pt>
                <c:pt idx="635">
                  <c:v>4324.8</c:v>
                </c:pt>
                <c:pt idx="636">
                  <c:v>1459.8</c:v>
                </c:pt>
                <c:pt idx="637">
                  <c:v>5226.0000000000009</c:v>
                </c:pt>
                <c:pt idx="638">
                  <c:v>5074.2</c:v>
                </c:pt>
                <c:pt idx="639">
                  <c:v>2216.4</c:v>
                </c:pt>
                <c:pt idx="640">
                  <c:v>8558.4000000000015</c:v>
                </c:pt>
                <c:pt idx="641">
                  <c:v>9261.6</c:v>
                </c:pt>
                <c:pt idx="642">
                  <c:v>8550.6</c:v>
                </c:pt>
                <c:pt idx="643">
                  <c:v>8251.2000000000007</c:v>
                </c:pt>
                <c:pt idx="644">
                  <c:v>8727</c:v>
                </c:pt>
                <c:pt idx="645">
                  <c:v>4790.4000000000005</c:v>
                </c:pt>
                <c:pt idx="646">
                  <c:v>6029.4000000000005</c:v>
                </c:pt>
                <c:pt idx="647">
                  <c:v>4371.6000000000004</c:v>
                </c:pt>
                <c:pt idx="648">
                  <c:v>2608.2000000000003</c:v>
                </c:pt>
                <c:pt idx="649">
                  <c:v>10131.6</c:v>
                </c:pt>
                <c:pt idx="650">
                  <c:v>10480.200000000001</c:v>
                </c:pt>
                <c:pt idx="651">
                  <c:v>10864.800000000001</c:v>
                </c:pt>
                <c:pt idx="652">
                  <c:v>10750.800000000001</c:v>
                </c:pt>
                <c:pt idx="653">
                  <c:v>11290.8</c:v>
                </c:pt>
                <c:pt idx="654">
                  <c:v>6927.0000000000009</c:v>
                </c:pt>
                <c:pt idx="655">
                  <c:v>1941.0000000000002</c:v>
                </c:pt>
                <c:pt idx="656">
                  <c:v>5295</c:v>
                </c:pt>
                <c:pt idx="657">
                  <c:v>1290</c:v>
                </c:pt>
                <c:pt idx="658">
                  <c:v>5229.0000000000009</c:v>
                </c:pt>
                <c:pt idx="659">
                  <c:v>7442.4000000000005</c:v>
                </c:pt>
                <c:pt idx="660">
                  <c:v>3299.4</c:v>
                </c:pt>
                <c:pt idx="661">
                  <c:v>7140</c:v>
                </c:pt>
                <c:pt idx="662">
                  <c:v>9011.4000000000015</c:v>
                </c:pt>
                <c:pt idx="663">
                  <c:v>5680.2000000000007</c:v>
                </c:pt>
                <c:pt idx="664">
                  <c:v>2358.6</c:v>
                </c:pt>
                <c:pt idx="665">
                  <c:v>6434.4000000000005</c:v>
                </c:pt>
                <c:pt idx="666">
                  <c:v>4570.8</c:v>
                </c:pt>
                <c:pt idx="667">
                  <c:v>2854.8</c:v>
                </c:pt>
                <c:pt idx="668">
                  <c:v>2016</c:v>
                </c:pt>
                <c:pt idx="669">
                  <c:v>2124</c:v>
                </c:pt>
                <c:pt idx="670">
                  <c:v>2385.0000000000005</c:v>
                </c:pt>
                <c:pt idx="671">
                  <c:v>7970.4000000000005</c:v>
                </c:pt>
                <c:pt idx="672">
                  <c:v>9778.2000000000007</c:v>
                </c:pt>
                <c:pt idx="673">
                  <c:v>14450.400000000001</c:v>
                </c:pt>
                <c:pt idx="674">
                  <c:v>4191.6000000000004</c:v>
                </c:pt>
                <c:pt idx="675">
                  <c:v>11642.400000000001</c:v>
                </c:pt>
                <c:pt idx="676">
                  <c:v>13789.2</c:v>
                </c:pt>
                <c:pt idx="677">
                  <c:v>4665.6000000000004</c:v>
                </c:pt>
                <c:pt idx="678">
                  <c:v>14460.6</c:v>
                </c:pt>
                <c:pt idx="679">
                  <c:v>10620.6</c:v>
                </c:pt>
                <c:pt idx="680">
                  <c:v>5827.8</c:v>
                </c:pt>
                <c:pt idx="681">
                  <c:v>9429</c:v>
                </c:pt>
                <c:pt idx="682">
                  <c:v>7357.8000000000011</c:v>
                </c:pt>
                <c:pt idx="683">
                  <c:v>16884.600000000002</c:v>
                </c:pt>
                <c:pt idx="684">
                  <c:v>15568.2</c:v>
                </c:pt>
                <c:pt idx="685">
                  <c:v>12238.2</c:v>
                </c:pt>
                <c:pt idx="686">
                  <c:v>18352.8</c:v>
                </c:pt>
                <c:pt idx="687">
                  <c:v>9365.4</c:v>
                </c:pt>
                <c:pt idx="688">
                  <c:v>7231.2000000000007</c:v>
                </c:pt>
                <c:pt idx="689">
                  <c:v>7387.8</c:v>
                </c:pt>
                <c:pt idx="690">
                  <c:v>15816.6</c:v>
                </c:pt>
                <c:pt idx="691">
                  <c:v>11860.800000000001</c:v>
                </c:pt>
                <c:pt idx="692">
                  <c:v>18070.8</c:v>
                </c:pt>
                <c:pt idx="693">
                  <c:v>16509.600000000002</c:v>
                </c:pt>
                <c:pt idx="694">
                  <c:v>18691.2</c:v>
                </c:pt>
                <c:pt idx="695">
                  <c:v>20548.800000000003</c:v>
                </c:pt>
                <c:pt idx="696">
                  <c:v>18356.400000000001</c:v>
                </c:pt>
                <c:pt idx="697">
                  <c:v>9045</c:v>
                </c:pt>
                <c:pt idx="698">
                  <c:v>15382.800000000001</c:v>
                </c:pt>
                <c:pt idx="699">
                  <c:v>16557.600000000002</c:v>
                </c:pt>
                <c:pt idx="700">
                  <c:v>19150.8</c:v>
                </c:pt>
                <c:pt idx="701">
                  <c:v>10065.6</c:v>
                </c:pt>
                <c:pt idx="702">
                  <c:v>3321.6</c:v>
                </c:pt>
                <c:pt idx="703">
                  <c:v>9412.2000000000007</c:v>
                </c:pt>
                <c:pt idx="704">
                  <c:v>10209.000000000002</c:v>
                </c:pt>
                <c:pt idx="705">
                  <c:v>10197.6</c:v>
                </c:pt>
                <c:pt idx="706">
                  <c:v>10381.200000000001</c:v>
                </c:pt>
                <c:pt idx="707">
                  <c:v>9908.4000000000015</c:v>
                </c:pt>
                <c:pt idx="708">
                  <c:v>7312.2000000000007</c:v>
                </c:pt>
                <c:pt idx="709">
                  <c:v>7230.6</c:v>
                </c:pt>
                <c:pt idx="710">
                  <c:v>5207.4000000000005</c:v>
                </c:pt>
                <c:pt idx="711">
                  <c:v>7403.4000000000005</c:v>
                </c:pt>
                <c:pt idx="712">
                  <c:v>5491.2000000000007</c:v>
                </c:pt>
                <c:pt idx="713">
                  <c:v>7518</c:v>
                </c:pt>
                <c:pt idx="714">
                  <c:v>9880.2000000000007</c:v>
                </c:pt>
                <c:pt idx="715">
                  <c:v>2649.6000000000004</c:v>
                </c:pt>
                <c:pt idx="716">
                  <c:v>9143.4</c:v>
                </c:pt>
                <c:pt idx="717">
                  <c:v>4549.2000000000007</c:v>
                </c:pt>
                <c:pt idx="718">
                  <c:v>4290.6000000000004</c:v>
                </c:pt>
                <c:pt idx="719">
                  <c:v>7252.8</c:v>
                </c:pt>
                <c:pt idx="720">
                  <c:v>8351.4000000000015</c:v>
                </c:pt>
                <c:pt idx="721">
                  <c:v>4183.2</c:v>
                </c:pt>
                <c:pt idx="722">
                  <c:v>5915.4</c:v>
                </c:pt>
                <c:pt idx="723">
                  <c:v>2841.6</c:v>
                </c:pt>
                <c:pt idx="724">
                  <c:v>6734.4000000000005</c:v>
                </c:pt>
                <c:pt idx="725">
                  <c:v>4154.4000000000005</c:v>
                </c:pt>
                <c:pt idx="726">
                  <c:v>10694.4</c:v>
                </c:pt>
                <c:pt idx="727">
                  <c:v>7444.2000000000007</c:v>
                </c:pt>
                <c:pt idx="728">
                  <c:v>11214</c:v>
                </c:pt>
                <c:pt idx="729">
                  <c:v>9904.8000000000011</c:v>
                </c:pt>
                <c:pt idx="730">
                  <c:v>13124.4</c:v>
                </c:pt>
                <c:pt idx="731">
                  <c:v>7732.8</c:v>
                </c:pt>
                <c:pt idx="732">
                  <c:v>3199.8</c:v>
                </c:pt>
                <c:pt idx="733">
                  <c:v>10868.400000000001</c:v>
                </c:pt>
                <c:pt idx="734">
                  <c:v>6070.2</c:v>
                </c:pt>
                <c:pt idx="735">
                  <c:v>2899.8</c:v>
                </c:pt>
                <c:pt idx="736">
                  <c:v>1456.8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D-40D3-A850-C265A444F98A}"/>
            </c:ext>
          </c:extLst>
        </c:ser>
        <c:ser>
          <c:idx val="1"/>
          <c:order val="1"/>
          <c:tx>
            <c:v>Ice cover</c:v>
          </c:tx>
          <c:spPr>
            <a:ln w="730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'[1]Daily T Rad'!$A$4:$A$740</c:f>
              <c:numCache>
                <c:formatCode>General</c:formatCode>
                <c:ptCount val="737"/>
                <c:pt idx="0">
                  <c:v>42870</c:v>
                </c:pt>
                <c:pt idx="1">
                  <c:v>42871</c:v>
                </c:pt>
                <c:pt idx="2">
                  <c:v>42872</c:v>
                </c:pt>
                <c:pt idx="3">
                  <c:v>42873</c:v>
                </c:pt>
                <c:pt idx="4">
                  <c:v>42874</c:v>
                </c:pt>
                <c:pt idx="5">
                  <c:v>42875</c:v>
                </c:pt>
                <c:pt idx="6">
                  <c:v>42876</c:v>
                </c:pt>
                <c:pt idx="7">
                  <c:v>42877</c:v>
                </c:pt>
                <c:pt idx="8">
                  <c:v>42878</c:v>
                </c:pt>
                <c:pt idx="9">
                  <c:v>42879</c:v>
                </c:pt>
                <c:pt idx="10">
                  <c:v>42880</c:v>
                </c:pt>
                <c:pt idx="11">
                  <c:v>42881</c:v>
                </c:pt>
                <c:pt idx="12">
                  <c:v>42882</c:v>
                </c:pt>
                <c:pt idx="13">
                  <c:v>42883</c:v>
                </c:pt>
                <c:pt idx="14">
                  <c:v>42884</c:v>
                </c:pt>
                <c:pt idx="15">
                  <c:v>42885</c:v>
                </c:pt>
                <c:pt idx="16">
                  <c:v>42886</c:v>
                </c:pt>
                <c:pt idx="17">
                  <c:v>42887</c:v>
                </c:pt>
                <c:pt idx="18">
                  <c:v>42888</c:v>
                </c:pt>
                <c:pt idx="19">
                  <c:v>42889</c:v>
                </c:pt>
                <c:pt idx="20">
                  <c:v>42890</c:v>
                </c:pt>
                <c:pt idx="21">
                  <c:v>42891</c:v>
                </c:pt>
                <c:pt idx="22">
                  <c:v>42892</c:v>
                </c:pt>
                <c:pt idx="23">
                  <c:v>42893</c:v>
                </c:pt>
                <c:pt idx="24">
                  <c:v>42894</c:v>
                </c:pt>
                <c:pt idx="25">
                  <c:v>42895</c:v>
                </c:pt>
                <c:pt idx="26">
                  <c:v>42896</c:v>
                </c:pt>
                <c:pt idx="27">
                  <c:v>42897</c:v>
                </c:pt>
                <c:pt idx="28">
                  <c:v>42898</c:v>
                </c:pt>
                <c:pt idx="29">
                  <c:v>42899</c:v>
                </c:pt>
                <c:pt idx="30">
                  <c:v>42900</c:v>
                </c:pt>
                <c:pt idx="31">
                  <c:v>42901</c:v>
                </c:pt>
                <c:pt idx="32">
                  <c:v>42902</c:v>
                </c:pt>
                <c:pt idx="33">
                  <c:v>42903</c:v>
                </c:pt>
                <c:pt idx="34">
                  <c:v>42904</c:v>
                </c:pt>
                <c:pt idx="35">
                  <c:v>42905</c:v>
                </c:pt>
                <c:pt idx="36">
                  <c:v>42906</c:v>
                </c:pt>
                <c:pt idx="37">
                  <c:v>42907</c:v>
                </c:pt>
                <c:pt idx="38">
                  <c:v>42908</c:v>
                </c:pt>
                <c:pt idx="39">
                  <c:v>42909</c:v>
                </c:pt>
                <c:pt idx="40">
                  <c:v>42910</c:v>
                </c:pt>
                <c:pt idx="41">
                  <c:v>42911</c:v>
                </c:pt>
                <c:pt idx="42">
                  <c:v>42912</c:v>
                </c:pt>
                <c:pt idx="43">
                  <c:v>42913</c:v>
                </c:pt>
                <c:pt idx="44">
                  <c:v>42914</c:v>
                </c:pt>
                <c:pt idx="45">
                  <c:v>42915</c:v>
                </c:pt>
                <c:pt idx="46">
                  <c:v>42916</c:v>
                </c:pt>
                <c:pt idx="47">
                  <c:v>42917</c:v>
                </c:pt>
                <c:pt idx="48">
                  <c:v>42918</c:v>
                </c:pt>
                <c:pt idx="49">
                  <c:v>42919</c:v>
                </c:pt>
                <c:pt idx="50">
                  <c:v>42920</c:v>
                </c:pt>
                <c:pt idx="51">
                  <c:v>42921</c:v>
                </c:pt>
                <c:pt idx="52">
                  <c:v>42922</c:v>
                </c:pt>
                <c:pt idx="53">
                  <c:v>42923</c:v>
                </c:pt>
                <c:pt idx="54">
                  <c:v>42924</c:v>
                </c:pt>
                <c:pt idx="55">
                  <c:v>42925</c:v>
                </c:pt>
                <c:pt idx="56">
                  <c:v>42926</c:v>
                </c:pt>
                <c:pt idx="57">
                  <c:v>42927</c:v>
                </c:pt>
                <c:pt idx="58">
                  <c:v>42928</c:v>
                </c:pt>
                <c:pt idx="59">
                  <c:v>42929</c:v>
                </c:pt>
                <c:pt idx="60">
                  <c:v>42930</c:v>
                </c:pt>
                <c:pt idx="61">
                  <c:v>42931</c:v>
                </c:pt>
                <c:pt idx="62">
                  <c:v>42932</c:v>
                </c:pt>
                <c:pt idx="63">
                  <c:v>42933</c:v>
                </c:pt>
                <c:pt idx="64">
                  <c:v>42934</c:v>
                </c:pt>
                <c:pt idx="65">
                  <c:v>42935</c:v>
                </c:pt>
                <c:pt idx="66">
                  <c:v>42936</c:v>
                </c:pt>
                <c:pt idx="67">
                  <c:v>42937</c:v>
                </c:pt>
                <c:pt idx="68">
                  <c:v>42938</c:v>
                </c:pt>
                <c:pt idx="69">
                  <c:v>42939</c:v>
                </c:pt>
                <c:pt idx="70">
                  <c:v>42940</c:v>
                </c:pt>
                <c:pt idx="71">
                  <c:v>42941</c:v>
                </c:pt>
                <c:pt idx="72">
                  <c:v>42942</c:v>
                </c:pt>
                <c:pt idx="73">
                  <c:v>42943</c:v>
                </c:pt>
                <c:pt idx="74">
                  <c:v>42944</c:v>
                </c:pt>
                <c:pt idx="75">
                  <c:v>42945</c:v>
                </c:pt>
                <c:pt idx="76">
                  <c:v>42946</c:v>
                </c:pt>
                <c:pt idx="77">
                  <c:v>42947</c:v>
                </c:pt>
                <c:pt idx="78">
                  <c:v>42948</c:v>
                </c:pt>
                <c:pt idx="79">
                  <c:v>42949</c:v>
                </c:pt>
                <c:pt idx="80">
                  <c:v>42950</c:v>
                </c:pt>
                <c:pt idx="81">
                  <c:v>42951</c:v>
                </c:pt>
                <c:pt idx="82">
                  <c:v>42952</c:v>
                </c:pt>
                <c:pt idx="83">
                  <c:v>42953</c:v>
                </c:pt>
                <c:pt idx="84">
                  <c:v>42954</c:v>
                </c:pt>
                <c:pt idx="85">
                  <c:v>42955</c:v>
                </c:pt>
                <c:pt idx="86">
                  <c:v>42956</c:v>
                </c:pt>
                <c:pt idx="87">
                  <c:v>42957</c:v>
                </c:pt>
                <c:pt idx="88">
                  <c:v>42958</c:v>
                </c:pt>
                <c:pt idx="89">
                  <c:v>42959</c:v>
                </c:pt>
                <c:pt idx="90">
                  <c:v>42960</c:v>
                </c:pt>
                <c:pt idx="91">
                  <c:v>42961</c:v>
                </c:pt>
                <c:pt idx="92">
                  <c:v>42962</c:v>
                </c:pt>
                <c:pt idx="93">
                  <c:v>42963</c:v>
                </c:pt>
                <c:pt idx="94">
                  <c:v>42964</c:v>
                </c:pt>
                <c:pt idx="95">
                  <c:v>42965</c:v>
                </c:pt>
                <c:pt idx="96">
                  <c:v>42966</c:v>
                </c:pt>
                <c:pt idx="97">
                  <c:v>42967</c:v>
                </c:pt>
                <c:pt idx="98">
                  <c:v>42968</c:v>
                </c:pt>
                <c:pt idx="99">
                  <c:v>42969</c:v>
                </c:pt>
                <c:pt idx="100">
                  <c:v>42970</c:v>
                </c:pt>
                <c:pt idx="101">
                  <c:v>42971</c:v>
                </c:pt>
                <c:pt idx="102">
                  <c:v>42972</c:v>
                </c:pt>
                <c:pt idx="103">
                  <c:v>42973</c:v>
                </c:pt>
                <c:pt idx="104">
                  <c:v>42974</c:v>
                </c:pt>
                <c:pt idx="105">
                  <c:v>42975</c:v>
                </c:pt>
                <c:pt idx="106">
                  <c:v>42976</c:v>
                </c:pt>
                <c:pt idx="107">
                  <c:v>42977</c:v>
                </c:pt>
                <c:pt idx="108">
                  <c:v>42978</c:v>
                </c:pt>
                <c:pt idx="109">
                  <c:v>42979</c:v>
                </c:pt>
                <c:pt idx="110">
                  <c:v>42980</c:v>
                </c:pt>
                <c:pt idx="111">
                  <c:v>42981</c:v>
                </c:pt>
                <c:pt idx="112">
                  <c:v>42982</c:v>
                </c:pt>
                <c:pt idx="113">
                  <c:v>42983</c:v>
                </c:pt>
                <c:pt idx="114">
                  <c:v>42984</c:v>
                </c:pt>
                <c:pt idx="115">
                  <c:v>42985</c:v>
                </c:pt>
                <c:pt idx="116">
                  <c:v>42986</c:v>
                </c:pt>
                <c:pt idx="117">
                  <c:v>42987</c:v>
                </c:pt>
                <c:pt idx="118">
                  <c:v>42988</c:v>
                </c:pt>
                <c:pt idx="119">
                  <c:v>42989</c:v>
                </c:pt>
                <c:pt idx="120">
                  <c:v>42990</c:v>
                </c:pt>
                <c:pt idx="121">
                  <c:v>42991</c:v>
                </c:pt>
                <c:pt idx="122">
                  <c:v>42992</c:v>
                </c:pt>
                <c:pt idx="123">
                  <c:v>42993</c:v>
                </c:pt>
                <c:pt idx="124">
                  <c:v>42994</c:v>
                </c:pt>
                <c:pt idx="125">
                  <c:v>42995</c:v>
                </c:pt>
                <c:pt idx="126">
                  <c:v>42996</c:v>
                </c:pt>
                <c:pt idx="127">
                  <c:v>42997</c:v>
                </c:pt>
                <c:pt idx="128">
                  <c:v>42998</c:v>
                </c:pt>
                <c:pt idx="129">
                  <c:v>42999</c:v>
                </c:pt>
                <c:pt idx="130">
                  <c:v>43000</c:v>
                </c:pt>
                <c:pt idx="131">
                  <c:v>43001</c:v>
                </c:pt>
                <c:pt idx="132">
                  <c:v>43002</c:v>
                </c:pt>
                <c:pt idx="133">
                  <c:v>43003</c:v>
                </c:pt>
                <c:pt idx="134">
                  <c:v>43004</c:v>
                </c:pt>
                <c:pt idx="135">
                  <c:v>43005</c:v>
                </c:pt>
                <c:pt idx="136">
                  <c:v>43006</c:v>
                </c:pt>
                <c:pt idx="137">
                  <c:v>43007</c:v>
                </c:pt>
                <c:pt idx="138">
                  <c:v>43008</c:v>
                </c:pt>
                <c:pt idx="139">
                  <c:v>43009</c:v>
                </c:pt>
                <c:pt idx="140">
                  <c:v>43010</c:v>
                </c:pt>
                <c:pt idx="141">
                  <c:v>43011</c:v>
                </c:pt>
                <c:pt idx="142">
                  <c:v>43012</c:v>
                </c:pt>
                <c:pt idx="143">
                  <c:v>43013</c:v>
                </c:pt>
                <c:pt idx="144">
                  <c:v>43014</c:v>
                </c:pt>
                <c:pt idx="145">
                  <c:v>43015</c:v>
                </c:pt>
                <c:pt idx="146">
                  <c:v>43016</c:v>
                </c:pt>
                <c:pt idx="147">
                  <c:v>43017</c:v>
                </c:pt>
                <c:pt idx="148">
                  <c:v>43018</c:v>
                </c:pt>
                <c:pt idx="149">
                  <c:v>43019</c:v>
                </c:pt>
                <c:pt idx="150">
                  <c:v>43020</c:v>
                </c:pt>
                <c:pt idx="151">
                  <c:v>43021</c:v>
                </c:pt>
                <c:pt idx="152">
                  <c:v>43022</c:v>
                </c:pt>
                <c:pt idx="153">
                  <c:v>43023</c:v>
                </c:pt>
                <c:pt idx="154">
                  <c:v>43024</c:v>
                </c:pt>
                <c:pt idx="155">
                  <c:v>43025</c:v>
                </c:pt>
                <c:pt idx="156">
                  <c:v>43026</c:v>
                </c:pt>
                <c:pt idx="157">
                  <c:v>43027</c:v>
                </c:pt>
                <c:pt idx="158">
                  <c:v>43028</c:v>
                </c:pt>
                <c:pt idx="159">
                  <c:v>43029</c:v>
                </c:pt>
                <c:pt idx="160">
                  <c:v>43030</c:v>
                </c:pt>
                <c:pt idx="161">
                  <c:v>43031</c:v>
                </c:pt>
                <c:pt idx="162">
                  <c:v>43032</c:v>
                </c:pt>
                <c:pt idx="163">
                  <c:v>43033</c:v>
                </c:pt>
                <c:pt idx="164">
                  <c:v>43034</c:v>
                </c:pt>
                <c:pt idx="165">
                  <c:v>43035</c:v>
                </c:pt>
                <c:pt idx="166">
                  <c:v>43036</c:v>
                </c:pt>
                <c:pt idx="167">
                  <c:v>43037</c:v>
                </c:pt>
                <c:pt idx="168">
                  <c:v>43038</c:v>
                </c:pt>
                <c:pt idx="169">
                  <c:v>43039</c:v>
                </c:pt>
                <c:pt idx="170">
                  <c:v>43040</c:v>
                </c:pt>
                <c:pt idx="171">
                  <c:v>43041</c:v>
                </c:pt>
                <c:pt idx="172">
                  <c:v>43042</c:v>
                </c:pt>
                <c:pt idx="173">
                  <c:v>43043</c:v>
                </c:pt>
                <c:pt idx="174">
                  <c:v>43044</c:v>
                </c:pt>
                <c:pt idx="175">
                  <c:v>43045</c:v>
                </c:pt>
                <c:pt idx="176">
                  <c:v>43046</c:v>
                </c:pt>
                <c:pt idx="177">
                  <c:v>43047</c:v>
                </c:pt>
                <c:pt idx="178">
                  <c:v>43048</c:v>
                </c:pt>
                <c:pt idx="179">
                  <c:v>43049</c:v>
                </c:pt>
                <c:pt idx="180">
                  <c:v>43050</c:v>
                </c:pt>
                <c:pt idx="181">
                  <c:v>43051</c:v>
                </c:pt>
                <c:pt idx="182">
                  <c:v>43052</c:v>
                </c:pt>
                <c:pt idx="183">
                  <c:v>43053</c:v>
                </c:pt>
                <c:pt idx="184">
                  <c:v>43054</c:v>
                </c:pt>
                <c:pt idx="185">
                  <c:v>43055</c:v>
                </c:pt>
                <c:pt idx="186">
                  <c:v>43056</c:v>
                </c:pt>
                <c:pt idx="187">
                  <c:v>43057</c:v>
                </c:pt>
                <c:pt idx="188">
                  <c:v>43058</c:v>
                </c:pt>
                <c:pt idx="189">
                  <c:v>43059</c:v>
                </c:pt>
                <c:pt idx="190">
                  <c:v>43060</c:v>
                </c:pt>
                <c:pt idx="191">
                  <c:v>43061</c:v>
                </c:pt>
                <c:pt idx="192">
                  <c:v>43062</c:v>
                </c:pt>
                <c:pt idx="193">
                  <c:v>43063</c:v>
                </c:pt>
                <c:pt idx="194">
                  <c:v>43064</c:v>
                </c:pt>
                <c:pt idx="195">
                  <c:v>43065</c:v>
                </c:pt>
                <c:pt idx="196">
                  <c:v>43066</c:v>
                </c:pt>
                <c:pt idx="197">
                  <c:v>43067</c:v>
                </c:pt>
                <c:pt idx="198">
                  <c:v>43068</c:v>
                </c:pt>
                <c:pt idx="199">
                  <c:v>43069</c:v>
                </c:pt>
                <c:pt idx="200">
                  <c:v>43070</c:v>
                </c:pt>
                <c:pt idx="201">
                  <c:v>43071</c:v>
                </c:pt>
                <c:pt idx="202">
                  <c:v>43072</c:v>
                </c:pt>
                <c:pt idx="203">
                  <c:v>43073</c:v>
                </c:pt>
                <c:pt idx="204">
                  <c:v>43074</c:v>
                </c:pt>
                <c:pt idx="205">
                  <c:v>43075</c:v>
                </c:pt>
                <c:pt idx="206">
                  <c:v>43076</c:v>
                </c:pt>
                <c:pt idx="207">
                  <c:v>43077</c:v>
                </c:pt>
                <c:pt idx="208">
                  <c:v>43078</c:v>
                </c:pt>
                <c:pt idx="209">
                  <c:v>43079</c:v>
                </c:pt>
                <c:pt idx="210">
                  <c:v>43080</c:v>
                </c:pt>
                <c:pt idx="211">
                  <c:v>43081</c:v>
                </c:pt>
                <c:pt idx="212">
                  <c:v>43082</c:v>
                </c:pt>
                <c:pt idx="213">
                  <c:v>43083</c:v>
                </c:pt>
                <c:pt idx="214">
                  <c:v>43084</c:v>
                </c:pt>
                <c:pt idx="215">
                  <c:v>43085</c:v>
                </c:pt>
                <c:pt idx="216">
                  <c:v>43086</c:v>
                </c:pt>
                <c:pt idx="217">
                  <c:v>43087</c:v>
                </c:pt>
                <c:pt idx="218">
                  <c:v>43088</c:v>
                </c:pt>
                <c:pt idx="219">
                  <c:v>43089</c:v>
                </c:pt>
                <c:pt idx="220">
                  <c:v>43090</c:v>
                </c:pt>
                <c:pt idx="221">
                  <c:v>43091</c:v>
                </c:pt>
                <c:pt idx="222">
                  <c:v>43092</c:v>
                </c:pt>
                <c:pt idx="223">
                  <c:v>43093</c:v>
                </c:pt>
                <c:pt idx="224">
                  <c:v>43094</c:v>
                </c:pt>
                <c:pt idx="225">
                  <c:v>43095</c:v>
                </c:pt>
                <c:pt idx="226">
                  <c:v>43096</c:v>
                </c:pt>
                <c:pt idx="227">
                  <c:v>43097</c:v>
                </c:pt>
                <c:pt idx="228">
                  <c:v>43098</c:v>
                </c:pt>
                <c:pt idx="229">
                  <c:v>43099</c:v>
                </c:pt>
                <c:pt idx="230">
                  <c:v>43100</c:v>
                </c:pt>
                <c:pt idx="231">
                  <c:v>43101</c:v>
                </c:pt>
                <c:pt idx="232">
                  <c:v>43102</c:v>
                </c:pt>
                <c:pt idx="233">
                  <c:v>43103</c:v>
                </c:pt>
                <c:pt idx="234">
                  <c:v>43104</c:v>
                </c:pt>
                <c:pt idx="235">
                  <c:v>43105</c:v>
                </c:pt>
                <c:pt idx="236">
                  <c:v>43106</c:v>
                </c:pt>
                <c:pt idx="237">
                  <c:v>43107</c:v>
                </c:pt>
                <c:pt idx="238">
                  <c:v>43108</c:v>
                </c:pt>
                <c:pt idx="239">
                  <c:v>43109</c:v>
                </c:pt>
                <c:pt idx="240">
                  <c:v>43110</c:v>
                </c:pt>
                <c:pt idx="241">
                  <c:v>43111</c:v>
                </c:pt>
                <c:pt idx="242">
                  <c:v>43112</c:v>
                </c:pt>
                <c:pt idx="243">
                  <c:v>43113</c:v>
                </c:pt>
                <c:pt idx="244">
                  <c:v>43114</c:v>
                </c:pt>
                <c:pt idx="245">
                  <c:v>43115</c:v>
                </c:pt>
                <c:pt idx="246">
                  <c:v>43116</c:v>
                </c:pt>
                <c:pt idx="247">
                  <c:v>43117</c:v>
                </c:pt>
                <c:pt idx="248">
                  <c:v>43118</c:v>
                </c:pt>
                <c:pt idx="249">
                  <c:v>43119</c:v>
                </c:pt>
                <c:pt idx="250">
                  <c:v>43120</c:v>
                </c:pt>
                <c:pt idx="251">
                  <c:v>43121</c:v>
                </c:pt>
                <c:pt idx="252">
                  <c:v>43122</c:v>
                </c:pt>
                <c:pt idx="253">
                  <c:v>43123</c:v>
                </c:pt>
                <c:pt idx="254">
                  <c:v>43124</c:v>
                </c:pt>
                <c:pt idx="255">
                  <c:v>43125</c:v>
                </c:pt>
                <c:pt idx="256">
                  <c:v>43126</c:v>
                </c:pt>
                <c:pt idx="257">
                  <c:v>43127</c:v>
                </c:pt>
                <c:pt idx="258">
                  <c:v>43128</c:v>
                </c:pt>
                <c:pt idx="259">
                  <c:v>43129</c:v>
                </c:pt>
                <c:pt idx="260">
                  <c:v>43130</c:v>
                </c:pt>
                <c:pt idx="261">
                  <c:v>43131</c:v>
                </c:pt>
                <c:pt idx="262">
                  <c:v>43132</c:v>
                </c:pt>
                <c:pt idx="263">
                  <c:v>43133</c:v>
                </c:pt>
                <c:pt idx="264">
                  <c:v>43134</c:v>
                </c:pt>
                <c:pt idx="265">
                  <c:v>43135</c:v>
                </c:pt>
                <c:pt idx="266">
                  <c:v>43136</c:v>
                </c:pt>
                <c:pt idx="267">
                  <c:v>43137</c:v>
                </c:pt>
                <c:pt idx="268">
                  <c:v>43138</c:v>
                </c:pt>
                <c:pt idx="269">
                  <c:v>43139</c:v>
                </c:pt>
                <c:pt idx="270">
                  <c:v>43140</c:v>
                </c:pt>
                <c:pt idx="271">
                  <c:v>43141</c:v>
                </c:pt>
                <c:pt idx="272">
                  <c:v>43142</c:v>
                </c:pt>
                <c:pt idx="273">
                  <c:v>43143</c:v>
                </c:pt>
                <c:pt idx="274">
                  <c:v>43144</c:v>
                </c:pt>
                <c:pt idx="275">
                  <c:v>43145</c:v>
                </c:pt>
                <c:pt idx="276">
                  <c:v>43146</c:v>
                </c:pt>
                <c:pt idx="277">
                  <c:v>43147</c:v>
                </c:pt>
                <c:pt idx="278">
                  <c:v>43148</c:v>
                </c:pt>
                <c:pt idx="279">
                  <c:v>43149</c:v>
                </c:pt>
                <c:pt idx="280">
                  <c:v>43150</c:v>
                </c:pt>
                <c:pt idx="281">
                  <c:v>43151</c:v>
                </c:pt>
                <c:pt idx="282">
                  <c:v>43152</c:v>
                </c:pt>
                <c:pt idx="283">
                  <c:v>43153</c:v>
                </c:pt>
                <c:pt idx="284">
                  <c:v>43154</c:v>
                </c:pt>
                <c:pt idx="285">
                  <c:v>43155</c:v>
                </c:pt>
                <c:pt idx="286">
                  <c:v>43156</c:v>
                </c:pt>
                <c:pt idx="287">
                  <c:v>43157</c:v>
                </c:pt>
                <c:pt idx="288">
                  <c:v>43158</c:v>
                </c:pt>
                <c:pt idx="289">
                  <c:v>43159</c:v>
                </c:pt>
                <c:pt idx="290">
                  <c:v>43160</c:v>
                </c:pt>
                <c:pt idx="291">
                  <c:v>43161</c:v>
                </c:pt>
                <c:pt idx="292">
                  <c:v>43162</c:v>
                </c:pt>
                <c:pt idx="293">
                  <c:v>43163</c:v>
                </c:pt>
                <c:pt idx="294">
                  <c:v>43164</c:v>
                </c:pt>
                <c:pt idx="295">
                  <c:v>43165</c:v>
                </c:pt>
                <c:pt idx="296">
                  <c:v>43166</c:v>
                </c:pt>
                <c:pt idx="297">
                  <c:v>43167</c:v>
                </c:pt>
                <c:pt idx="298">
                  <c:v>43168</c:v>
                </c:pt>
                <c:pt idx="299">
                  <c:v>43169</c:v>
                </c:pt>
                <c:pt idx="300">
                  <c:v>43170</c:v>
                </c:pt>
                <c:pt idx="301">
                  <c:v>43171</c:v>
                </c:pt>
                <c:pt idx="302">
                  <c:v>43172</c:v>
                </c:pt>
                <c:pt idx="303">
                  <c:v>43173</c:v>
                </c:pt>
                <c:pt idx="304">
                  <c:v>43174</c:v>
                </c:pt>
                <c:pt idx="305">
                  <c:v>43175</c:v>
                </c:pt>
                <c:pt idx="306">
                  <c:v>43176</c:v>
                </c:pt>
                <c:pt idx="307">
                  <c:v>43177</c:v>
                </c:pt>
                <c:pt idx="308">
                  <c:v>43178</c:v>
                </c:pt>
                <c:pt idx="309">
                  <c:v>43179</c:v>
                </c:pt>
                <c:pt idx="310">
                  <c:v>43180</c:v>
                </c:pt>
                <c:pt idx="311">
                  <c:v>43181</c:v>
                </c:pt>
                <c:pt idx="312">
                  <c:v>43182</c:v>
                </c:pt>
                <c:pt idx="313">
                  <c:v>43183</c:v>
                </c:pt>
                <c:pt idx="314">
                  <c:v>43184</c:v>
                </c:pt>
                <c:pt idx="315">
                  <c:v>43185</c:v>
                </c:pt>
                <c:pt idx="316">
                  <c:v>43186</c:v>
                </c:pt>
                <c:pt idx="317">
                  <c:v>43187</c:v>
                </c:pt>
                <c:pt idx="318">
                  <c:v>43188</c:v>
                </c:pt>
                <c:pt idx="319">
                  <c:v>43189</c:v>
                </c:pt>
                <c:pt idx="320">
                  <c:v>43190</c:v>
                </c:pt>
                <c:pt idx="321">
                  <c:v>43191</c:v>
                </c:pt>
                <c:pt idx="322">
                  <c:v>43192</c:v>
                </c:pt>
                <c:pt idx="323">
                  <c:v>43193</c:v>
                </c:pt>
                <c:pt idx="324">
                  <c:v>43194</c:v>
                </c:pt>
                <c:pt idx="325">
                  <c:v>43195</c:v>
                </c:pt>
                <c:pt idx="326">
                  <c:v>43196</c:v>
                </c:pt>
                <c:pt idx="327">
                  <c:v>43197</c:v>
                </c:pt>
                <c:pt idx="328">
                  <c:v>43198</c:v>
                </c:pt>
                <c:pt idx="329">
                  <c:v>43199</c:v>
                </c:pt>
                <c:pt idx="330">
                  <c:v>43200</c:v>
                </c:pt>
                <c:pt idx="331">
                  <c:v>43201</c:v>
                </c:pt>
                <c:pt idx="332">
                  <c:v>43202</c:v>
                </c:pt>
                <c:pt idx="333">
                  <c:v>43203</c:v>
                </c:pt>
                <c:pt idx="334">
                  <c:v>43204</c:v>
                </c:pt>
                <c:pt idx="335">
                  <c:v>43205</c:v>
                </c:pt>
                <c:pt idx="336">
                  <c:v>43206</c:v>
                </c:pt>
                <c:pt idx="337">
                  <c:v>43207</c:v>
                </c:pt>
                <c:pt idx="338">
                  <c:v>43208</c:v>
                </c:pt>
                <c:pt idx="339">
                  <c:v>43209</c:v>
                </c:pt>
                <c:pt idx="340">
                  <c:v>43210</c:v>
                </c:pt>
                <c:pt idx="341">
                  <c:v>43211</c:v>
                </c:pt>
                <c:pt idx="342">
                  <c:v>43212</c:v>
                </c:pt>
                <c:pt idx="343">
                  <c:v>43213</c:v>
                </c:pt>
                <c:pt idx="344">
                  <c:v>43214</c:v>
                </c:pt>
                <c:pt idx="345">
                  <c:v>43215</c:v>
                </c:pt>
                <c:pt idx="346">
                  <c:v>43216</c:v>
                </c:pt>
                <c:pt idx="347">
                  <c:v>43217</c:v>
                </c:pt>
                <c:pt idx="348">
                  <c:v>43218</c:v>
                </c:pt>
                <c:pt idx="349">
                  <c:v>43219</c:v>
                </c:pt>
                <c:pt idx="350">
                  <c:v>43220</c:v>
                </c:pt>
                <c:pt idx="351">
                  <c:v>43221</c:v>
                </c:pt>
                <c:pt idx="352">
                  <c:v>43222</c:v>
                </c:pt>
                <c:pt idx="353">
                  <c:v>43223</c:v>
                </c:pt>
                <c:pt idx="354">
                  <c:v>43224</c:v>
                </c:pt>
                <c:pt idx="355">
                  <c:v>43225</c:v>
                </c:pt>
                <c:pt idx="356">
                  <c:v>43226</c:v>
                </c:pt>
                <c:pt idx="357">
                  <c:v>43227</c:v>
                </c:pt>
                <c:pt idx="358">
                  <c:v>43228</c:v>
                </c:pt>
                <c:pt idx="359">
                  <c:v>43229</c:v>
                </c:pt>
                <c:pt idx="360">
                  <c:v>43230</c:v>
                </c:pt>
                <c:pt idx="361">
                  <c:v>43231</c:v>
                </c:pt>
                <c:pt idx="362">
                  <c:v>43232</c:v>
                </c:pt>
                <c:pt idx="363">
                  <c:v>43233</c:v>
                </c:pt>
                <c:pt idx="364">
                  <c:v>43234</c:v>
                </c:pt>
                <c:pt idx="365">
                  <c:v>43235</c:v>
                </c:pt>
                <c:pt idx="366">
                  <c:v>43236</c:v>
                </c:pt>
                <c:pt idx="367">
                  <c:v>43237</c:v>
                </c:pt>
                <c:pt idx="368">
                  <c:v>43238</c:v>
                </c:pt>
                <c:pt idx="369">
                  <c:v>43239</c:v>
                </c:pt>
                <c:pt idx="370">
                  <c:v>43240</c:v>
                </c:pt>
                <c:pt idx="371">
                  <c:v>43241</c:v>
                </c:pt>
                <c:pt idx="372">
                  <c:v>43242</c:v>
                </c:pt>
                <c:pt idx="373">
                  <c:v>43243</c:v>
                </c:pt>
                <c:pt idx="374">
                  <c:v>43244</c:v>
                </c:pt>
                <c:pt idx="375">
                  <c:v>43245</c:v>
                </c:pt>
                <c:pt idx="376">
                  <c:v>43246</c:v>
                </c:pt>
                <c:pt idx="377">
                  <c:v>43247</c:v>
                </c:pt>
                <c:pt idx="378">
                  <c:v>43248</c:v>
                </c:pt>
                <c:pt idx="379">
                  <c:v>43249</c:v>
                </c:pt>
                <c:pt idx="380">
                  <c:v>43250</c:v>
                </c:pt>
                <c:pt idx="381">
                  <c:v>43251</c:v>
                </c:pt>
                <c:pt idx="382">
                  <c:v>43252</c:v>
                </c:pt>
                <c:pt idx="383">
                  <c:v>43253</c:v>
                </c:pt>
                <c:pt idx="384">
                  <c:v>43254</c:v>
                </c:pt>
                <c:pt idx="385">
                  <c:v>43255</c:v>
                </c:pt>
                <c:pt idx="386">
                  <c:v>43256</c:v>
                </c:pt>
                <c:pt idx="387">
                  <c:v>43257</c:v>
                </c:pt>
                <c:pt idx="388">
                  <c:v>43258</c:v>
                </c:pt>
                <c:pt idx="389">
                  <c:v>43259</c:v>
                </c:pt>
                <c:pt idx="390">
                  <c:v>43260</c:v>
                </c:pt>
                <c:pt idx="391">
                  <c:v>43261</c:v>
                </c:pt>
                <c:pt idx="392">
                  <c:v>43262</c:v>
                </c:pt>
                <c:pt idx="393">
                  <c:v>43263</c:v>
                </c:pt>
                <c:pt idx="394">
                  <c:v>43264</c:v>
                </c:pt>
                <c:pt idx="395">
                  <c:v>43265</c:v>
                </c:pt>
                <c:pt idx="396">
                  <c:v>43266</c:v>
                </c:pt>
                <c:pt idx="397">
                  <c:v>43267</c:v>
                </c:pt>
                <c:pt idx="398">
                  <c:v>43268</c:v>
                </c:pt>
                <c:pt idx="399">
                  <c:v>43269</c:v>
                </c:pt>
                <c:pt idx="400">
                  <c:v>43270</c:v>
                </c:pt>
                <c:pt idx="401">
                  <c:v>43271</c:v>
                </c:pt>
                <c:pt idx="402">
                  <c:v>43272</c:v>
                </c:pt>
                <c:pt idx="403">
                  <c:v>43273</c:v>
                </c:pt>
                <c:pt idx="404">
                  <c:v>43274</c:v>
                </c:pt>
                <c:pt idx="405">
                  <c:v>43275</c:v>
                </c:pt>
                <c:pt idx="406">
                  <c:v>43276</c:v>
                </c:pt>
                <c:pt idx="407">
                  <c:v>43277</c:v>
                </c:pt>
                <c:pt idx="408">
                  <c:v>43278</c:v>
                </c:pt>
                <c:pt idx="409">
                  <c:v>43279</c:v>
                </c:pt>
                <c:pt idx="410">
                  <c:v>43280</c:v>
                </c:pt>
                <c:pt idx="411">
                  <c:v>43281</c:v>
                </c:pt>
                <c:pt idx="412">
                  <c:v>43282</c:v>
                </c:pt>
                <c:pt idx="413">
                  <c:v>43283</c:v>
                </c:pt>
                <c:pt idx="414">
                  <c:v>43284</c:v>
                </c:pt>
                <c:pt idx="415">
                  <c:v>43285</c:v>
                </c:pt>
                <c:pt idx="416">
                  <c:v>43286</c:v>
                </c:pt>
                <c:pt idx="417">
                  <c:v>43287</c:v>
                </c:pt>
                <c:pt idx="418">
                  <c:v>43288</c:v>
                </c:pt>
                <c:pt idx="419">
                  <c:v>43289</c:v>
                </c:pt>
                <c:pt idx="420">
                  <c:v>43290</c:v>
                </c:pt>
                <c:pt idx="421">
                  <c:v>43291</c:v>
                </c:pt>
                <c:pt idx="422">
                  <c:v>43292</c:v>
                </c:pt>
                <c:pt idx="423">
                  <c:v>43293</c:v>
                </c:pt>
                <c:pt idx="424">
                  <c:v>43294</c:v>
                </c:pt>
                <c:pt idx="425">
                  <c:v>43295</c:v>
                </c:pt>
                <c:pt idx="426">
                  <c:v>43296</c:v>
                </c:pt>
                <c:pt idx="427">
                  <c:v>43297</c:v>
                </c:pt>
                <c:pt idx="428">
                  <c:v>43298</c:v>
                </c:pt>
                <c:pt idx="429">
                  <c:v>43299</c:v>
                </c:pt>
                <c:pt idx="430">
                  <c:v>43300</c:v>
                </c:pt>
                <c:pt idx="431">
                  <c:v>43301</c:v>
                </c:pt>
                <c:pt idx="432">
                  <c:v>43302</c:v>
                </c:pt>
                <c:pt idx="433">
                  <c:v>43303</c:v>
                </c:pt>
                <c:pt idx="434">
                  <c:v>43304</c:v>
                </c:pt>
                <c:pt idx="435">
                  <c:v>43305</c:v>
                </c:pt>
                <c:pt idx="436">
                  <c:v>43306</c:v>
                </c:pt>
                <c:pt idx="437">
                  <c:v>43307</c:v>
                </c:pt>
                <c:pt idx="438">
                  <c:v>43308</c:v>
                </c:pt>
                <c:pt idx="439">
                  <c:v>43309</c:v>
                </c:pt>
                <c:pt idx="440">
                  <c:v>43310</c:v>
                </c:pt>
                <c:pt idx="441">
                  <c:v>43311</c:v>
                </c:pt>
                <c:pt idx="442">
                  <c:v>43312</c:v>
                </c:pt>
                <c:pt idx="443">
                  <c:v>43313</c:v>
                </c:pt>
                <c:pt idx="444">
                  <c:v>43314</c:v>
                </c:pt>
                <c:pt idx="445">
                  <c:v>43315</c:v>
                </c:pt>
                <c:pt idx="446">
                  <c:v>43316</c:v>
                </c:pt>
                <c:pt idx="447">
                  <c:v>43317</c:v>
                </c:pt>
                <c:pt idx="448">
                  <c:v>43318</c:v>
                </c:pt>
                <c:pt idx="449">
                  <c:v>43319</c:v>
                </c:pt>
                <c:pt idx="450">
                  <c:v>43320</c:v>
                </c:pt>
                <c:pt idx="451">
                  <c:v>43321</c:v>
                </c:pt>
                <c:pt idx="452">
                  <c:v>43322</c:v>
                </c:pt>
                <c:pt idx="453">
                  <c:v>43323</c:v>
                </c:pt>
                <c:pt idx="454">
                  <c:v>43324</c:v>
                </c:pt>
                <c:pt idx="455">
                  <c:v>43325</c:v>
                </c:pt>
                <c:pt idx="456">
                  <c:v>43326</c:v>
                </c:pt>
                <c:pt idx="457">
                  <c:v>43327</c:v>
                </c:pt>
                <c:pt idx="458">
                  <c:v>43328</c:v>
                </c:pt>
                <c:pt idx="459">
                  <c:v>43329</c:v>
                </c:pt>
                <c:pt idx="460">
                  <c:v>43330</c:v>
                </c:pt>
                <c:pt idx="461">
                  <c:v>43331</c:v>
                </c:pt>
                <c:pt idx="462">
                  <c:v>43332</c:v>
                </c:pt>
                <c:pt idx="463">
                  <c:v>43333</c:v>
                </c:pt>
                <c:pt idx="464">
                  <c:v>43334</c:v>
                </c:pt>
                <c:pt idx="465">
                  <c:v>43335</c:v>
                </c:pt>
                <c:pt idx="466">
                  <c:v>43336</c:v>
                </c:pt>
                <c:pt idx="467">
                  <c:v>43337</c:v>
                </c:pt>
                <c:pt idx="468">
                  <c:v>43338</c:v>
                </c:pt>
                <c:pt idx="469">
                  <c:v>43339</c:v>
                </c:pt>
                <c:pt idx="470">
                  <c:v>43340</c:v>
                </c:pt>
                <c:pt idx="471">
                  <c:v>43341</c:v>
                </c:pt>
                <c:pt idx="472">
                  <c:v>43342</c:v>
                </c:pt>
                <c:pt idx="473">
                  <c:v>43343</c:v>
                </c:pt>
                <c:pt idx="474">
                  <c:v>43344</c:v>
                </c:pt>
                <c:pt idx="475">
                  <c:v>43345</c:v>
                </c:pt>
                <c:pt idx="476">
                  <c:v>43346</c:v>
                </c:pt>
                <c:pt idx="477">
                  <c:v>43347</c:v>
                </c:pt>
                <c:pt idx="478">
                  <c:v>43348</c:v>
                </c:pt>
                <c:pt idx="479">
                  <c:v>43349</c:v>
                </c:pt>
                <c:pt idx="480">
                  <c:v>43350</c:v>
                </c:pt>
                <c:pt idx="481">
                  <c:v>43351</c:v>
                </c:pt>
                <c:pt idx="482">
                  <c:v>43352</c:v>
                </c:pt>
                <c:pt idx="483">
                  <c:v>43353</c:v>
                </c:pt>
                <c:pt idx="484">
                  <c:v>43354</c:v>
                </c:pt>
                <c:pt idx="485">
                  <c:v>43355</c:v>
                </c:pt>
                <c:pt idx="486">
                  <c:v>43356</c:v>
                </c:pt>
                <c:pt idx="487">
                  <c:v>43357</c:v>
                </c:pt>
                <c:pt idx="488">
                  <c:v>43358</c:v>
                </c:pt>
                <c:pt idx="489">
                  <c:v>43359</c:v>
                </c:pt>
                <c:pt idx="490">
                  <c:v>43360</c:v>
                </c:pt>
                <c:pt idx="491">
                  <c:v>43361</c:v>
                </c:pt>
                <c:pt idx="492">
                  <c:v>43362</c:v>
                </c:pt>
                <c:pt idx="493">
                  <c:v>43363</c:v>
                </c:pt>
                <c:pt idx="494">
                  <c:v>43364</c:v>
                </c:pt>
                <c:pt idx="495">
                  <c:v>43365</c:v>
                </c:pt>
                <c:pt idx="496">
                  <c:v>43366</c:v>
                </c:pt>
                <c:pt idx="497">
                  <c:v>43367</c:v>
                </c:pt>
                <c:pt idx="498">
                  <c:v>43368</c:v>
                </c:pt>
                <c:pt idx="499">
                  <c:v>43369</c:v>
                </c:pt>
                <c:pt idx="500">
                  <c:v>43370</c:v>
                </c:pt>
                <c:pt idx="501">
                  <c:v>43371</c:v>
                </c:pt>
                <c:pt idx="502">
                  <c:v>43372</c:v>
                </c:pt>
                <c:pt idx="503">
                  <c:v>43373</c:v>
                </c:pt>
                <c:pt idx="504">
                  <c:v>43374</c:v>
                </c:pt>
                <c:pt idx="505">
                  <c:v>43375</c:v>
                </c:pt>
                <c:pt idx="506">
                  <c:v>43376</c:v>
                </c:pt>
                <c:pt idx="507">
                  <c:v>43377</c:v>
                </c:pt>
                <c:pt idx="508">
                  <c:v>43378</c:v>
                </c:pt>
                <c:pt idx="509">
                  <c:v>43379</c:v>
                </c:pt>
                <c:pt idx="510">
                  <c:v>43380</c:v>
                </c:pt>
                <c:pt idx="511">
                  <c:v>43381</c:v>
                </c:pt>
                <c:pt idx="512">
                  <c:v>43382</c:v>
                </c:pt>
                <c:pt idx="513">
                  <c:v>43383</c:v>
                </c:pt>
                <c:pt idx="514">
                  <c:v>43384</c:v>
                </c:pt>
                <c:pt idx="515">
                  <c:v>43385</c:v>
                </c:pt>
                <c:pt idx="516">
                  <c:v>43386</c:v>
                </c:pt>
                <c:pt idx="517">
                  <c:v>43387</c:v>
                </c:pt>
                <c:pt idx="518">
                  <c:v>43388</c:v>
                </c:pt>
                <c:pt idx="519">
                  <c:v>43389</c:v>
                </c:pt>
                <c:pt idx="520">
                  <c:v>43390</c:v>
                </c:pt>
                <c:pt idx="521">
                  <c:v>43391</c:v>
                </c:pt>
                <c:pt idx="522">
                  <c:v>43392</c:v>
                </c:pt>
                <c:pt idx="523">
                  <c:v>43393</c:v>
                </c:pt>
                <c:pt idx="524">
                  <c:v>43394</c:v>
                </c:pt>
                <c:pt idx="525">
                  <c:v>43395</c:v>
                </c:pt>
                <c:pt idx="526">
                  <c:v>43396</c:v>
                </c:pt>
                <c:pt idx="527">
                  <c:v>43397</c:v>
                </c:pt>
                <c:pt idx="528">
                  <c:v>43398</c:v>
                </c:pt>
                <c:pt idx="529">
                  <c:v>43399</c:v>
                </c:pt>
                <c:pt idx="530">
                  <c:v>43400</c:v>
                </c:pt>
                <c:pt idx="531">
                  <c:v>43401</c:v>
                </c:pt>
                <c:pt idx="532">
                  <c:v>43402</c:v>
                </c:pt>
                <c:pt idx="533">
                  <c:v>43403</c:v>
                </c:pt>
                <c:pt idx="534">
                  <c:v>43404</c:v>
                </c:pt>
                <c:pt idx="535">
                  <c:v>43405</c:v>
                </c:pt>
                <c:pt idx="536">
                  <c:v>43406</c:v>
                </c:pt>
                <c:pt idx="537">
                  <c:v>43407</c:v>
                </c:pt>
                <c:pt idx="538">
                  <c:v>43408</c:v>
                </c:pt>
                <c:pt idx="539">
                  <c:v>43409</c:v>
                </c:pt>
                <c:pt idx="540">
                  <c:v>43410</c:v>
                </c:pt>
                <c:pt idx="541">
                  <c:v>43411</c:v>
                </c:pt>
                <c:pt idx="542">
                  <c:v>43412</c:v>
                </c:pt>
                <c:pt idx="543">
                  <c:v>43413</c:v>
                </c:pt>
                <c:pt idx="544">
                  <c:v>43414</c:v>
                </c:pt>
                <c:pt idx="545">
                  <c:v>43415</c:v>
                </c:pt>
                <c:pt idx="546">
                  <c:v>43416</c:v>
                </c:pt>
                <c:pt idx="547">
                  <c:v>43417</c:v>
                </c:pt>
                <c:pt idx="548">
                  <c:v>43418</c:v>
                </c:pt>
                <c:pt idx="549">
                  <c:v>43419</c:v>
                </c:pt>
                <c:pt idx="550">
                  <c:v>43420</c:v>
                </c:pt>
                <c:pt idx="551">
                  <c:v>43421</c:v>
                </c:pt>
                <c:pt idx="552">
                  <c:v>43422</c:v>
                </c:pt>
                <c:pt idx="553">
                  <c:v>43423</c:v>
                </c:pt>
                <c:pt idx="554">
                  <c:v>43424</c:v>
                </c:pt>
                <c:pt idx="555">
                  <c:v>43425</c:v>
                </c:pt>
                <c:pt idx="556">
                  <c:v>43426</c:v>
                </c:pt>
                <c:pt idx="557">
                  <c:v>43427</c:v>
                </c:pt>
                <c:pt idx="558">
                  <c:v>43428</c:v>
                </c:pt>
                <c:pt idx="559">
                  <c:v>43429</c:v>
                </c:pt>
                <c:pt idx="560">
                  <c:v>43430</c:v>
                </c:pt>
                <c:pt idx="561">
                  <c:v>43431</c:v>
                </c:pt>
                <c:pt idx="562">
                  <c:v>43432</c:v>
                </c:pt>
                <c:pt idx="563">
                  <c:v>43433</c:v>
                </c:pt>
                <c:pt idx="564">
                  <c:v>43434</c:v>
                </c:pt>
                <c:pt idx="565">
                  <c:v>43435</c:v>
                </c:pt>
                <c:pt idx="566">
                  <c:v>43436</c:v>
                </c:pt>
                <c:pt idx="567">
                  <c:v>43437</c:v>
                </c:pt>
                <c:pt idx="568">
                  <c:v>43438</c:v>
                </c:pt>
                <c:pt idx="569">
                  <c:v>43439</c:v>
                </c:pt>
                <c:pt idx="570">
                  <c:v>43440</c:v>
                </c:pt>
                <c:pt idx="571">
                  <c:v>43441</c:v>
                </c:pt>
                <c:pt idx="572">
                  <c:v>43442</c:v>
                </c:pt>
                <c:pt idx="573">
                  <c:v>43443</c:v>
                </c:pt>
                <c:pt idx="574">
                  <c:v>43444</c:v>
                </c:pt>
                <c:pt idx="575">
                  <c:v>43445</c:v>
                </c:pt>
                <c:pt idx="576">
                  <c:v>43446</c:v>
                </c:pt>
                <c:pt idx="577">
                  <c:v>43447</c:v>
                </c:pt>
                <c:pt idx="578">
                  <c:v>43448</c:v>
                </c:pt>
                <c:pt idx="579">
                  <c:v>43449</c:v>
                </c:pt>
                <c:pt idx="580">
                  <c:v>43450</c:v>
                </c:pt>
                <c:pt idx="581">
                  <c:v>43451</c:v>
                </c:pt>
                <c:pt idx="582">
                  <c:v>43452</c:v>
                </c:pt>
                <c:pt idx="583">
                  <c:v>43453</c:v>
                </c:pt>
                <c:pt idx="584">
                  <c:v>43454</c:v>
                </c:pt>
                <c:pt idx="585">
                  <c:v>43455</c:v>
                </c:pt>
                <c:pt idx="586">
                  <c:v>43456</c:v>
                </c:pt>
                <c:pt idx="587">
                  <c:v>43457</c:v>
                </c:pt>
                <c:pt idx="588">
                  <c:v>43458</c:v>
                </c:pt>
                <c:pt idx="589">
                  <c:v>43459</c:v>
                </c:pt>
                <c:pt idx="590">
                  <c:v>43460</c:v>
                </c:pt>
                <c:pt idx="591">
                  <c:v>43461</c:v>
                </c:pt>
                <c:pt idx="592">
                  <c:v>43462</c:v>
                </c:pt>
                <c:pt idx="593">
                  <c:v>43463</c:v>
                </c:pt>
                <c:pt idx="594">
                  <c:v>43464</c:v>
                </c:pt>
                <c:pt idx="595">
                  <c:v>43465</c:v>
                </c:pt>
                <c:pt idx="596">
                  <c:v>43466</c:v>
                </c:pt>
                <c:pt idx="597">
                  <c:v>43467</c:v>
                </c:pt>
                <c:pt idx="598">
                  <c:v>43468</c:v>
                </c:pt>
                <c:pt idx="599">
                  <c:v>43469</c:v>
                </c:pt>
                <c:pt idx="600">
                  <c:v>43470</c:v>
                </c:pt>
                <c:pt idx="601">
                  <c:v>43471</c:v>
                </c:pt>
                <c:pt idx="602">
                  <c:v>43472</c:v>
                </c:pt>
                <c:pt idx="603">
                  <c:v>43473</c:v>
                </c:pt>
                <c:pt idx="604">
                  <c:v>43474</c:v>
                </c:pt>
                <c:pt idx="605">
                  <c:v>43475</c:v>
                </c:pt>
                <c:pt idx="606">
                  <c:v>43476</c:v>
                </c:pt>
                <c:pt idx="607">
                  <c:v>43477</c:v>
                </c:pt>
                <c:pt idx="608">
                  <c:v>43478</c:v>
                </c:pt>
                <c:pt idx="609">
                  <c:v>43479</c:v>
                </c:pt>
                <c:pt idx="610">
                  <c:v>43480</c:v>
                </c:pt>
                <c:pt idx="611">
                  <c:v>43481</c:v>
                </c:pt>
                <c:pt idx="612">
                  <c:v>43482</c:v>
                </c:pt>
                <c:pt idx="613">
                  <c:v>43483</c:v>
                </c:pt>
                <c:pt idx="614">
                  <c:v>43484</c:v>
                </c:pt>
                <c:pt idx="615">
                  <c:v>43485</c:v>
                </c:pt>
                <c:pt idx="616">
                  <c:v>43486</c:v>
                </c:pt>
                <c:pt idx="617">
                  <c:v>43487</c:v>
                </c:pt>
                <c:pt idx="618">
                  <c:v>43488</c:v>
                </c:pt>
                <c:pt idx="619">
                  <c:v>43489</c:v>
                </c:pt>
                <c:pt idx="620">
                  <c:v>43490</c:v>
                </c:pt>
                <c:pt idx="621">
                  <c:v>43491</c:v>
                </c:pt>
                <c:pt idx="622">
                  <c:v>43492</c:v>
                </c:pt>
                <c:pt idx="623">
                  <c:v>43493</c:v>
                </c:pt>
                <c:pt idx="624">
                  <c:v>43494</c:v>
                </c:pt>
                <c:pt idx="625">
                  <c:v>43495</c:v>
                </c:pt>
                <c:pt idx="626">
                  <c:v>43496</c:v>
                </c:pt>
                <c:pt idx="627">
                  <c:v>43497</c:v>
                </c:pt>
                <c:pt idx="628">
                  <c:v>43498</c:v>
                </c:pt>
                <c:pt idx="629">
                  <c:v>43499</c:v>
                </c:pt>
                <c:pt idx="630">
                  <c:v>43500</c:v>
                </c:pt>
                <c:pt idx="631">
                  <c:v>43501</c:v>
                </c:pt>
                <c:pt idx="632">
                  <c:v>43502</c:v>
                </c:pt>
                <c:pt idx="633">
                  <c:v>43503</c:v>
                </c:pt>
                <c:pt idx="634">
                  <c:v>43504</c:v>
                </c:pt>
                <c:pt idx="635">
                  <c:v>43505</c:v>
                </c:pt>
                <c:pt idx="636">
                  <c:v>43506</c:v>
                </c:pt>
                <c:pt idx="637">
                  <c:v>43507</c:v>
                </c:pt>
                <c:pt idx="638">
                  <c:v>43508</c:v>
                </c:pt>
                <c:pt idx="639">
                  <c:v>43509</c:v>
                </c:pt>
                <c:pt idx="640">
                  <c:v>43510</c:v>
                </c:pt>
                <c:pt idx="641">
                  <c:v>43511</c:v>
                </c:pt>
                <c:pt idx="642">
                  <c:v>43512</c:v>
                </c:pt>
                <c:pt idx="643">
                  <c:v>43513</c:v>
                </c:pt>
                <c:pt idx="644">
                  <c:v>43514</c:v>
                </c:pt>
                <c:pt idx="645">
                  <c:v>43515</c:v>
                </c:pt>
                <c:pt idx="646">
                  <c:v>43516</c:v>
                </c:pt>
                <c:pt idx="647">
                  <c:v>43517</c:v>
                </c:pt>
                <c:pt idx="648">
                  <c:v>43518</c:v>
                </c:pt>
                <c:pt idx="649">
                  <c:v>43519</c:v>
                </c:pt>
                <c:pt idx="650">
                  <c:v>43520</c:v>
                </c:pt>
                <c:pt idx="651">
                  <c:v>43521</c:v>
                </c:pt>
                <c:pt idx="652">
                  <c:v>43522</c:v>
                </c:pt>
                <c:pt idx="653">
                  <c:v>43523</c:v>
                </c:pt>
                <c:pt idx="654">
                  <c:v>43524</c:v>
                </c:pt>
                <c:pt idx="655">
                  <c:v>43525</c:v>
                </c:pt>
                <c:pt idx="656">
                  <c:v>43526</c:v>
                </c:pt>
                <c:pt idx="657">
                  <c:v>43527</c:v>
                </c:pt>
                <c:pt idx="658">
                  <c:v>43528</c:v>
                </c:pt>
                <c:pt idx="659">
                  <c:v>43529</c:v>
                </c:pt>
                <c:pt idx="660">
                  <c:v>43530</c:v>
                </c:pt>
                <c:pt idx="661">
                  <c:v>43531</c:v>
                </c:pt>
                <c:pt idx="662">
                  <c:v>43532</c:v>
                </c:pt>
                <c:pt idx="663">
                  <c:v>43533</c:v>
                </c:pt>
                <c:pt idx="664">
                  <c:v>43534</c:v>
                </c:pt>
                <c:pt idx="665">
                  <c:v>43535</c:v>
                </c:pt>
                <c:pt idx="666">
                  <c:v>43536</c:v>
                </c:pt>
                <c:pt idx="667">
                  <c:v>43537</c:v>
                </c:pt>
                <c:pt idx="668">
                  <c:v>43538</c:v>
                </c:pt>
                <c:pt idx="669">
                  <c:v>43539</c:v>
                </c:pt>
                <c:pt idx="670">
                  <c:v>43540</c:v>
                </c:pt>
                <c:pt idx="671">
                  <c:v>43541</c:v>
                </c:pt>
                <c:pt idx="672">
                  <c:v>43542</c:v>
                </c:pt>
                <c:pt idx="673">
                  <c:v>43543</c:v>
                </c:pt>
                <c:pt idx="674">
                  <c:v>43544</c:v>
                </c:pt>
                <c:pt idx="675">
                  <c:v>43545</c:v>
                </c:pt>
                <c:pt idx="676">
                  <c:v>43546</c:v>
                </c:pt>
                <c:pt idx="677">
                  <c:v>43547</c:v>
                </c:pt>
                <c:pt idx="678">
                  <c:v>43548</c:v>
                </c:pt>
                <c:pt idx="679">
                  <c:v>43549</c:v>
                </c:pt>
                <c:pt idx="680">
                  <c:v>43550</c:v>
                </c:pt>
                <c:pt idx="681">
                  <c:v>43551</c:v>
                </c:pt>
                <c:pt idx="682">
                  <c:v>43552</c:v>
                </c:pt>
                <c:pt idx="683">
                  <c:v>43553</c:v>
                </c:pt>
                <c:pt idx="684">
                  <c:v>43554</c:v>
                </c:pt>
                <c:pt idx="685">
                  <c:v>43555</c:v>
                </c:pt>
                <c:pt idx="686">
                  <c:v>43556</c:v>
                </c:pt>
                <c:pt idx="687">
                  <c:v>43557</c:v>
                </c:pt>
                <c:pt idx="688">
                  <c:v>43558</c:v>
                </c:pt>
                <c:pt idx="689">
                  <c:v>43559</c:v>
                </c:pt>
                <c:pt idx="690">
                  <c:v>43560</c:v>
                </c:pt>
                <c:pt idx="691">
                  <c:v>43561</c:v>
                </c:pt>
                <c:pt idx="692">
                  <c:v>43562</c:v>
                </c:pt>
                <c:pt idx="693">
                  <c:v>43563</c:v>
                </c:pt>
                <c:pt idx="694">
                  <c:v>43564</c:v>
                </c:pt>
                <c:pt idx="695">
                  <c:v>43565</c:v>
                </c:pt>
                <c:pt idx="696">
                  <c:v>43566</c:v>
                </c:pt>
                <c:pt idx="697">
                  <c:v>43567</c:v>
                </c:pt>
                <c:pt idx="698">
                  <c:v>43568</c:v>
                </c:pt>
                <c:pt idx="699">
                  <c:v>43569</c:v>
                </c:pt>
                <c:pt idx="700">
                  <c:v>43570</c:v>
                </c:pt>
                <c:pt idx="701">
                  <c:v>43571</c:v>
                </c:pt>
                <c:pt idx="702">
                  <c:v>43572</c:v>
                </c:pt>
                <c:pt idx="703">
                  <c:v>43573</c:v>
                </c:pt>
                <c:pt idx="704">
                  <c:v>43574</c:v>
                </c:pt>
                <c:pt idx="705">
                  <c:v>43575</c:v>
                </c:pt>
                <c:pt idx="706">
                  <c:v>43576</c:v>
                </c:pt>
                <c:pt idx="707">
                  <c:v>43577</c:v>
                </c:pt>
                <c:pt idx="708">
                  <c:v>43578</c:v>
                </c:pt>
                <c:pt idx="709">
                  <c:v>43579</c:v>
                </c:pt>
                <c:pt idx="710">
                  <c:v>43580</c:v>
                </c:pt>
                <c:pt idx="711">
                  <c:v>43581</c:v>
                </c:pt>
                <c:pt idx="712">
                  <c:v>43582</c:v>
                </c:pt>
                <c:pt idx="713">
                  <c:v>43583</c:v>
                </c:pt>
                <c:pt idx="714">
                  <c:v>43584</c:v>
                </c:pt>
                <c:pt idx="715">
                  <c:v>43585</c:v>
                </c:pt>
                <c:pt idx="716">
                  <c:v>43586</c:v>
                </c:pt>
                <c:pt idx="717">
                  <c:v>43587</c:v>
                </c:pt>
                <c:pt idx="718">
                  <c:v>43588</c:v>
                </c:pt>
                <c:pt idx="719">
                  <c:v>43589</c:v>
                </c:pt>
                <c:pt idx="720">
                  <c:v>43590</c:v>
                </c:pt>
                <c:pt idx="721">
                  <c:v>43591</c:v>
                </c:pt>
                <c:pt idx="722">
                  <c:v>43592</c:v>
                </c:pt>
                <c:pt idx="723">
                  <c:v>43593</c:v>
                </c:pt>
                <c:pt idx="724">
                  <c:v>43594</c:v>
                </c:pt>
                <c:pt idx="725">
                  <c:v>43595</c:v>
                </c:pt>
                <c:pt idx="726">
                  <c:v>43596</c:v>
                </c:pt>
                <c:pt idx="727">
                  <c:v>43597</c:v>
                </c:pt>
                <c:pt idx="728">
                  <c:v>43598</c:v>
                </c:pt>
                <c:pt idx="729">
                  <c:v>43599</c:v>
                </c:pt>
                <c:pt idx="730">
                  <c:v>43600</c:v>
                </c:pt>
                <c:pt idx="731">
                  <c:v>43601</c:v>
                </c:pt>
                <c:pt idx="732">
                  <c:v>43602</c:v>
                </c:pt>
                <c:pt idx="733">
                  <c:v>43603</c:v>
                </c:pt>
                <c:pt idx="734">
                  <c:v>43604</c:v>
                </c:pt>
                <c:pt idx="735">
                  <c:v>43605</c:v>
                </c:pt>
                <c:pt idx="736">
                  <c:v>43606</c:v>
                </c:pt>
              </c:numCache>
            </c:numRef>
          </c:cat>
          <c:val>
            <c:numRef>
              <c:f>'[1]Daily T Rad'!$F$4:$F$740</c:f>
              <c:numCache>
                <c:formatCode>General</c:formatCode>
                <c:ptCount val="737"/>
                <c:pt idx="279">
                  <c:v>-10</c:v>
                </c:pt>
                <c:pt idx="280">
                  <c:v>-10</c:v>
                </c:pt>
                <c:pt idx="281">
                  <c:v>-10</c:v>
                </c:pt>
                <c:pt idx="282">
                  <c:v>-10</c:v>
                </c:pt>
                <c:pt idx="283">
                  <c:v>-10</c:v>
                </c:pt>
                <c:pt idx="284">
                  <c:v>-10</c:v>
                </c:pt>
                <c:pt idx="285">
                  <c:v>-10</c:v>
                </c:pt>
                <c:pt idx="286">
                  <c:v>-10</c:v>
                </c:pt>
                <c:pt idx="287">
                  <c:v>-10</c:v>
                </c:pt>
                <c:pt idx="288">
                  <c:v>-10</c:v>
                </c:pt>
                <c:pt idx="289">
                  <c:v>-10</c:v>
                </c:pt>
                <c:pt idx="290">
                  <c:v>-10</c:v>
                </c:pt>
                <c:pt idx="291">
                  <c:v>-10</c:v>
                </c:pt>
                <c:pt idx="292">
                  <c:v>-10</c:v>
                </c:pt>
                <c:pt idx="293">
                  <c:v>-10</c:v>
                </c:pt>
                <c:pt idx="294">
                  <c:v>-10</c:v>
                </c:pt>
                <c:pt idx="295">
                  <c:v>-10</c:v>
                </c:pt>
                <c:pt idx="296">
                  <c:v>-10</c:v>
                </c:pt>
                <c:pt idx="297">
                  <c:v>-10</c:v>
                </c:pt>
                <c:pt idx="298">
                  <c:v>-10</c:v>
                </c:pt>
                <c:pt idx="299">
                  <c:v>-10</c:v>
                </c:pt>
                <c:pt idx="300">
                  <c:v>-10</c:v>
                </c:pt>
                <c:pt idx="301">
                  <c:v>-10</c:v>
                </c:pt>
                <c:pt idx="302">
                  <c:v>-10</c:v>
                </c:pt>
                <c:pt idx="303">
                  <c:v>-10</c:v>
                </c:pt>
                <c:pt idx="304">
                  <c:v>-10</c:v>
                </c:pt>
                <c:pt idx="305">
                  <c:v>-10</c:v>
                </c:pt>
                <c:pt idx="306">
                  <c:v>-10</c:v>
                </c:pt>
                <c:pt idx="307">
                  <c:v>-10</c:v>
                </c:pt>
                <c:pt idx="308">
                  <c:v>-10</c:v>
                </c:pt>
                <c:pt idx="309">
                  <c:v>-10</c:v>
                </c:pt>
                <c:pt idx="310">
                  <c:v>-10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D-40D3-A850-C265A444F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5076920"/>
        <c:axId val="405077248"/>
      </c:lineChart>
      <c:dateAx>
        <c:axId val="405076920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77248"/>
        <c:crosses val="autoZero"/>
        <c:auto val="0"/>
        <c:lblOffset val="100"/>
        <c:baseTimeUnit val="days"/>
        <c:majorUnit val="3"/>
        <c:majorTimeUnit val="months"/>
      </c:dateAx>
      <c:valAx>
        <c:axId val="4050772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Daily irradiance [kJ m</a:t>
                </a:r>
                <a:r>
                  <a:rPr lang="en-GB" sz="1100" baseline="30000"/>
                  <a:t>-</a:t>
                </a:r>
                <a:r>
                  <a:rPr lang="en-GB" sz="1100"/>
                  <a:t>² day</a:t>
                </a:r>
                <a:r>
                  <a:rPr lang="en-GB" sz="1100" baseline="30000"/>
                  <a:t>-1</a:t>
                </a:r>
                <a:r>
                  <a:rPr lang="en-GB" sz="1100"/>
                  <a:t>]</a:t>
                </a:r>
              </a:p>
            </c:rich>
          </c:tx>
          <c:layout>
            <c:manualLayout>
              <c:xMode val="edge"/>
              <c:yMode val="edge"/>
              <c:x val="1.5487426076562859E-2"/>
              <c:y val="0.16797937892172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769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7062386432465"/>
          <c:y val="0.16300760330055494"/>
          <c:w val="0.7778318050136398"/>
          <c:h val="0.71527395877617073"/>
        </c:manualLayout>
      </c:layout>
      <c:lineChart>
        <c:grouping val="standard"/>
        <c:varyColors val="0"/>
        <c:ser>
          <c:idx val="3"/>
          <c:order val="3"/>
          <c:tx>
            <c:strRef>
              <c:f>'Destr samp cosms'!$G$3</c:f>
              <c:strCache>
                <c:ptCount val="1"/>
                <c:pt idx="0">
                  <c:v>Geomean FN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'Destr samp cosms'!$A$23:$A$43</c:f>
              <c:numCache>
                <c:formatCode>dd/mm/yy;@</c:formatCode>
                <c:ptCount val="21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43375</c:v>
                </c:pt>
                <c:pt idx="15">
                  <c:v>43403</c:v>
                </c:pt>
                <c:pt idx="16">
                  <c:v>43431</c:v>
                </c:pt>
                <c:pt idx="17">
                  <c:v>43515</c:v>
                </c:pt>
                <c:pt idx="18">
                  <c:v>43543</c:v>
                </c:pt>
                <c:pt idx="19">
                  <c:v>43578</c:v>
                </c:pt>
                <c:pt idx="20">
                  <c:v>43606</c:v>
                </c:pt>
              </c:numCache>
            </c:numRef>
          </c:cat>
          <c:val>
            <c:numRef>
              <c:f>'Destr samp cosms'!$G$23:$G$43</c:f>
              <c:numCache>
                <c:formatCode>0</c:formatCode>
                <c:ptCount val="21"/>
                <c:pt idx="0">
                  <c:v>100</c:v>
                </c:pt>
                <c:pt idx="1">
                  <c:v>388.66666666666669</c:v>
                </c:pt>
                <c:pt idx="2">
                  <c:v>420</c:v>
                </c:pt>
                <c:pt idx="3">
                  <c:v>806.66666666666663</c:v>
                </c:pt>
                <c:pt idx="4">
                  <c:v>886</c:v>
                </c:pt>
                <c:pt idx="5">
                  <c:v>792.66666666666663</c:v>
                </c:pt>
                <c:pt idx="6">
                  <c:v>3986.3333333333335</c:v>
                </c:pt>
                <c:pt idx="7">
                  <c:v>6950</c:v>
                </c:pt>
                <c:pt idx="8">
                  <c:v>996.66666666666663</c:v>
                </c:pt>
                <c:pt idx="9">
                  <c:v>1288.3333333333333</c:v>
                </c:pt>
                <c:pt idx="10">
                  <c:v>1648</c:v>
                </c:pt>
                <c:pt idx="11">
                  <c:v>2106</c:v>
                </c:pt>
                <c:pt idx="12">
                  <c:v>5988</c:v>
                </c:pt>
                <c:pt idx="13">
                  <c:v>6874.333333333333</c:v>
                </c:pt>
                <c:pt idx="14">
                  <c:v>14901</c:v>
                </c:pt>
                <c:pt idx="15">
                  <c:v>52857.333333333336</c:v>
                </c:pt>
                <c:pt idx="16">
                  <c:v>16680.333333333332</c:v>
                </c:pt>
                <c:pt idx="17">
                  <c:v>29665</c:v>
                </c:pt>
                <c:pt idx="18">
                  <c:v>21861</c:v>
                </c:pt>
                <c:pt idx="19">
                  <c:v>25467.666666666668</c:v>
                </c:pt>
                <c:pt idx="20">
                  <c:v>31399.333333333332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88-4815-9939-D96114D3EB35}"/>
            </c:ext>
          </c:extLst>
        </c:ser>
        <c:ser>
          <c:idx val="0"/>
          <c:order val="0"/>
          <c:tx>
            <c:strRef>
              <c:f>'Destr samp cosms'!$D$3</c:f>
              <c:strCache>
                <c:ptCount val="1"/>
                <c:pt idx="0">
                  <c:v>FN1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cosms'!$A$23:$A$43</c:f>
              <c:numCache>
                <c:formatCode>dd/mm/yy;@</c:formatCode>
                <c:ptCount val="21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43375</c:v>
                </c:pt>
                <c:pt idx="15">
                  <c:v>43403</c:v>
                </c:pt>
                <c:pt idx="16">
                  <c:v>43431</c:v>
                </c:pt>
                <c:pt idx="17">
                  <c:v>43515</c:v>
                </c:pt>
                <c:pt idx="18">
                  <c:v>43543</c:v>
                </c:pt>
                <c:pt idx="19">
                  <c:v>43578</c:v>
                </c:pt>
                <c:pt idx="20">
                  <c:v>43606</c:v>
                </c:pt>
              </c:numCache>
            </c:numRef>
          </c:cat>
          <c:val>
            <c:numRef>
              <c:f>'Destr samp cosms'!$D$23:$D$43</c:f>
              <c:numCache>
                <c:formatCode>General</c:formatCode>
                <c:ptCount val="21"/>
                <c:pt idx="0" formatCode="0">
                  <c:v>100</c:v>
                </c:pt>
                <c:pt idx="1">
                  <c:v>364</c:v>
                </c:pt>
                <c:pt idx="2">
                  <c:v>420</c:v>
                </c:pt>
                <c:pt idx="3">
                  <c:v>1656</c:v>
                </c:pt>
                <c:pt idx="4">
                  <c:v>1068</c:v>
                </c:pt>
                <c:pt idx="5">
                  <c:v>1111</c:v>
                </c:pt>
                <c:pt idx="6">
                  <c:v>3660</c:v>
                </c:pt>
                <c:pt idx="7">
                  <c:v>1527</c:v>
                </c:pt>
                <c:pt idx="8">
                  <c:v>70</c:v>
                </c:pt>
                <c:pt idx="9">
                  <c:v>1622</c:v>
                </c:pt>
                <c:pt idx="10">
                  <c:v>1891</c:v>
                </c:pt>
                <c:pt idx="11">
                  <c:v>3013</c:v>
                </c:pt>
                <c:pt idx="12">
                  <c:v>8262</c:v>
                </c:pt>
                <c:pt idx="13">
                  <c:v>8734</c:v>
                </c:pt>
                <c:pt idx="14" formatCode="0">
                  <c:v>21164</c:v>
                </c:pt>
                <c:pt idx="15">
                  <c:v>20505</c:v>
                </c:pt>
                <c:pt idx="16" formatCode="0">
                  <c:v>9226</c:v>
                </c:pt>
                <c:pt idx="17" formatCode="0">
                  <c:v>12314</c:v>
                </c:pt>
                <c:pt idx="18" formatCode="0">
                  <c:v>16034</c:v>
                </c:pt>
                <c:pt idx="19" formatCode="0">
                  <c:v>26511</c:v>
                </c:pt>
                <c:pt idx="20">
                  <c:v>10386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88-4815-9939-D96114D3EB35}"/>
            </c:ext>
          </c:extLst>
        </c:ser>
        <c:ser>
          <c:idx val="1"/>
          <c:order val="1"/>
          <c:tx>
            <c:strRef>
              <c:f>'Destr samp cosms'!$E$3</c:f>
              <c:strCache>
                <c:ptCount val="1"/>
                <c:pt idx="0">
                  <c:v>FN2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cosms'!$A$23:$A$43</c:f>
              <c:numCache>
                <c:formatCode>dd/mm/yy;@</c:formatCode>
                <c:ptCount val="21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43375</c:v>
                </c:pt>
                <c:pt idx="15">
                  <c:v>43403</c:v>
                </c:pt>
                <c:pt idx="16">
                  <c:v>43431</c:v>
                </c:pt>
                <c:pt idx="17">
                  <c:v>43515</c:v>
                </c:pt>
                <c:pt idx="18">
                  <c:v>43543</c:v>
                </c:pt>
                <c:pt idx="19">
                  <c:v>43578</c:v>
                </c:pt>
                <c:pt idx="20">
                  <c:v>43606</c:v>
                </c:pt>
              </c:numCache>
            </c:numRef>
          </c:cat>
          <c:val>
            <c:numRef>
              <c:f>'Destr samp cosms'!$E$23:$E$43</c:f>
              <c:numCache>
                <c:formatCode>General</c:formatCode>
                <c:ptCount val="21"/>
                <c:pt idx="0" formatCode="0">
                  <c:v>100</c:v>
                </c:pt>
                <c:pt idx="1">
                  <c:v>389</c:v>
                </c:pt>
                <c:pt idx="2">
                  <c:v>567</c:v>
                </c:pt>
                <c:pt idx="3">
                  <c:v>245</c:v>
                </c:pt>
                <c:pt idx="4">
                  <c:v>869</c:v>
                </c:pt>
                <c:pt idx="5">
                  <c:v>558</c:v>
                </c:pt>
                <c:pt idx="6">
                  <c:v>7677</c:v>
                </c:pt>
                <c:pt idx="7">
                  <c:v>1415</c:v>
                </c:pt>
                <c:pt idx="8">
                  <c:v>2288</c:v>
                </c:pt>
                <c:pt idx="9">
                  <c:v>979</c:v>
                </c:pt>
                <c:pt idx="10">
                  <c:v>1967</c:v>
                </c:pt>
                <c:pt idx="11">
                  <c:v>1599</c:v>
                </c:pt>
                <c:pt idx="12">
                  <c:v>1199</c:v>
                </c:pt>
                <c:pt idx="13" formatCode="0">
                  <c:v>2589</c:v>
                </c:pt>
                <c:pt idx="14" formatCode="0">
                  <c:v>8945</c:v>
                </c:pt>
                <c:pt idx="15">
                  <c:v>86978</c:v>
                </c:pt>
                <c:pt idx="16" formatCode="0">
                  <c:v>2730</c:v>
                </c:pt>
                <c:pt idx="17" formatCode="0">
                  <c:v>26162</c:v>
                </c:pt>
                <c:pt idx="18" formatCode="0">
                  <c:v>21782</c:v>
                </c:pt>
                <c:pt idx="19" formatCode="0">
                  <c:v>20325</c:v>
                </c:pt>
                <c:pt idx="20">
                  <c:v>28712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88-4815-9939-D96114D3EB35}"/>
            </c:ext>
          </c:extLst>
        </c:ser>
        <c:ser>
          <c:idx val="2"/>
          <c:order val="2"/>
          <c:tx>
            <c:strRef>
              <c:f>'Destr samp cosms'!$F$3</c:f>
              <c:strCache>
                <c:ptCount val="1"/>
                <c:pt idx="0">
                  <c:v>FN3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cosms'!$A$23:$A$43</c:f>
              <c:numCache>
                <c:formatCode>dd/mm/yy;@</c:formatCode>
                <c:ptCount val="21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43375</c:v>
                </c:pt>
                <c:pt idx="15">
                  <c:v>43403</c:v>
                </c:pt>
                <c:pt idx="16">
                  <c:v>43431</c:v>
                </c:pt>
                <c:pt idx="17">
                  <c:v>43515</c:v>
                </c:pt>
                <c:pt idx="18">
                  <c:v>43543</c:v>
                </c:pt>
                <c:pt idx="19">
                  <c:v>43578</c:v>
                </c:pt>
                <c:pt idx="20">
                  <c:v>43606</c:v>
                </c:pt>
              </c:numCache>
            </c:numRef>
          </c:cat>
          <c:val>
            <c:numRef>
              <c:f>'Destr samp cosms'!$F$23:$F$43</c:f>
              <c:numCache>
                <c:formatCode>General</c:formatCode>
                <c:ptCount val="21"/>
                <c:pt idx="0" formatCode="0">
                  <c:v>100</c:v>
                </c:pt>
                <c:pt idx="1">
                  <c:v>413</c:v>
                </c:pt>
                <c:pt idx="2">
                  <c:v>273</c:v>
                </c:pt>
                <c:pt idx="3">
                  <c:v>519</c:v>
                </c:pt>
                <c:pt idx="4">
                  <c:v>721</c:v>
                </c:pt>
                <c:pt idx="5">
                  <c:v>709</c:v>
                </c:pt>
                <c:pt idx="6">
                  <c:v>622</c:v>
                </c:pt>
                <c:pt idx="7">
                  <c:v>17908</c:v>
                </c:pt>
                <c:pt idx="8">
                  <c:v>632</c:v>
                </c:pt>
                <c:pt idx="9">
                  <c:v>1264</c:v>
                </c:pt>
                <c:pt idx="10">
                  <c:v>1086</c:v>
                </c:pt>
                <c:pt idx="11">
                  <c:v>1706</c:v>
                </c:pt>
                <c:pt idx="12">
                  <c:v>8503</c:v>
                </c:pt>
                <c:pt idx="13">
                  <c:v>9300</c:v>
                </c:pt>
                <c:pt idx="14" formatCode="0">
                  <c:v>14594</c:v>
                </c:pt>
                <c:pt idx="15">
                  <c:v>51089</c:v>
                </c:pt>
                <c:pt idx="16" formatCode="0">
                  <c:v>38085</c:v>
                </c:pt>
                <c:pt idx="17" formatCode="0">
                  <c:v>50519</c:v>
                </c:pt>
                <c:pt idx="18" formatCode="0">
                  <c:v>27767</c:v>
                </c:pt>
                <c:pt idx="19" formatCode="0">
                  <c:v>29567</c:v>
                </c:pt>
                <c:pt idx="20">
                  <c:v>55100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88-4815-9939-D96114D3E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Fronds per microcosm</a:t>
                </a:r>
              </a:p>
            </c:rich>
          </c:tx>
          <c:layout>
            <c:manualLayout>
              <c:xMode val="edge"/>
              <c:yMode val="edge"/>
              <c:x val="3.6681362951276886E-2"/>
              <c:y val="0.248289398607782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3000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11801994536887"/>
          <c:y val="0.17171296296296296"/>
          <c:w val="0.80663151603641714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'Continuously monitored '!$C$4</c:f>
              <c:strCache>
                <c:ptCount val="1"/>
                <c:pt idx="0">
                  <c:v>15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'!$C$5:$C$24</c:f>
              <c:numCache>
                <c:formatCode>General</c:formatCode>
                <c:ptCount val="20"/>
                <c:pt idx="0" formatCode="0">
                  <c:v>100</c:v>
                </c:pt>
                <c:pt idx="1">
                  <c:v>266</c:v>
                </c:pt>
                <c:pt idx="2">
                  <c:v>328</c:v>
                </c:pt>
                <c:pt idx="3">
                  <c:v>394</c:v>
                </c:pt>
                <c:pt idx="4">
                  <c:v>493</c:v>
                </c:pt>
                <c:pt idx="5">
                  <c:v>827</c:v>
                </c:pt>
                <c:pt idx="6">
                  <c:v>1160</c:v>
                </c:pt>
                <c:pt idx="7">
                  <c:v>1433</c:v>
                </c:pt>
                <c:pt idx="8">
                  <c:v>1924</c:v>
                </c:pt>
                <c:pt idx="9">
                  <c:v>2312</c:v>
                </c:pt>
                <c:pt idx="10">
                  <c:v>1937</c:v>
                </c:pt>
                <c:pt idx="11">
                  <c:v>2308</c:v>
                </c:pt>
                <c:pt idx="12">
                  <c:v>2308</c:v>
                </c:pt>
                <c:pt idx="13">
                  <c:v>315</c:v>
                </c:pt>
                <c:pt idx="14">
                  <c:v>5467</c:v>
                </c:pt>
                <c:pt idx="15">
                  <c:v>6840</c:v>
                </c:pt>
                <c:pt idx="16">
                  <c:v>7114</c:v>
                </c:pt>
                <c:pt idx="17">
                  <c:v>9088</c:v>
                </c:pt>
                <c:pt idx="18">
                  <c:v>10845</c:v>
                </c:pt>
                <c:pt idx="19">
                  <c:v>11280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CC-4881-B943-DFDCC4E40589}"/>
            </c:ext>
          </c:extLst>
        </c:ser>
        <c:ser>
          <c:idx val="2"/>
          <c:order val="1"/>
          <c:tx>
            <c:strRef>
              <c:f>'Continuously monitored '!$D$4</c:f>
              <c:strCache>
                <c:ptCount val="1"/>
                <c:pt idx="0">
                  <c:v>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'!$D$5:$D$24</c:f>
              <c:numCache>
                <c:formatCode>General</c:formatCode>
                <c:ptCount val="20"/>
                <c:pt idx="0" formatCode="0">
                  <c:v>100</c:v>
                </c:pt>
                <c:pt idx="1">
                  <c:v>407</c:v>
                </c:pt>
                <c:pt idx="2">
                  <c:v>552</c:v>
                </c:pt>
                <c:pt idx="3">
                  <c:v>667</c:v>
                </c:pt>
                <c:pt idx="4">
                  <c:v>889</c:v>
                </c:pt>
                <c:pt idx="5">
                  <c:v>1251</c:v>
                </c:pt>
                <c:pt idx="6">
                  <c:v>1474</c:v>
                </c:pt>
                <c:pt idx="7">
                  <c:v>1464</c:v>
                </c:pt>
                <c:pt idx="8">
                  <c:v>1189</c:v>
                </c:pt>
                <c:pt idx="9">
                  <c:v>1222</c:v>
                </c:pt>
                <c:pt idx="10">
                  <c:v>1221</c:v>
                </c:pt>
                <c:pt idx="11">
                  <c:v>155</c:v>
                </c:pt>
                <c:pt idx="12">
                  <c:v>155</c:v>
                </c:pt>
                <c:pt idx="13">
                  <c:v>315</c:v>
                </c:pt>
                <c:pt idx="14">
                  <c:v>10350</c:v>
                </c:pt>
                <c:pt idx="15">
                  <c:v>11280</c:v>
                </c:pt>
                <c:pt idx="16">
                  <c:v>11668</c:v>
                </c:pt>
                <c:pt idx="17">
                  <c:v>10350</c:v>
                </c:pt>
                <c:pt idx="18">
                  <c:v>8236</c:v>
                </c:pt>
                <c:pt idx="19">
                  <c:v>7114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CC-4881-B943-DFDCC4E40589}"/>
            </c:ext>
          </c:extLst>
        </c:ser>
        <c:ser>
          <c:idx val="3"/>
          <c:order val="2"/>
          <c:tx>
            <c:strRef>
              <c:f>'Continuously monitored '!$E$4</c:f>
              <c:strCache>
                <c:ptCount val="1"/>
                <c:pt idx="0">
                  <c:v>33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'!$E$5:$E$24</c:f>
              <c:numCache>
                <c:formatCode>General</c:formatCode>
                <c:ptCount val="20"/>
                <c:pt idx="0" formatCode="0">
                  <c:v>100</c:v>
                </c:pt>
                <c:pt idx="1">
                  <c:v>334</c:v>
                </c:pt>
                <c:pt idx="2">
                  <c:v>434</c:v>
                </c:pt>
                <c:pt idx="3">
                  <c:v>564</c:v>
                </c:pt>
                <c:pt idx="4">
                  <c:v>786</c:v>
                </c:pt>
                <c:pt idx="5">
                  <c:v>1030</c:v>
                </c:pt>
                <c:pt idx="6">
                  <c:v>3300</c:v>
                </c:pt>
                <c:pt idx="7">
                  <c:v>3231</c:v>
                </c:pt>
                <c:pt idx="8">
                  <c:v>2446</c:v>
                </c:pt>
                <c:pt idx="9">
                  <c:v>2827</c:v>
                </c:pt>
                <c:pt idx="10">
                  <c:v>3403</c:v>
                </c:pt>
                <c:pt idx="11">
                  <c:v>5467</c:v>
                </c:pt>
                <c:pt idx="12">
                  <c:v>4227</c:v>
                </c:pt>
                <c:pt idx="13">
                  <c:v>5467</c:v>
                </c:pt>
                <c:pt idx="14">
                  <c:v>11069</c:v>
                </c:pt>
                <c:pt idx="15">
                  <c:v>11776</c:v>
                </c:pt>
                <c:pt idx="16">
                  <c:v>11668</c:v>
                </c:pt>
                <c:pt idx="17">
                  <c:v>11668</c:v>
                </c:pt>
                <c:pt idx="18">
                  <c:v>11479</c:v>
                </c:pt>
                <c:pt idx="19">
                  <c:v>11280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CC-4881-B943-DFDCC4E40589}"/>
            </c:ext>
          </c:extLst>
        </c:ser>
        <c:ser>
          <c:idx val="1"/>
          <c:order val="3"/>
          <c:tx>
            <c:strRef>
              <c:f>'Continuously monitored '!$F$4</c:f>
              <c:strCache>
                <c:ptCount val="1"/>
                <c:pt idx="0">
                  <c:v>65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'!$F$5:$F$24</c:f>
              <c:numCache>
                <c:formatCode>General</c:formatCode>
                <c:ptCount val="20"/>
                <c:pt idx="0">
                  <c:v>100</c:v>
                </c:pt>
                <c:pt idx="1">
                  <c:v>188</c:v>
                </c:pt>
                <c:pt idx="2">
                  <c:v>248</c:v>
                </c:pt>
                <c:pt idx="3">
                  <c:v>370</c:v>
                </c:pt>
                <c:pt idx="4">
                  <c:v>943</c:v>
                </c:pt>
                <c:pt idx="5">
                  <c:v>1440</c:v>
                </c:pt>
                <c:pt idx="6">
                  <c:v>4884</c:v>
                </c:pt>
                <c:pt idx="7">
                  <c:v>3022</c:v>
                </c:pt>
                <c:pt idx="8">
                  <c:v>5824</c:v>
                </c:pt>
                <c:pt idx="9">
                  <c:v>6074</c:v>
                </c:pt>
                <c:pt idx="10">
                  <c:v>9768</c:v>
                </c:pt>
                <c:pt idx="11">
                  <c:v>7719</c:v>
                </c:pt>
                <c:pt idx="12">
                  <c:v>9775</c:v>
                </c:pt>
                <c:pt idx="13">
                  <c:v>10074</c:v>
                </c:pt>
                <c:pt idx="14">
                  <c:v>2308</c:v>
                </c:pt>
                <c:pt idx="15">
                  <c:v>2308</c:v>
                </c:pt>
                <c:pt idx="16">
                  <c:v>155</c:v>
                </c:pt>
                <c:pt idx="17">
                  <c:v>155</c:v>
                </c:pt>
                <c:pt idx="18">
                  <c:v>315</c:v>
                </c:pt>
                <c:pt idx="19">
                  <c:v>2308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CC-4881-B943-DFDCC4E40589}"/>
            </c:ext>
          </c:extLst>
        </c:ser>
        <c:ser>
          <c:idx val="4"/>
          <c:order val="4"/>
          <c:tx>
            <c:strRef>
              <c:f>'Continuously monitored '!$G$4</c:f>
              <c:strCache>
                <c:ptCount val="1"/>
                <c:pt idx="0">
                  <c:v>86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'!$G$5:$G$24</c:f>
              <c:numCache>
                <c:formatCode>General</c:formatCode>
                <c:ptCount val="20"/>
                <c:pt idx="0" formatCode="0">
                  <c:v>100</c:v>
                </c:pt>
                <c:pt idx="1">
                  <c:v>236</c:v>
                </c:pt>
                <c:pt idx="2">
                  <c:v>278</c:v>
                </c:pt>
                <c:pt idx="3">
                  <c:v>216</c:v>
                </c:pt>
                <c:pt idx="4">
                  <c:v>267</c:v>
                </c:pt>
                <c:pt idx="5">
                  <c:v>280</c:v>
                </c:pt>
                <c:pt idx="6">
                  <c:v>335</c:v>
                </c:pt>
                <c:pt idx="7">
                  <c:v>365</c:v>
                </c:pt>
                <c:pt idx="8">
                  <c:v>503</c:v>
                </c:pt>
                <c:pt idx="9">
                  <c:v>495</c:v>
                </c:pt>
                <c:pt idx="10">
                  <c:v>524</c:v>
                </c:pt>
                <c:pt idx="11">
                  <c:v>155</c:v>
                </c:pt>
                <c:pt idx="12">
                  <c:v>155</c:v>
                </c:pt>
                <c:pt idx="13">
                  <c:v>315</c:v>
                </c:pt>
                <c:pt idx="14">
                  <c:v>11479</c:v>
                </c:pt>
                <c:pt idx="15">
                  <c:v>11776</c:v>
                </c:pt>
                <c:pt idx="16">
                  <c:v>11776</c:v>
                </c:pt>
                <c:pt idx="17">
                  <c:v>11668</c:v>
                </c:pt>
                <c:pt idx="18">
                  <c:v>11776</c:v>
                </c:pt>
                <c:pt idx="19">
                  <c:v>11776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CC-4881-B943-DFDCC4E40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51288"/>
        <c:axId val="558956208"/>
        <c:extLst/>
      </c:lineChart>
      <c:dateAx>
        <c:axId val="55895128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558956208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Fronds per</a:t>
                </a:r>
                <a:r>
                  <a:rPr lang="en-GB" sz="1050" baseline="0"/>
                  <a:t> micrcosm</a:t>
                </a:r>
                <a:endParaRPr lang="en-GB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20738783054119833"/>
          <c:y val="5.9534918606800866E-2"/>
          <c:w val="0.47483870967741937"/>
          <c:h val="8.82359116875096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96022540193229"/>
          <c:y val="0.17171296296296296"/>
          <c:w val="0.78512610654850945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'Continuously monitored '!$C$4</c:f>
              <c:strCache>
                <c:ptCount val="1"/>
                <c:pt idx="0">
                  <c:v>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'!$C$5:$C$24</c:f>
              <c:numCache>
                <c:formatCode>General</c:formatCode>
                <c:ptCount val="20"/>
                <c:pt idx="0" formatCode="0">
                  <c:v>100</c:v>
                </c:pt>
                <c:pt idx="1">
                  <c:v>266</c:v>
                </c:pt>
                <c:pt idx="2">
                  <c:v>328</c:v>
                </c:pt>
                <c:pt idx="3">
                  <c:v>394</c:v>
                </c:pt>
                <c:pt idx="4">
                  <c:v>493</c:v>
                </c:pt>
                <c:pt idx="5">
                  <c:v>827</c:v>
                </c:pt>
                <c:pt idx="6">
                  <c:v>1160</c:v>
                </c:pt>
                <c:pt idx="7">
                  <c:v>1433</c:v>
                </c:pt>
                <c:pt idx="8">
                  <c:v>1924</c:v>
                </c:pt>
                <c:pt idx="9">
                  <c:v>2312</c:v>
                </c:pt>
                <c:pt idx="10">
                  <c:v>1937</c:v>
                </c:pt>
                <c:pt idx="11">
                  <c:v>2308</c:v>
                </c:pt>
                <c:pt idx="12">
                  <c:v>2308</c:v>
                </c:pt>
                <c:pt idx="13">
                  <c:v>315</c:v>
                </c:pt>
                <c:pt idx="14">
                  <c:v>5467</c:v>
                </c:pt>
                <c:pt idx="15">
                  <c:v>6840</c:v>
                </c:pt>
                <c:pt idx="16">
                  <c:v>7114</c:v>
                </c:pt>
                <c:pt idx="17">
                  <c:v>9088</c:v>
                </c:pt>
                <c:pt idx="18">
                  <c:v>10845</c:v>
                </c:pt>
                <c:pt idx="19">
                  <c:v>11280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E2-4F9A-B44F-F44CACF5E8C6}"/>
            </c:ext>
          </c:extLst>
        </c:ser>
        <c:ser>
          <c:idx val="2"/>
          <c:order val="1"/>
          <c:tx>
            <c:strRef>
              <c:f>'Continuously monitored '!$D$4</c:f>
              <c:strCache>
                <c:ptCount val="1"/>
                <c:pt idx="0">
                  <c:v>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'!$D$5:$D$24</c:f>
              <c:numCache>
                <c:formatCode>General</c:formatCode>
                <c:ptCount val="20"/>
                <c:pt idx="0" formatCode="0">
                  <c:v>100</c:v>
                </c:pt>
                <c:pt idx="1">
                  <c:v>407</c:v>
                </c:pt>
                <c:pt idx="2">
                  <c:v>552</c:v>
                </c:pt>
                <c:pt idx="3">
                  <c:v>667</c:v>
                </c:pt>
                <c:pt idx="4">
                  <c:v>889</c:v>
                </c:pt>
                <c:pt idx="5">
                  <c:v>1251</c:v>
                </c:pt>
                <c:pt idx="6">
                  <c:v>1474</c:v>
                </c:pt>
                <c:pt idx="7">
                  <c:v>1464</c:v>
                </c:pt>
                <c:pt idx="8">
                  <c:v>1189</c:v>
                </c:pt>
                <c:pt idx="9">
                  <c:v>1222</c:v>
                </c:pt>
                <c:pt idx="10">
                  <c:v>1221</c:v>
                </c:pt>
                <c:pt idx="11">
                  <c:v>155</c:v>
                </c:pt>
                <c:pt idx="12">
                  <c:v>155</c:v>
                </c:pt>
                <c:pt idx="13">
                  <c:v>315</c:v>
                </c:pt>
                <c:pt idx="14">
                  <c:v>10350</c:v>
                </c:pt>
                <c:pt idx="15">
                  <c:v>11280</c:v>
                </c:pt>
                <c:pt idx="16">
                  <c:v>11668</c:v>
                </c:pt>
                <c:pt idx="17">
                  <c:v>10350</c:v>
                </c:pt>
                <c:pt idx="18">
                  <c:v>8236</c:v>
                </c:pt>
                <c:pt idx="19">
                  <c:v>7114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E2-4F9A-B44F-F44CACF5E8C6}"/>
            </c:ext>
          </c:extLst>
        </c:ser>
        <c:ser>
          <c:idx val="3"/>
          <c:order val="2"/>
          <c:tx>
            <c:strRef>
              <c:f>'Continuously monitored '!$E$4</c:f>
              <c:strCache>
                <c:ptCount val="1"/>
                <c:pt idx="0">
                  <c:v>33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'!$E$5:$E$24</c:f>
              <c:numCache>
                <c:formatCode>General</c:formatCode>
                <c:ptCount val="20"/>
                <c:pt idx="0" formatCode="0">
                  <c:v>100</c:v>
                </c:pt>
                <c:pt idx="1">
                  <c:v>334</c:v>
                </c:pt>
                <c:pt idx="2">
                  <c:v>434</c:v>
                </c:pt>
                <c:pt idx="3">
                  <c:v>564</c:v>
                </c:pt>
                <c:pt idx="4">
                  <c:v>786</c:v>
                </c:pt>
                <c:pt idx="5">
                  <c:v>1030</c:v>
                </c:pt>
                <c:pt idx="6">
                  <c:v>3300</c:v>
                </c:pt>
                <c:pt idx="7">
                  <c:v>3231</c:v>
                </c:pt>
                <c:pt idx="8">
                  <c:v>2446</c:v>
                </c:pt>
                <c:pt idx="9">
                  <c:v>2827</c:v>
                </c:pt>
                <c:pt idx="10">
                  <c:v>3403</c:v>
                </c:pt>
                <c:pt idx="11">
                  <c:v>5467</c:v>
                </c:pt>
                <c:pt idx="12">
                  <c:v>4227</c:v>
                </c:pt>
                <c:pt idx="13">
                  <c:v>5467</c:v>
                </c:pt>
                <c:pt idx="14">
                  <c:v>11069</c:v>
                </c:pt>
                <c:pt idx="15">
                  <c:v>11776</c:v>
                </c:pt>
                <c:pt idx="16">
                  <c:v>11668</c:v>
                </c:pt>
                <c:pt idx="17">
                  <c:v>11668</c:v>
                </c:pt>
                <c:pt idx="18">
                  <c:v>11479</c:v>
                </c:pt>
                <c:pt idx="19">
                  <c:v>11280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E2-4F9A-B44F-F44CACF5E8C6}"/>
            </c:ext>
          </c:extLst>
        </c:ser>
        <c:ser>
          <c:idx val="1"/>
          <c:order val="3"/>
          <c:tx>
            <c:strRef>
              <c:f>'Continuously monitored '!$F$4</c:f>
              <c:strCache>
                <c:ptCount val="1"/>
                <c:pt idx="0">
                  <c:v>65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'!$F$5:$F$24</c:f>
              <c:numCache>
                <c:formatCode>General</c:formatCode>
                <c:ptCount val="20"/>
                <c:pt idx="0">
                  <c:v>100</c:v>
                </c:pt>
                <c:pt idx="1">
                  <c:v>188</c:v>
                </c:pt>
                <c:pt idx="2">
                  <c:v>248</c:v>
                </c:pt>
                <c:pt idx="3">
                  <c:v>370</c:v>
                </c:pt>
                <c:pt idx="4">
                  <c:v>943</c:v>
                </c:pt>
                <c:pt idx="5">
                  <c:v>1440</c:v>
                </c:pt>
                <c:pt idx="6">
                  <c:v>4884</c:v>
                </c:pt>
                <c:pt idx="7">
                  <c:v>3022</c:v>
                </c:pt>
                <c:pt idx="8">
                  <c:v>5824</c:v>
                </c:pt>
                <c:pt idx="9">
                  <c:v>6074</c:v>
                </c:pt>
                <c:pt idx="10">
                  <c:v>9768</c:v>
                </c:pt>
                <c:pt idx="11">
                  <c:v>7719</c:v>
                </c:pt>
                <c:pt idx="12">
                  <c:v>9775</c:v>
                </c:pt>
                <c:pt idx="13">
                  <c:v>10074</c:v>
                </c:pt>
                <c:pt idx="14">
                  <c:v>2308</c:v>
                </c:pt>
                <c:pt idx="15">
                  <c:v>2308</c:v>
                </c:pt>
                <c:pt idx="16">
                  <c:v>155</c:v>
                </c:pt>
                <c:pt idx="17">
                  <c:v>155</c:v>
                </c:pt>
                <c:pt idx="18">
                  <c:v>315</c:v>
                </c:pt>
                <c:pt idx="19">
                  <c:v>2308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E2-4F9A-B44F-F44CACF5E8C6}"/>
            </c:ext>
          </c:extLst>
        </c:ser>
        <c:ser>
          <c:idx val="4"/>
          <c:order val="4"/>
          <c:tx>
            <c:strRef>
              <c:f>'Continuously monitored '!$G$4</c:f>
              <c:strCache>
                <c:ptCount val="1"/>
                <c:pt idx="0">
                  <c:v>86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'!$G$5:$G$24</c:f>
              <c:numCache>
                <c:formatCode>General</c:formatCode>
                <c:ptCount val="20"/>
                <c:pt idx="0" formatCode="0">
                  <c:v>100</c:v>
                </c:pt>
                <c:pt idx="1">
                  <c:v>236</c:v>
                </c:pt>
                <c:pt idx="2">
                  <c:v>278</c:v>
                </c:pt>
                <c:pt idx="3">
                  <c:v>216</c:v>
                </c:pt>
                <c:pt idx="4">
                  <c:v>267</c:v>
                </c:pt>
                <c:pt idx="5">
                  <c:v>280</c:v>
                </c:pt>
                <c:pt idx="6">
                  <c:v>335</c:v>
                </c:pt>
                <c:pt idx="7">
                  <c:v>365</c:v>
                </c:pt>
                <c:pt idx="8">
                  <c:v>503</c:v>
                </c:pt>
                <c:pt idx="9">
                  <c:v>495</c:v>
                </c:pt>
                <c:pt idx="10">
                  <c:v>524</c:v>
                </c:pt>
                <c:pt idx="11">
                  <c:v>155</c:v>
                </c:pt>
                <c:pt idx="12">
                  <c:v>155</c:v>
                </c:pt>
                <c:pt idx="13">
                  <c:v>315</c:v>
                </c:pt>
                <c:pt idx="14">
                  <c:v>11479</c:v>
                </c:pt>
                <c:pt idx="15">
                  <c:v>11776</c:v>
                </c:pt>
                <c:pt idx="16">
                  <c:v>11776</c:v>
                </c:pt>
                <c:pt idx="17">
                  <c:v>11668</c:v>
                </c:pt>
                <c:pt idx="18">
                  <c:v>11776</c:v>
                </c:pt>
                <c:pt idx="19">
                  <c:v>11776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E2-4F9A-B44F-F44CACF5E8C6}"/>
            </c:ext>
          </c:extLst>
        </c:ser>
        <c:ser>
          <c:idx val="6"/>
          <c:order val="5"/>
          <c:tx>
            <c:strRef>
              <c:f>'Continuously monitored '!$I$4</c:f>
              <c:strCache>
                <c:ptCount val="1"/>
                <c:pt idx="0">
                  <c:v>Geomean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'!$I$5:$I$24</c:f>
              <c:numCache>
                <c:formatCode>0</c:formatCode>
                <c:ptCount val="20"/>
                <c:pt idx="0">
                  <c:v>100</c:v>
                </c:pt>
                <c:pt idx="1">
                  <c:v>276.09495627203262</c:v>
                </c:pt>
                <c:pt idx="2">
                  <c:v>352.17605602546718</c:v>
                </c:pt>
                <c:pt idx="3">
                  <c:v>411.82369129378992</c:v>
                </c:pt>
                <c:pt idx="4">
                  <c:v>613.25180630925729</c:v>
                </c:pt>
                <c:pt idx="5">
                  <c:v>844.54756378448576</c:v>
                </c:pt>
                <c:pt idx="6">
                  <c:v>1559.7607050394149</c:v>
                </c:pt>
                <c:pt idx="7">
                  <c:v>1495.3481230094433</c:v>
                </c:pt>
                <c:pt idx="8">
                  <c:v>1749.550752017004</c:v>
                </c:pt>
                <c:pt idx="9">
                  <c:v>1888.3955403715813</c:v>
                </c:pt>
                <c:pt idx="10">
                  <c:v>2103.6274746907602</c:v>
                </c:pt>
                <c:pt idx="11">
                  <c:v>1185.3370603787412</c:v>
                </c:pt>
                <c:pt idx="12">
                  <c:v>1180.3468434275794</c:v>
                </c:pt>
                <c:pt idx="13">
                  <c:v>1114.7475752295529</c:v>
                </c:pt>
                <c:pt idx="14">
                  <c:v>6982.1236276578738</c:v>
                </c:pt>
                <c:pt idx="15">
                  <c:v>7559.9569071642973</c:v>
                </c:pt>
                <c:pt idx="16">
                  <c:v>4461.5651523584984</c:v>
                </c:pt>
                <c:pt idx="17">
                  <c:v>4566.1128574818376</c:v>
                </c:pt>
                <c:pt idx="18">
                  <c:v>5200.339057731062</c:v>
                </c:pt>
                <c:pt idx="19">
                  <c:v>7554.2809458073471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E2-4F9A-B44F-F44CACF5E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51288"/>
        <c:axId val="558956208"/>
        <c:extLst/>
      </c:lineChart>
      <c:dateAx>
        <c:axId val="55895128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558956208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Fronds per</a:t>
                </a:r>
                <a:r>
                  <a:rPr lang="en-GB" sz="1100" baseline="0"/>
                  <a:t> micrcosm</a:t>
                </a:r>
                <a:endParaRPr lang="en-GB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1.7472989460876755E-2"/>
          <c:y val="5.9534918606800866E-2"/>
          <c:w val="0.97267576817327528"/>
          <c:h val="6.27911739483165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3931243963596"/>
          <c:y val="9.2309741885674479E-2"/>
          <c:w val="0.79929879000039472"/>
          <c:h val="0.78597178087763142"/>
        </c:manualLayout>
      </c:layout>
      <c:lineChart>
        <c:grouping val="standard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'Growth rate cosms'!$A$19:$A$33</c:f>
              <c:numCache>
                <c:formatCode>dd/mm/yy;@</c:formatCode>
                <c:ptCount val="15"/>
                <c:pt idx="0">
                  <c:v>43277</c:v>
                </c:pt>
                <c:pt idx="1">
                  <c:v>43284</c:v>
                </c:pt>
                <c:pt idx="2">
                  <c:v>43291</c:v>
                </c:pt>
                <c:pt idx="3">
                  <c:v>43298</c:v>
                </c:pt>
                <c:pt idx="4">
                  <c:v>43305</c:v>
                </c:pt>
                <c:pt idx="5">
                  <c:v>43312</c:v>
                </c:pt>
                <c:pt idx="6">
                  <c:v>43319</c:v>
                </c:pt>
                <c:pt idx="7">
                  <c:v>43326</c:v>
                </c:pt>
                <c:pt idx="8">
                  <c:v>43333</c:v>
                </c:pt>
                <c:pt idx="9">
                  <c:v>43340</c:v>
                </c:pt>
                <c:pt idx="10">
                  <c:v>43347</c:v>
                </c:pt>
                <c:pt idx="11">
                  <c:v>43361</c:v>
                </c:pt>
                <c:pt idx="12">
                  <c:v>43375</c:v>
                </c:pt>
                <c:pt idx="13">
                  <c:v>43403</c:v>
                </c:pt>
                <c:pt idx="14">
                  <c:v>43431</c:v>
                </c:pt>
              </c:numCache>
            </c:numRef>
          </c:cat>
          <c:val>
            <c:numRef>
              <c:f>'Growth rate cosms'!$I$19:$I$33</c:f>
              <c:numCache>
                <c:formatCode>0.00</c:formatCode>
                <c:ptCount val="15"/>
                <c:pt idx="0">
                  <c:v>9.7585263529491914E-2</c:v>
                </c:pt>
                <c:pt idx="1">
                  <c:v>0.14554961717132095</c:v>
                </c:pt>
                <c:pt idx="2">
                  <c:v>5.9815762122597808E-2</c:v>
                </c:pt>
                <c:pt idx="3">
                  <c:v>7.1539326844641218E-2</c:v>
                </c:pt>
                <c:pt idx="4">
                  <c:v>0.16749744817636639</c:v>
                </c:pt>
                <c:pt idx="5">
                  <c:v>0.15646762677179929</c:v>
                </c:pt>
                <c:pt idx="6">
                  <c:v>0.19588296047283457</c:v>
                </c:pt>
                <c:pt idx="7">
                  <c:v>0.14189311043004046</c:v>
                </c:pt>
                <c:pt idx="8">
                  <c:v>0.19369073623359739</c:v>
                </c:pt>
                <c:pt idx="9">
                  <c:v>0.1018499725508749</c:v>
                </c:pt>
                <c:pt idx="10">
                  <c:v>0.20052042849350041</c:v>
                </c:pt>
                <c:pt idx="11">
                  <c:v>0.11979261149342246</c:v>
                </c:pt>
                <c:pt idx="12">
                  <c:v>9.4029159546837437E-2</c:v>
                </c:pt>
                <c:pt idx="13">
                  <c:v>8.6154855605470163E-2</c:v>
                </c:pt>
                <c:pt idx="14">
                  <c:v>3.7271434044372181E-3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49-4F7E-B22A-E7EC392A3F1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'Growth rate cosms'!$A$19:$A$33</c:f>
              <c:numCache>
                <c:formatCode>dd/mm/yy;@</c:formatCode>
                <c:ptCount val="15"/>
                <c:pt idx="0">
                  <c:v>43277</c:v>
                </c:pt>
                <c:pt idx="1">
                  <c:v>43284</c:v>
                </c:pt>
                <c:pt idx="2">
                  <c:v>43291</c:v>
                </c:pt>
                <c:pt idx="3">
                  <c:v>43298</c:v>
                </c:pt>
                <c:pt idx="4">
                  <c:v>43305</c:v>
                </c:pt>
                <c:pt idx="5">
                  <c:v>43312</c:v>
                </c:pt>
                <c:pt idx="6">
                  <c:v>43319</c:v>
                </c:pt>
                <c:pt idx="7">
                  <c:v>43326</c:v>
                </c:pt>
                <c:pt idx="8">
                  <c:v>43333</c:v>
                </c:pt>
                <c:pt idx="9">
                  <c:v>43340</c:v>
                </c:pt>
                <c:pt idx="10">
                  <c:v>43347</c:v>
                </c:pt>
                <c:pt idx="11">
                  <c:v>43361</c:v>
                </c:pt>
                <c:pt idx="12">
                  <c:v>43375</c:v>
                </c:pt>
                <c:pt idx="13">
                  <c:v>43403</c:v>
                </c:pt>
                <c:pt idx="14">
                  <c:v>43431</c:v>
                </c:pt>
              </c:numCache>
            </c:numRef>
          </c:cat>
          <c:val>
            <c:numRef>
              <c:f>'Growth rate cosms'!$J$19:$J$33</c:f>
              <c:numCache>
                <c:formatCode>0.00</c:formatCode>
                <c:ptCount val="15"/>
                <c:pt idx="0">
                  <c:v>0.12083832393965833</c:v>
                </c:pt>
                <c:pt idx="1">
                  <c:v>7.496121841928309E-2</c:v>
                </c:pt>
                <c:pt idx="2">
                  <c:v>3.9661676656896967E-2</c:v>
                </c:pt>
                <c:pt idx="3">
                  <c:v>0.14911486459615922</c:v>
                </c:pt>
                <c:pt idx="4">
                  <c:v>0.17012679496818287</c:v>
                </c:pt>
                <c:pt idx="5">
                  <c:v>0.16661013387741772</c:v>
                </c:pt>
                <c:pt idx="6">
                  <c:v>0.22497806680921148</c:v>
                </c:pt>
                <c:pt idx="7">
                  <c:v>0.18920270820025756</c:v>
                </c:pt>
                <c:pt idx="8">
                  <c:v>7.7474898689337282E-2</c:v>
                </c:pt>
                <c:pt idx="9">
                  <c:v>0.149616999182937</c:v>
                </c:pt>
                <c:pt idx="10">
                  <c:v>0.15160807173204865</c:v>
                </c:pt>
                <c:pt idx="11">
                  <c:v>0.1728199174618246</c:v>
                </c:pt>
                <c:pt idx="12">
                  <c:v>7.799452146552234E-2</c:v>
                </c:pt>
                <c:pt idx="13">
                  <c:v>0.11047545006760195</c:v>
                </c:pt>
                <c:pt idx="14">
                  <c:v>2.0392126663776322E-2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49-4F7E-B22A-E7EC392A3F1D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'Growth rate cosms'!$A$19:$A$33</c:f>
              <c:numCache>
                <c:formatCode>dd/mm/yy;@</c:formatCode>
                <c:ptCount val="15"/>
                <c:pt idx="0">
                  <c:v>43277</c:v>
                </c:pt>
                <c:pt idx="1">
                  <c:v>43284</c:v>
                </c:pt>
                <c:pt idx="2">
                  <c:v>43291</c:v>
                </c:pt>
                <c:pt idx="3">
                  <c:v>43298</c:v>
                </c:pt>
                <c:pt idx="4">
                  <c:v>43305</c:v>
                </c:pt>
                <c:pt idx="5">
                  <c:v>43312</c:v>
                </c:pt>
                <c:pt idx="6">
                  <c:v>43319</c:v>
                </c:pt>
                <c:pt idx="7">
                  <c:v>43326</c:v>
                </c:pt>
                <c:pt idx="8">
                  <c:v>43333</c:v>
                </c:pt>
                <c:pt idx="9">
                  <c:v>43340</c:v>
                </c:pt>
                <c:pt idx="10">
                  <c:v>43347</c:v>
                </c:pt>
                <c:pt idx="11">
                  <c:v>43361</c:v>
                </c:pt>
                <c:pt idx="12">
                  <c:v>43375</c:v>
                </c:pt>
                <c:pt idx="13">
                  <c:v>43403</c:v>
                </c:pt>
                <c:pt idx="14">
                  <c:v>43431</c:v>
                </c:pt>
              </c:numCache>
            </c:numRef>
          </c:cat>
          <c:val>
            <c:numRef>
              <c:f>'Growth rate cosms'!$K$19:$K$33</c:f>
              <c:numCache>
                <c:formatCode>0.00</c:formatCode>
                <c:ptCount val="15"/>
                <c:pt idx="0">
                  <c:v>0.10599104924705381</c:v>
                </c:pt>
                <c:pt idx="1">
                  <c:v>0.10393551532532529</c:v>
                </c:pt>
                <c:pt idx="2">
                  <c:v>0.1643674325141172</c:v>
                </c:pt>
                <c:pt idx="3">
                  <c:v>0.1643674325141172</c:v>
                </c:pt>
                <c:pt idx="4">
                  <c:v>0.17896613835648104</c:v>
                </c:pt>
                <c:pt idx="5">
                  <c:v>0.16837928519166365</c:v>
                </c:pt>
                <c:pt idx="6">
                  <c:v>0.20804096184856075</c:v>
                </c:pt>
                <c:pt idx="7">
                  <c:v>0.15977355942346985</c:v>
                </c:pt>
                <c:pt idx="8">
                  <c:v>0.1365016350039194</c:v>
                </c:pt>
                <c:pt idx="9">
                  <c:v>0.21230567086994373</c:v>
                </c:pt>
                <c:pt idx="10">
                  <c:v>0.21391262980363962</c:v>
                </c:pt>
                <c:pt idx="11">
                  <c:v>0.14189311043004046</c:v>
                </c:pt>
                <c:pt idx="12">
                  <c:v>7.9886779711734926E-2</c:v>
                </c:pt>
                <c:pt idx="13">
                  <c:v>7.6723847593203151E-2</c:v>
                </c:pt>
                <c:pt idx="14">
                  <c:v>4.2204542692093429E-2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49-4F7E-B22A-E7EC392A3F1D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'Growth rate cosms'!$A$19:$A$33</c:f>
              <c:numCache>
                <c:formatCode>dd/mm/yy;@</c:formatCode>
                <c:ptCount val="15"/>
                <c:pt idx="0">
                  <c:v>43277</c:v>
                </c:pt>
                <c:pt idx="1">
                  <c:v>43284</c:v>
                </c:pt>
                <c:pt idx="2">
                  <c:v>43291</c:v>
                </c:pt>
                <c:pt idx="3">
                  <c:v>43298</c:v>
                </c:pt>
                <c:pt idx="4">
                  <c:v>43305</c:v>
                </c:pt>
                <c:pt idx="5">
                  <c:v>43312</c:v>
                </c:pt>
                <c:pt idx="6">
                  <c:v>43319</c:v>
                </c:pt>
                <c:pt idx="7">
                  <c:v>43326</c:v>
                </c:pt>
                <c:pt idx="8">
                  <c:v>43333</c:v>
                </c:pt>
                <c:pt idx="9">
                  <c:v>43340</c:v>
                </c:pt>
                <c:pt idx="10">
                  <c:v>43347</c:v>
                </c:pt>
                <c:pt idx="11">
                  <c:v>43361</c:v>
                </c:pt>
                <c:pt idx="12">
                  <c:v>43375</c:v>
                </c:pt>
                <c:pt idx="13">
                  <c:v>43403</c:v>
                </c:pt>
                <c:pt idx="14">
                  <c:v>43431</c:v>
                </c:pt>
              </c:numCache>
            </c:numRef>
          </c:cat>
          <c:val>
            <c:numRef>
              <c:f>'Growth rate cosms'!$L$19:$L$33</c:f>
              <c:numCache>
                <c:formatCode>0.000</c:formatCode>
                <c:ptCount val="15"/>
                <c:pt idx="0">
                  <c:v>0.1081382122387347</c:v>
                </c:pt>
                <c:pt idx="1">
                  <c:v>0.10814878363864311</c:v>
                </c:pt>
                <c:pt idx="2">
                  <c:v>8.7948290431204001E-2</c:v>
                </c:pt>
                <c:pt idx="3">
                  <c:v>0.12834054131830588</c:v>
                </c:pt>
                <c:pt idx="4">
                  <c:v>0.17219679383367678</c:v>
                </c:pt>
                <c:pt idx="5">
                  <c:v>0.16381901528029355</c:v>
                </c:pt>
                <c:pt idx="6">
                  <c:v>0.20963399637686894</c:v>
                </c:pt>
                <c:pt idx="7">
                  <c:v>0.16362312601792262</c:v>
                </c:pt>
                <c:pt idx="8">
                  <c:v>0.13588908997561802</c:v>
                </c:pt>
                <c:pt idx="9">
                  <c:v>0.15459088086791853</c:v>
                </c:pt>
                <c:pt idx="10">
                  <c:v>0.18868037667639626</c:v>
                </c:pt>
                <c:pt idx="11">
                  <c:v>0.14483521312842917</c:v>
                </c:pt>
                <c:pt idx="12">
                  <c:v>8.3970153574698225E-2</c:v>
                </c:pt>
                <c:pt idx="13">
                  <c:v>9.1118051088758423E-2</c:v>
                </c:pt>
                <c:pt idx="14">
                  <c:v>2.2107937586768989E-2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F49-4F7E-B22A-E7EC392A3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468984856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r(FN) [day</a:t>
                </a:r>
                <a:r>
                  <a:rPr lang="en-GB" sz="1100" cap="none" baseline="30000"/>
                  <a:t>-1</a:t>
                </a:r>
                <a:r>
                  <a:rPr lang="en-GB" sz="1100" cap="none" baseline="0"/>
                  <a:t>]</a:t>
                </a:r>
              </a:p>
            </c:rich>
          </c:tx>
          <c:layout>
            <c:manualLayout>
              <c:xMode val="edge"/>
              <c:yMode val="edge"/>
              <c:x val="2.710895192074797E-2"/>
              <c:y val="0.338847331583552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3000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84883308505355"/>
          <c:y val="9.2309741885674479E-2"/>
          <c:w val="0.78968915372064985"/>
          <c:h val="0.78597178087763142"/>
        </c:manualLayout>
      </c:layout>
      <c:lineChart>
        <c:grouping val="standard"/>
        <c:varyColors val="0"/>
        <c:ser>
          <c:idx val="3"/>
          <c:order val="3"/>
          <c:tx>
            <c:strRef>
              <c:f>'Destr samp cosms'!$P$3</c:f>
              <c:strCache>
                <c:ptCount val="1"/>
                <c:pt idx="0">
                  <c:v>DW 3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cosms'!$A$23:$A$43</c:f>
              <c:numCache>
                <c:formatCode>dd/mm/yy;@</c:formatCode>
                <c:ptCount val="21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43375</c:v>
                </c:pt>
                <c:pt idx="15">
                  <c:v>43403</c:v>
                </c:pt>
                <c:pt idx="16">
                  <c:v>43431</c:v>
                </c:pt>
                <c:pt idx="17">
                  <c:v>43515</c:v>
                </c:pt>
                <c:pt idx="18">
                  <c:v>43543</c:v>
                </c:pt>
                <c:pt idx="19">
                  <c:v>43578</c:v>
                </c:pt>
                <c:pt idx="20">
                  <c:v>43606</c:v>
                </c:pt>
              </c:numCache>
            </c:numRef>
          </c:cat>
          <c:val>
            <c:numRef>
              <c:f>'Destr samp cosms'!$P$23:$P$43</c:f>
              <c:numCache>
                <c:formatCode>0.000</c:formatCode>
                <c:ptCount val="21"/>
                <c:pt idx="0">
                  <c:v>5.1149425287356304E-2</c:v>
                </c:pt>
                <c:pt idx="1">
                  <c:v>0.37356321839080497</c:v>
                </c:pt>
                <c:pt idx="2">
                  <c:v>0.36781609195402332</c:v>
                </c:pt>
                <c:pt idx="3">
                  <c:v>0.25287356321839105</c:v>
                </c:pt>
                <c:pt idx="4">
                  <c:v>0.82183908045977028</c:v>
                </c:pt>
                <c:pt idx="5">
                  <c:v>0.81034482758620763</c:v>
                </c:pt>
                <c:pt idx="6">
                  <c:v>0.70689655172413801</c:v>
                </c:pt>
                <c:pt idx="7">
                  <c:v>12.505747126436781</c:v>
                </c:pt>
                <c:pt idx="8">
                  <c:v>0.30977011494252849</c:v>
                </c:pt>
                <c:pt idx="9">
                  <c:v>1.4022988505747127</c:v>
                </c:pt>
                <c:pt idx="10">
                  <c:v>0.80172413793103425</c:v>
                </c:pt>
                <c:pt idx="11">
                  <c:v>1.2137931034482763</c:v>
                </c:pt>
                <c:pt idx="12">
                  <c:v>32.421839080459783</c:v>
                </c:pt>
                <c:pt idx="14">
                  <c:v>75.968390804597703</c:v>
                </c:pt>
                <c:pt idx="15">
                  <c:v>78.310344827586221</c:v>
                </c:pt>
                <c:pt idx="16">
                  <c:v>124.24712643678161</c:v>
                </c:pt>
                <c:pt idx="17">
                  <c:v>144.58908045977012</c:v>
                </c:pt>
                <c:pt idx="18">
                  <c:v>111.4385057471265</c:v>
                </c:pt>
                <c:pt idx="19">
                  <c:v>186.3977011494253</c:v>
                </c:pt>
                <c:pt idx="20">
                  <c:v>135.12068965517244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BB-4BB3-BB5E-A7296CA69C61}"/>
            </c:ext>
          </c:extLst>
        </c:ser>
        <c:ser>
          <c:idx val="0"/>
          <c:order val="0"/>
          <c:tx>
            <c:strRef>
              <c:f>'Destr samp cosms'!$Q$3</c:f>
              <c:strCache>
                <c:ptCount val="1"/>
                <c:pt idx="0">
                  <c:v>Geomean DW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'Destr samp cosms'!$A$23:$A$43</c:f>
              <c:numCache>
                <c:formatCode>dd/mm/yy;@</c:formatCode>
                <c:ptCount val="21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43375</c:v>
                </c:pt>
                <c:pt idx="15">
                  <c:v>43403</c:v>
                </c:pt>
                <c:pt idx="16">
                  <c:v>43431</c:v>
                </c:pt>
                <c:pt idx="17">
                  <c:v>43515</c:v>
                </c:pt>
                <c:pt idx="18">
                  <c:v>43543</c:v>
                </c:pt>
                <c:pt idx="19">
                  <c:v>43578</c:v>
                </c:pt>
                <c:pt idx="20">
                  <c:v>43606</c:v>
                </c:pt>
              </c:numCache>
            </c:numRef>
          </c:cat>
          <c:val>
            <c:numRef>
              <c:f>'Destr samp cosms'!$Q$23:$Q$43</c:f>
              <c:numCache>
                <c:formatCode>0.000</c:formatCode>
                <c:ptCount val="21"/>
                <c:pt idx="0">
                  <c:v>5.1149425287356304E-2</c:v>
                </c:pt>
                <c:pt idx="1">
                  <c:v>0.39248274105936254</c:v>
                </c:pt>
                <c:pt idx="2">
                  <c:v>0.49681935863709187</c:v>
                </c:pt>
                <c:pt idx="3">
                  <c:v>0.50819520164884635</c:v>
                </c:pt>
                <c:pt idx="4">
                  <c:v>0.90868637146080855</c:v>
                </c:pt>
                <c:pt idx="5">
                  <c:v>0.83625925340202467</c:v>
                </c:pt>
                <c:pt idx="6">
                  <c:v>1.4305698418130739</c:v>
                </c:pt>
                <c:pt idx="7">
                  <c:v>2.9271036380747182</c:v>
                </c:pt>
                <c:pt idx="8">
                  <c:v>0.44576004684147058</c:v>
                </c:pt>
                <c:pt idx="9">
                  <c:v>1.2330325024185371</c:v>
                </c:pt>
                <c:pt idx="10">
                  <c:v>1.5822363852142842</c:v>
                </c:pt>
                <c:pt idx="11">
                  <c:v>1.5341458585003958</c:v>
                </c:pt>
                <c:pt idx="12">
                  <c:v>21.846551928242338</c:v>
                </c:pt>
                <c:pt idx="13">
                  <c:v>15.377341892478071</c:v>
                </c:pt>
                <c:pt idx="14">
                  <c:v>63.984693225463133</c:v>
                </c:pt>
                <c:pt idx="15">
                  <c:v>68.434643845129898</c:v>
                </c:pt>
                <c:pt idx="16">
                  <c:v>88.513894982469466</c:v>
                </c:pt>
                <c:pt idx="17">
                  <c:v>153.01945994830066</c:v>
                </c:pt>
                <c:pt idx="18">
                  <c:v>114.49013687189971</c:v>
                </c:pt>
                <c:pt idx="19">
                  <c:v>175.24228519956449</c:v>
                </c:pt>
                <c:pt idx="20">
                  <c:v>106.54431492299264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BB-4BB3-BB5E-A7296CA69C61}"/>
            </c:ext>
          </c:extLst>
        </c:ser>
        <c:ser>
          <c:idx val="1"/>
          <c:order val="1"/>
          <c:tx>
            <c:strRef>
              <c:f>'Destr samp cosms'!$N$3</c:f>
              <c:strCache>
                <c:ptCount val="1"/>
                <c:pt idx="0">
                  <c:v>DW 1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cosms'!$A$23:$A$43</c:f>
              <c:numCache>
                <c:formatCode>dd/mm/yy;@</c:formatCode>
                <c:ptCount val="21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43375</c:v>
                </c:pt>
                <c:pt idx="15">
                  <c:v>43403</c:v>
                </c:pt>
                <c:pt idx="16">
                  <c:v>43431</c:v>
                </c:pt>
                <c:pt idx="17">
                  <c:v>43515</c:v>
                </c:pt>
                <c:pt idx="18">
                  <c:v>43543</c:v>
                </c:pt>
                <c:pt idx="19">
                  <c:v>43578</c:v>
                </c:pt>
                <c:pt idx="20">
                  <c:v>43606</c:v>
                </c:pt>
              </c:numCache>
            </c:numRef>
          </c:cat>
          <c:val>
            <c:numRef>
              <c:f>'Destr samp cosms'!$N$23:$N$43</c:f>
              <c:numCache>
                <c:formatCode>0.000</c:formatCode>
                <c:ptCount val="21"/>
                <c:pt idx="0">
                  <c:v>5.1149425287356304E-2</c:v>
                </c:pt>
                <c:pt idx="1">
                  <c:v>0.40229885057471304</c:v>
                </c:pt>
                <c:pt idx="2">
                  <c:v>0.59195402298850563</c:v>
                </c:pt>
                <c:pt idx="3">
                  <c:v>0.931034482758621</c:v>
                </c:pt>
                <c:pt idx="4">
                  <c:v>1.2126436781609193</c:v>
                </c:pt>
                <c:pt idx="5">
                  <c:v>1.3218390804597702</c:v>
                </c:pt>
                <c:pt idx="6">
                  <c:v>1.563218390804598</c:v>
                </c:pt>
                <c:pt idx="7">
                  <c:v>2.0287356321839081</c:v>
                </c:pt>
                <c:pt idx="8">
                  <c:v>8.5632183908046125E-2</c:v>
                </c:pt>
                <c:pt idx="9">
                  <c:v>1.2816091954022995</c:v>
                </c:pt>
                <c:pt idx="10">
                  <c:v>2.2706896551724141</c:v>
                </c:pt>
                <c:pt idx="11">
                  <c:v>2.1775862068965521</c:v>
                </c:pt>
                <c:pt idx="12">
                  <c:v>14.720689655172414</c:v>
                </c:pt>
                <c:pt idx="13">
                  <c:v>22.483333333333345</c:v>
                </c:pt>
                <c:pt idx="14">
                  <c:v>71.863793103448302</c:v>
                </c:pt>
                <c:pt idx="15">
                  <c:v>53.632183908045967</c:v>
                </c:pt>
                <c:pt idx="16">
                  <c:v>63.057471264367827</c:v>
                </c:pt>
                <c:pt idx="18">
                  <c:v>95.710344827586212</c:v>
                </c:pt>
                <c:pt idx="19">
                  <c:v>190.1735632183908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BB-4BB3-BB5E-A7296CA69C61}"/>
            </c:ext>
          </c:extLst>
        </c:ser>
        <c:ser>
          <c:idx val="2"/>
          <c:order val="2"/>
          <c:tx>
            <c:strRef>
              <c:f>'Destr samp cosms'!$O$3</c:f>
              <c:strCache>
                <c:ptCount val="1"/>
                <c:pt idx="0">
                  <c:v>DW 2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cosms'!$A$23:$A$43</c:f>
              <c:numCache>
                <c:formatCode>dd/mm/yy;@</c:formatCode>
                <c:ptCount val="21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43375</c:v>
                </c:pt>
                <c:pt idx="15">
                  <c:v>43403</c:v>
                </c:pt>
                <c:pt idx="16">
                  <c:v>43431</c:v>
                </c:pt>
                <c:pt idx="17">
                  <c:v>43515</c:v>
                </c:pt>
                <c:pt idx="18">
                  <c:v>43543</c:v>
                </c:pt>
                <c:pt idx="19">
                  <c:v>43578</c:v>
                </c:pt>
                <c:pt idx="20">
                  <c:v>43606</c:v>
                </c:pt>
              </c:numCache>
            </c:numRef>
          </c:cat>
          <c:val>
            <c:numRef>
              <c:f>'Destr samp cosms'!$O$23:$O$43</c:f>
              <c:numCache>
                <c:formatCode>0.000</c:formatCode>
                <c:ptCount val="21"/>
                <c:pt idx="0">
                  <c:v>5.1149425287356304E-2</c:v>
                </c:pt>
                <c:pt idx="1">
                  <c:v>0.40229885057471304</c:v>
                </c:pt>
                <c:pt idx="2">
                  <c:v>0.56321839080459757</c:v>
                </c:pt>
                <c:pt idx="3">
                  <c:v>0.55747126436781658</c:v>
                </c:pt>
                <c:pt idx="4">
                  <c:v>0.75287356321839094</c:v>
                </c:pt>
                <c:pt idx="5">
                  <c:v>0.54597701149425215</c:v>
                </c:pt>
                <c:pt idx="6">
                  <c:v>2.6494252873563227</c:v>
                </c:pt>
                <c:pt idx="7">
                  <c:v>0.98850574712643768</c:v>
                </c:pt>
                <c:pt idx="8">
                  <c:v>3.3390804597701176</c:v>
                </c:pt>
                <c:pt idx="9">
                  <c:v>1.0431034482758628</c:v>
                </c:pt>
                <c:pt idx="10">
                  <c:v>2.1758620689655168</c:v>
                </c:pt>
                <c:pt idx="11">
                  <c:v>1.3660919540229888</c:v>
                </c:pt>
                <c:pt idx="13">
                  <c:v>10.517241379310345</c:v>
                </c:pt>
                <c:pt idx="14">
                  <c:v>47.98275862068968</c:v>
                </c:pt>
                <c:pt idx="15">
                  <c:v>76.310344827586221</c:v>
                </c:pt>
                <c:pt idx="17">
                  <c:v>161.94137931034479</c:v>
                </c:pt>
                <c:pt idx="18">
                  <c:v>140.70517241379309</c:v>
                </c:pt>
                <c:pt idx="19">
                  <c:v>151.81896551724139</c:v>
                </c:pt>
                <c:pt idx="20">
                  <c:v>84.011494252873575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BB-4BB3-BB5E-A7296CA69C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At val="1.0000000000000002E-2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Biomass [g DW m</a:t>
                </a:r>
                <a:r>
                  <a:rPr lang="en-GB" sz="1100" cap="none" baseline="30000"/>
                  <a:t>-2</a:t>
                </a:r>
                <a:r>
                  <a:rPr lang="en-GB" sz="1100" cap="none" baseline="0"/>
                  <a:t>]</a:t>
                </a:r>
              </a:p>
            </c:rich>
          </c:tx>
          <c:layout>
            <c:manualLayout>
              <c:xMode val="edge"/>
              <c:yMode val="edge"/>
              <c:x val="3.187647490009695E-2"/>
              <c:y val="0.214992224120608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3000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3931243963596"/>
          <c:y val="9.2309741885674479E-2"/>
          <c:w val="0.79929879000039472"/>
          <c:h val="0.78597178087763142"/>
        </c:manualLayout>
      </c:layout>
      <c:lineChart>
        <c:grouping val="standard"/>
        <c:varyColors val="0"/>
        <c:ser>
          <c:idx val="0"/>
          <c:order val="0"/>
          <c:tx>
            <c:strRef>
              <c:f>'Growth rate cosms'!$AC$3</c:f>
              <c:strCache>
                <c:ptCount val="1"/>
                <c:pt idx="0">
                  <c:v>r1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'Growth rate cosms'!$A$19:$A$33</c:f>
              <c:numCache>
                <c:formatCode>dd/mm/yy;@</c:formatCode>
                <c:ptCount val="15"/>
                <c:pt idx="0">
                  <c:v>43277</c:v>
                </c:pt>
                <c:pt idx="1">
                  <c:v>43284</c:v>
                </c:pt>
                <c:pt idx="2">
                  <c:v>43291</c:v>
                </c:pt>
                <c:pt idx="3">
                  <c:v>43298</c:v>
                </c:pt>
                <c:pt idx="4">
                  <c:v>43305</c:v>
                </c:pt>
                <c:pt idx="5">
                  <c:v>43312</c:v>
                </c:pt>
                <c:pt idx="6">
                  <c:v>43319</c:v>
                </c:pt>
                <c:pt idx="7">
                  <c:v>43326</c:v>
                </c:pt>
                <c:pt idx="8">
                  <c:v>43333</c:v>
                </c:pt>
                <c:pt idx="9">
                  <c:v>43340</c:v>
                </c:pt>
                <c:pt idx="10">
                  <c:v>43347</c:v>
                </c:pt>
                <c:pt idx="11">
                  <c:v>43361</c:v>
                </c:pt>
                <c:pt idx="12">
                  <c:v>43375</c:v>
                </c:pt>
                <c:pt idx="13">
                  <c:v>43403</c:v>
                </c:pt>
                <c:pt idx="14">
                  <c:v>43431</c:v>
                </c:pt>
              </c:numCache>
            </c:numRef>
          </c:cat>
          <c:val>
            <c:numRef>
              <c:f>'Growth rate cosms'!$AC$19:$AC$33</c:f>
              <c:numCache>
                <c:formatCode>0.000</c:formatCode>
                <c:ptCount val="15"/>
                <c:pt idx="0">
                  <c:v>0.27279178641206242</c:v>
                </c:pt>
                <c:pt idx="1">
                  <c:v>0.27012148169604056</c:v>
                </c:pt>
                <c:pt idx="2">
                  <c:v>-1.9075913232074422E-2</c:v>
                </c:pt>
                <c:pt idx="3">
                  <c:v>4.5493390159789246E-2</c:v>
                </c:pt>
                <c:pt idx="4">
                  <c:v>0.29706307738283311</c:v>
                </c:pt>
                <c:pt idx="5">
                  <c:v>0.15574914842822768</c:v>
                </c:pt>
                <c:pt idx="6">
                  <c:v>0.34255646754262437</c:v>
                </c:pt>
                <c:pt idx="7">
                  <c:v>0.24525663296493785</c:v>
                </c:pt>
                <c:pt idx="8">
                  <c:v>0.34045387147490574</c:v>
                </c:pt>
                <c:pt idx="9">
                  <c:v>0.29526610849613955</c:v>
                </c:pt>
                <c:pt idx="10">
                  <c:v>0.20076322229865676</c:v>
                </c:pt>
                <c:pt idx="11">
                  <c:v>0.12184591307840074</c:v>
                </c:pt>
                <c:pt idx="12">
                  <c:v>8.4399049287677358E-2</c:v>
                </c:pt>
                <c:pt idx="13">
                  <c:v>8.3558084452656889E-2</c:v>
                </c:pt>
                <c:pt idx="14">
                  <c:v>3.3168330424025338E-2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0AD-49F3-AD1B-B5B5E5F56D3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'Growth rate cosms'!$A$19:$A$33</c:f>
              <c:numCache>
                <c:formatCode>dd/mm/yy;@</c:formatCode>
                <c:ptCount val="15"/>
                <c:pt idx="0">
                  <c:v>43277</c:v>
                </c:pt>
                <c:pt idx="1">
                  <c:v>43284</c:v>
                </c:pt>
                <c:pt idx="2">
                  <c:v>43291</c:v>
                </c:pt>
                <c:pt idx="3">
                  <c:v>43298</c:v>
                </c:pt>
                <c:pt idx="4">
                  <c:v>43305</c:v>
                </c:pt>
                <c:pt idx="5">
                  <c:v>43312</c:v>
                </c:pt>
                <c:pt idx="6">
                  <c:v>43319</c:v>
                </c:pt>
                <c:pt idx="7">
                  <c:v>43326</c:v>
                </c:pt>
                <c:pt idx="8">
                  <c:v>43333</c:v>
                </c:pt>
                <c:pt idx="9">
                  <c:v>43340</c:v>
                </c:pt>
                <c:pt idx="10">
                  <c:v>43347</c:v>
                </c:pt>
                <c:pt idx="11">
                  <c:v>43361</c:v>
                </c:pt>
                <c:pt idx="12">
                  <c:v>43375</c:v>
                </c:pt>
                <c:pt idx="13">
                  <c:v>43403</c:v>
                </c:pt>
                <c:pt idx="14">
                  <c:v>43431</c:v>
                </c:pt>
              </c:numCache>
            </c:numRef>
          </c:cat>
          <c:val>
            <c:numRef>
              <c:f>'Growth rate cosms'!$AD$19:$AD$33</c:f>
              <c:numCache>
                <c:formatCode>0.000</c:formatCode>
                <c:ptCount val="15"/>
                <c:pt idx="0">
                  <c:v>0.17377076061778476</c:v>
                </c:pt>
                <c:pt idx="1">
                  <c:v>0.14451441595406717</c:v>
                </c:pt>
                <c:pt idx="2">
                  <c:v>7.9945112562203366E-2</c:v>
                </c:pt>
                <c:pt idx="3">
                  <c:v>7.9945112562201076E-2</c:v>
                </c:pt>
                <c:pt idx="4">
                  <c:v>0.28463288067002951</c:v>
                </c:pt>
                <c:pt idx="5">
                  <c:v>0.1508646677498999</c:v>
                </c:pt>
                <c:pt idx="6">
                  <c:v>0.23181187702630282</c:v>
                </c:pt>
                <c:pt idx="7">
                  <c:v>0.24091413622431293</c:v>
                </c:pt>
                <c:pt idx="8">
                  <c:v>0.12570329824332291</c:v>
                </c:pt>
                <c:pt idx="9">
                  <c:v>0.34255646754262353</c:v>
                </c:pt>
                <c:pt idx="10">
                  <c:v>0.15197516751181503</c:v>
                </c:pt>
                <c:pt idx="11">
                  <c:v>9.9235848727417669E-2</c:v>
                </c:pt>
                <c:pt idx="12">
                  <c:v>7.9375334434520745E-2</c:v>
                </c:pt>
                <c:pt idx="13">
                  <c:v>0.11553913459767721</c:v>
                </c:pt>
                <c:pt idx="14">
                  <c:v>3.800613566742201E-2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0AD-49F3-AD1B-B5B5E5F56D35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'Growth rate cosms'!$A$19:$A$33</c:f>
              <c:numCache>
                <c:formatCode>dd/mm/yy;@</c:formatCode>
                <c:ptCount val="15"/>
                <c:pt idx="0">
                  <c:v>43277</c:v>
                </c:pt>
                <c:pt idx="1">
                  <c:v>43284</c:v>
                </c:pt>
                <c:pt idx="2">
                  <c:v>43291</c:v>
                </c:pt>
                <c:pt idx="3">
                  <c:v>43298</c:v>
                </c:pt>
                <c:pt idx="4">
                  <c:v>43305</c:v>
                </c:pt>
                <c:pt idx="5">
                  <c:v>43312</c:v>
                </c:pt>
                <c:pt idx="6">
                  <c:v>43319</c:v>
                </c:pt>
                <c:pt idx="7">
                  <c:v>43326</c:v>
                </c:pt>
                <c:pt idx="8">
                  <c:v>43333</c:v>
                </c:pt>
                <c:pt idx="9">
                  <c:v>43340</c:v>
                </c:pt>
                <c:pt idx="10">
                  <c:v>43347</c:v>
                </c:pt>
                <c:pt idx="11">
                  <c:v>43361</c:v>
                </c:pt>
                <c:pt idx="12">
                  <c:v>43375</c:v>
                </c:pt>
                <c:pt idx="13">
                  <c:v>43403</c:v>
                </c:pt>
                <c:pt idx="14">
                  <c:v>43431</c:v>
                </c:pt>
              </c:numCache>
            </c:numRef>
          </c:cat>
          <c:val>
            <c:numRef>
              <c:f>'Growth rate cosms'!$AE$19:$AE$33</c:f>
              <c:numCache>
                <c:formatCode>0.000</c:formatCode>
                <c:ptCount val="15"/>
                <c:pt idx="0">
                  <c:v>0.24025122485910386</c:v>
                </c:pt>
                <c:pt idx="1">
                  <c:v>0.19350652325790202</c:v>
                </c:pt>
                <c:pt idx="2">
                  <c:v>1.2688263138573217E-16</c:v>
                </c:pt>
                <c:pt idx="3">
                  <c:v>8.9801237060338171E-2</c:v>
                </c:pt>
                <c:pt idx="4">
                  <c:v>0.27798716415075908</c:v>
                </c:pt>
                <c:pt idx="5">
                  <c:v>0.13922280571401771</c:v>
                </c:pt>
                <c:pt idx="6">
                  <c:v>0.25029917326223167</c:v>
                </c:pt>
                <c:pt idx="7">
                  <c:v>0.21273596379422269</c:v>
                </c:pt>
                <c:pt idx="8">
                  <c:v>0.203669537547221</c:v>
                </c:pt>
                <c:pt idx="9">
                  <c:v>0.3947385000461841</c:v>
                </c:pt>
                <c:pt idx="10">
                  <c:v>0.20321289817876767</c:v>
                </c:pt>
                <c:pt idx="11">
                  <c:v>0.14182579016130376</c:v>
                </c:pt>
                <c:pt idx="12">
                  <c:v>6.6424117551096354E-2</c:v>
                </c:pt>
                <c:pt idx="13">
                  <c:v>8.5863031636141604E-2</c:v>
                </c:pt>
                <c:pt idx="14">
                  <c:v>6.0731343682677484E-2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0AD-49F3-AD1B-B5B5E5F56D35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'Growth rate cosms'!$A$19:$A$33</c:f>
              <c:numCache>
                <c:formatCode>dd/mm/yy;@</c:formatCode>
                <c:ptCount val="15"/>
                <c:pt idx="0">
                  <c:v>43277</c:v>
                </c:pt>
                <c:pt idx="1">
                  <c:v>43284</c:v>
                </c:pt>
                <c:pt idx="2">
                  <c:v>43291</c:v>
                </c:pt>
                <c:pt idx="3">
                  <c:v>43298</c:v>
                </c:pt>
                <c:pt idx="4">
                  <c:v>43305</c:v>
                </c:pt>
                <c:pt idx="5">
                  <c:v>43312</c:v>
                </c:pt>
                <c:pt idx="6">
                  <c:v>43319</c:v>
                </c:pt>
                <c:pt idx="7">
                  <c:v>43326</c:v>
                </c:pt>
                <c:pt idx="8">
                  <c:v>43333</c:v>
                </c:pt>
                <c:pt idx="9">
                  <c:v>43340</c:v>
                </c:pt>
                <c:pt idx="10">
                  <c:v>43347</c:v>
                </c:pt>
                <c:pt idx="11">
                  <c:v>43361</c:v>
                </c:pt>
                <c:pt idx="12">
                  <c:v>43375</c:v>
                </c:pt>
                <c:pt idx="13">
                  <c:v>43403</c:v>
                </c:pt>
                <c:pt idx="14">
                  <c:v>43431</c:v>
                </c:pt>
              </c:numCache>
            </c:numRef>
          </c:cat>
          <c:val>
            <c:numRef>
              <c:f>'Growth rate cosms'!$AF$19:$AF$33</c:f>
              <c:numCache>
                <c:formatCode>0.000</c:formatCode>
                <c:ptCount val="15"/>
                <c:pt idx="0">
                  <c:v>0.22893792396298371</c:v>
                </c:pt>
                <c:pt idx="1">
                  <c:v>0.2027141403026699</c:v>
                </c:pt>
                <c:pt idx="2">
                  <c:v>2.0289733110043024E-2</c:v>
                </c:pt>
                <c:pt idx="3">
                  <c:v>7.1746579927442822E-2</c:v>
                </c:pt>
                <c:pt idx="4">
                  <c:v>0.28656104073454058</c:v>
                </c:pt>
                <c:pt idx="5">
                  <c:v>0.14861220729738175</c:v>
                </c:pt>
                <c:pt idx="6">
                  <c:v>0.27488917261038631</c:v>
                </c:pt>
                <c:pt idx="7">
                  <c:v>0.23296891099449116</c:v>
                </c:pt>
                <c:pt idx="8">
                  <c:v>0.2232755690884832</c:v>
                </c:pt>
                <c:pt idx="9">
                  <c:v>0.34418702536164902</c:v>
                </c:pt>
                <c:pt idx="10">
                  <c:v>0.18531709599641313</c:v>
                </c:pt>
                <c:pt idx="11">
                  <c:v>0.12096918398904072</c:v>
                </c:pt>
                <c:pt idx="12">
                  <c:v>7.673283375776481E-2</c:v>
                </c:pt>
                <c:pt idx="13">
                  <c:v>9.4986750228825245E-2</c:v>
                </c:pt>
                <c:pt idx="14">
                  <c:v>4.3968603258041611E-2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0AD-49F3-AD1B-B5B5E5F56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468984856"/>
        <c:scaling>
          <c:orientation val="minMax"/>
          <c:max val="0.5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r(DW) [day</a:t>
                </a:r>
                <a:r>
                  <a:rPr lang="en-GB" sz="1100" cap="none" baseline="30000"/>
                  <a:t>-1</a:t>
                </a:r>
                <a:r>
                  <a:rPr lang="en-GB" sz="1100" cap="none" baseline="0"/>
                  <a:t>]</a:t>
                </a:r>
              </a:p>
            </c:rich>
          </c:tx>
          <c:layout>
            <c:manualLayout>
              <c:xMode val="edge"/>
              <c:yMode val="edge"/>
              <c:x val="2.710895192074797E-2"/>
              <c:y val="0.338847331583552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3000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84514148101874"/>
          <c:y val="0.17171296296296296"/>
          <c:w val="0.80156664731771021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'Continuously monitored '!$J$4</c:f>
              <c:strCache>
                <c:ptCount val="1"/>
                <c:pt idx="0">
                  <c:v>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'!$J$5:$J$24</c:f>
              <c:numCache>
                <c:formatCode>0.000</c:formatCode>
                <c:ptCount val="20"/>
                <c:pt idx="1">
                  <c:v>7.5255855599508259E-2</c:v>
                </c:pt>
                <c:pt idx="2">
                  <c:v>2.9931042800349288E-2</c:v>
                </c:pt>
                <c:pt idx="3">
                  <c:v>2.6191042987684248E-2</c:v>
                </c:pt>
                <c:pt idx="4">
                  <c:v>3.2022609249250857E-2</c:v>
                </c:pt>
                <c:pt idx="5">
                  <c:v>7.3899360140143047E-2</c:v>
                </c:pt>
                <c:pt idx="6">
                  <c:v>4.8338655582388465E-2</c:v>
                </c:pt>
                <c:pt idx="7">
                  <c:v>3.0192877675394518E-2</c:v>
                </c:pt>
                <c:pt idx="8">
                  <c:v>4.2090886199639979E-2</c:v>
                </c:pt>
                <c:pt idx="9">
                  <c:v>2.6243799795230949E-2</c:v>
                </c:pt>
                <c:pt idx="10">
                  <c:v>-2.5281795197896147E-2</c:v>
                </c:pt>
                <c:pt idx="11">
                  <c:v>2.5034423460142157E-2</c:v>
                </c:pt>
                <c:pt idx="12">
                  <c:v>0</c:v>
                </c:pt>
                <c:pt idx="13">
                  <c:v>-0.14225457062873983</c:v>
                </c:pt>
                <c:pt idx="14">
                  <c:v>6.7950301430222987E-2</c:v>
                </c:pt>
                <c:pt idx="15">
                  <c:v>8.0020611329141931E-3</c:v>
                </c:pt>
                <c:pt idx="16">
                  <c:v>4.6758264156910288E-4</c:v>
                </c:pt>
                <c:pt idx="17">
                  <c:v>8.7460781590189864E-3</c:v>
                </c:pt>
                <c:pt idx="18">
                  <c:v>5.0499794942869157E-3</c:v>
                </c:pt>
                <c:pt idx="19">
                  <c:v>1.4045393496812583E-3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9F-468B-822C-AB3003EBDF0E}"/>
            </c:ext>
          </c:extLst>
        </c:ser>
        <c:ser>
          <c:idx val="2"/>
          <c:order val="1"/>
          <c:tx>
            <c:strRef>
              <c:f>'Continuously monitored '!$K$4</c:f>
              <c:strCache>
                <c:ptCount val="1"/>
                <c:pt idx="0">
                  <c:v>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'!$K$5:$K$24</c:f>
              <c:numCache>
                <c:formatCode>0.000</c:formatCode>
                <c:ptCount val="20"/>
                <c:pt idx="1">
                  <c:v>0.10797253841957713</c:v>
                </c:pt>
                <c:pt idx="2">
                  <c:v>4.3533551547785772E-2</c:v>
                </c:pt>
                <c:pt idx="3">
                  <c:v>2.7034571376932628E-2</c:v>
                </c:pt>
                <c:pt idx="4">
                  <c:v>4.1043884228325896E-2</c:v>
                </c:pt>
                <c:pt idx="5">
                  <c:v>4.8800182136143837E-2</c:v>
                </c:pt>
                <c:pt idx="6">
                  <c:v>2.3433794611767183E-2</c:v>
                </c:pt>
                <c:pt idx="7">
                  <c:v>-9.7248260400358986E-4</c:v>
                </c:pt>
                <c:pt idx="8">
                  <c:v>-2.9722828261496432E-2</c:v>
                </c:pt>
                <c:pt idx="9">
                  <c:v>3.9108918629656231E-3</c:v>
                </c:pt>
                <c:pt idx="10">
                  <c:v>-1.16952231548062E-4</c:v>
                </c:pt>
                <c:pt idx="11">
                  <c:v>-0.294857193884494</c:v>
                </c:pt>
                <c:pt idx="12">
                  <c:v>0</c:v>
                </c:pt>
                <c:pt idx="13">
                  <c:v>5.0653394421884733E-2</c:v>
                </c:pt>
                <c:pt idx="14">
                  <c:v>8.3146884758759074E-2</c:v>
                </c:pt>
                <c:pt idx="15">
                  <c:v>3.0730259413762617E-3</c:v>
                </c:pt>
                <c:pt idx="16">
                  <c:v>4.0260483256621392E-4</c:v>
                </c:pt>
                <c:pt idx="17">
                  <c:v>-4.2808404390749033E-3</c:v>
                </c:pt>
                <c:pt idx="18">
                  <c:v>-6.5277637298809818E-3</c:v>
                </c:pt>
                <c:pt idx="19">
                  <c:v>-5.2303612728314009E-3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9F-468B-822C-AB3003EBDF0E}"/>
            </c:ext>
          </c:extLst>
        </c:ser>
        <c:ser>
          <c:idx val="3"/>
          <c:order val="2"/>
          <c:tx>
            <c:strRef>
              <c:f>'Continuously monitored '!$L$4</c:f>
              <c:strCache>
                <c:ptCount val="1"/>
                <c:pt idx="0">
                  <c:v>33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'!$L$5:$L$24</c:f>
              <c:numCache>
                <c:formatCode>0.000</c:formatCode>
                <c:ptCount val="20"/>
                <c:pt idx="1">
                  <c:v>9.2766985152969925E-2</c:v>
                </c:pt>
                <c:pt idx="2">
                  <c:v>3.7414791589100611E-2</c:v>
                </c:pt>
                <c:pt idx="3">
                  <c:v>3.7429959628236302E-2</c:v>
                </c:pt>
                <c:pt idx="4">
                  <c:v>4.741464870444962E-2</c:v>
                </c:pt>
                <c:pt idx="5">
                  <c:v>3.8622469827782169E-2</c:v>
                </c:pt>
                <c:pt idx="6">
                  <c:v>0.16633766660441282</c:v>
                </c:pt>
                <c:pt idx="7">
                  <c:v>-3.0186830900105527E-3</c:v>
                </c:pt>
                <c:pt idx="8">
                  <c:v>-3.9762521368197135E-2</c:v>
                </c:pt>
                <c:pt idx="9">
                  <c:v>2.0680291635210426E-2</c:v>
                </c:pt>
                <c:pt idx="10">
                  <c:v>2.6491616686759225E-2</c:v>
                </c:pt>
                <c:pt idx="11">
                  <c:v>6.7724660627727626E-2</c:v>
                </c:pt>
                <c:pt idx="12">
                  <c:v>-3.6748214046886982E-2</c:v>
                </c:pt>
                <c:pt idx="13">
                  <c:v>1.8374107023443491E-2</c:v>
                </c:pt>
                <c:pt idx="14">
                  <c:v>1.6795675916443438E-2</c:v>
                </c:pt>
                <c:pt idx="15">
                  <c:v>2.2112554851083971E-3</c:v>
                </c:pt>
                <c:pt idx="16">
                  <c:v>-1.0968464263150763E-4</c:v>
                </c:pt>
                <c:pt idx="17">
                  <c:v>0</c:v>
                </c:pt>
                <c:pt idx="18">
                  <c:v>-4.665935120604457E-4</c:v>
                </c:pt>
                <c:pt idx="19">
                  <c:v>-6.2457260762308466E-4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9F-468B-822C-AB3003EBDF0E}"/>
            </c:ext>
          </c:extLst>
        </c:ser>
        <c:ser>
          <c:idx val="1"/>
          <c:order val="3"/>
          <c:tx>
            <c:strRef>
              <c:f>'Continuously monitored '!$M$4</c:f>
              <c:strCache>
                <c:ptCount val="1"/>
                <c:pt idx="0">
                  <c:v>65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'!$M$5:$M$24</c:f>
              <c:numCache>
                <c:formatCode>0.000</c:formatCode>
                <c:ptCount val="20"/>
                <c:pt idx="1">
                  <c:v>4.8559367449373649E-2</c:v>
                </c:pt>
                <c:pt idx="2">
                  <c:v>3.9569540476433317E-2</c:v>
                </c:pt>
                <c:pt idx="3">
                  <c:v>5.715346563904105E-2</c:v>
                </c:pt>
                <c:pt idx="4">
                  <c:v>0.13365189671359826</c:v>
                </c:pt>
                <c:pt idx="5">
                  <c:v>6.0476015705226996E-2</c:v>
                </c:pt>
                <c:pt idx="6">
                  <c:v>0.17447449180864968</c:v>
                </c:pt>
                <c:pt idx="7">
                  <c:v>-6.8577956056844316E-2</c:v>
                </c:pt>
                <c:pt idx="8">
                  <c:v>9.3724063863405399E-2</c:v>
                </c:pt>
                <c:pt idx="9">
                  <c:v>6.0042936755958665E-3</c:v>
                </c:pt>
                <c:pt idx="10">
                  <c:v>6.7870624312120958E-2</c:v>
                </c:pt>
                <c:pt idx="11">
                  <c:v>-3.3632416405812195E-2</c:v>
                </c:pt>
                <c:pt idx="12">
                  <c:v>3.3734754843387345E-2</c:v>
                </c:pt>
                <c:pt idx="13">
                  <c:v>2.1521243894306557E-3</c:v>
                </c:pt>
                <c:pt idx="14">
                  <c:v>-3.5085154730419156E-2</c:v>
                </c:pt>
                <c:pt idx="15">
                  <c:v>0</c:v>
                </c:pt>
                <c:pt idx="16">
                  <c:v>-3.2151327508437424E-2</c:v>
                </c:pt>
                <c:pt idx="17">
                  <c:v>0</c:v>
                </c:pt>
                <c:pt idx="18">
                  <c:v>2.0261357768753895E-2</c:v>
                </c:pt>
                <c:pt idx="19">
                  <c:v>7.1127285314369917E-2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9F-468B-822C-AB3003EBDF0E}"/>
            </c:ext>
          </c:extLst>
        </c:ser>
        <c:ser>
          <c:idx val="4"/>
          <c:order val="4"/>
          <c:tx>
            <c:strRef>
              <c:f>'Continuously monitored '!$N$4</c:f>
              <c:strCache>
                <c:ptCount val="1"/>
                <c:pt idx="0">
                  <c:v>86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'!$N$5:$N$24</c:f>
              <c:numCache>
                <c:formatCode>0.000</c:formatCode>
                <c:ptCount val="20"/>
                <c:pt idx="1">
                  <c:v>6.6050893772116828E-2</c:v>
                </c:pt>
                <c:pt idx="2">
                  <c:v>2.339847266643234E-2</c:v>
                </c:pt>
                <c:pt idx="3">
                  <c:v>-3.6048958000924509E-2</c:v>
                </c:pt>
                <c:pt idx="4">
                  <c:v>3.0281464388012047E-2</c:v>
                </c:pt>
                <c:pt idx="5">
                  <c:v>6.7915635384285166E-3</c:v>
                </c:pt>
                <c:pt idx="6">
                  <c:v>2.5620132665116709E-2</c:v>
                </c:pt>
                <c:pt idx="7">
                  <c:v>1.2252403108203604E-2</c:v>
                </c:pt>
                <c:pt idx="8">
                  <c:v>4.5813259502463968E-2</c:v>
                </c:pt>
                <c:pt idx="9">
                  <c:v>-2.2903439330069935E-3</c:v>
                </c:pt>
                <c:pt idx="10">
                  <c:v>8.1334173931930966E-3</c:v>
                </c:pt>
                <c:pt idx="11">
                  <c:v>-0.17400950962882789</c:v>
                </c:pt>
                <c:pt idx="12">
                  <c:v>0</c:v>
                </c:pt>
                <c:pt idx="13">
                  <c:v>5.0653394421884733E-2</c:v>
                </c:pt>
                <c:pt idx="14">
                  <c:v>8.5611950458091973E-2</c:v>
                </c:pt>
                <c:pt idx="15">
                  <c:v>9.1229581797008005E-4</c:v>
                </c:pt>
                <c:pt idx="16">
                  <c:v>0</c:v>
                </c:pt>
                <c:pt idx="17">
                  <c:v>-3.2905392789452293E-4</c:v>
                </c:pt>
                <c:pt idx="18">
                  <c:v>2.632431423156183E-4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9F-468B-822C-AB3003EBDF0E}"/>
            </c:ext>
          </c:extLst>
        </c:ser>
        <c:ser>
          <c:idx val="6"/>
          <c:order val="5"/>
          <c:tx>
            <c:strRef>
              <c:f>'Continuously monitored '!$O$4</c:f>
              <c:strCache>
                <c:ptCount val="1"/>
                <c:pt idx="0">
                  <c:v>Mean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'Continuously monitored '!$A$5:$A$24</c:f>
              <c:numCache>
                <c:formatCode>dd/mm/yy;@</c:formatCode>
                <c:ptCount val="20"/>
                <c:pt idx="0">
                  <c:v>43257</c:v>
                </c:pt>
                <c:pt idx="1">
                  <c:v>43270</c:v>
                </c:pt>
                <c:pt idx="2">
                  <c:v>43277</c:v>
                </c:pt>
                <c:pt idx="3">
                  <c:v>43284</c:v>
                </c:pt>
                <c:pt idx="4">
                  <c:v>43291</c:v>
                </c:pt>
                <c:pt idx="5">
                  <c:v>43298</c:v>
                </c:pt>
                <c:pt idx="6">
                  <c:v>43305</c:v>
                </c:pt>
                <c:pt idx="7">
                  <c:v>43312</c:v>
                </c:pt>
                <c:pt idx="8">
                  <c:v>43319</c:v>
                </c:pt>
                <c:pt idx="9">
                  <c:v>43326</c:v>
                </c:pt>
                <c:pt idx="10">
                  <c:v>43333</c:v>
                </c:pt>
                <c:pt idx="11">
                  <c:v>43340</c:v>
                </c:pt>
                <c:pt idx="12">
                  <c:v>43347</c:v>
                </c:pt>
                <c:pt idx="13">
                  <c:v>43361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'Continuously monitored '!$O$5:$O$24</c:f>
              <c:numCache>
                <c:formatCode>0.000</c:formatCode>
                <c:ptCount val="20"/>
                <c:pt idx="1">
                  <c:v>7.8121128078709162E-2</c:v>
                </c:pt>
                <c:pt idx="2">
                  <c:v>3.4769479816020264E-2</c:v>
                </c:pt>
                <c:pt idx="3">
                  <c:v>2.2352016326193946E-2</c:v>
                </c:pt>
                <c:pt idx="4">
                  <c:v>5.6882900656727339E-2</c:v>
                </c:pt>
                <c:pt idx="5">
                  <c:v>4.571791826954491E-2</c:v>
                </c:pt>
                <c:pt idx="6">
                  <c:v>8.7640948254466972E-2</c:v>
                </c:pt>
                <c:pt idx="7">
                  <c:v>-6.0247681934520675E-3</c:v>
                </c:pt>
                <c:pt idx="8">
                  <c:v>2.2428571987163158E-2</c:v>
                </c:pt>
                <c:pt idx="9">
                  <c:v>1.0909786607199174E-2</c:v>
                </c:pt>
                <c:pt idx="10">
                  <c:v>1.5419382192525814E-2</c:v>
                </c:pt>
                <c:pt idx="11">
                  <c:v>-8.1948007166252862E-2</c:v>
                </c:pt>
                <c:pt idx="12">
                  <c:v>-6.0269184069992735E-4</c:v>
                </c:pt>
                <c:pt idx="13">
                  <c:v>-4.0843100744192406E-3</c:v>
                </c:pt>
                <c:pt idx="14">
                  <c:v>4.3683931566619663E-2</c:v>
                </c:pt>
                <c:pt idx="15">
                  <c:v>2.8397276754737861E-3</c:v>
                </c:pt>
                <c:pt idx="16">
                  <c:v>-6.2781649353867239E-3</c:v>
                </c:pt>
                <c:pt idx="17">
                  <c:v>8.2723675840991209E-4</c:v>
                </c:pt>
                <c:pt idx="18">
                  <c:v>3.7160446326830001E-3</c:v>
                </c:pt>
                <c:pt idx="19">
                  <c:v>1.3335378156719337E-2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89F-468B-822C-AB3003EBD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51288"/>
        <c:axId val="558956208"/>
        <c:extLst/>
      </c:lineChart>
      <c:dateAx>
        <c:axId val="55895128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At val="-0.4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558956208"/>
        <c:scaling>
          <c:orientation val="minMax"/>
          <c:min val="-0.30000000000000004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r(FN)</a:t>
                </a:r>
                <a:r>
                  <a:rPr lang="en-GB" baseline="0"/>
                  <a:t> [d</a:t>
                </a:r>
                <a:r>
                  <a:rPr lang="en-GB" baseline="30000"/>
                  <a:t>-1</a:t>
                </a:r>
                <a:r>
                  <a:rPr lang="en-GB" baseline="0"/>
                  <a:t>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2073878104035175"/>
          <c:y val="5.9534918606800866E-2"/>
          <c:w val="0.6475184330714856"/>
          <c:h val="6.27911739483165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03445314287813"/>
          <c:y val="0.1072165843904818"/>
          <c:w val="0.79091999355857601"/>
          <c:h val="0.78597178087763142"/>
        </c:manualLayout>
      </c:layout>
      <c:lineChart>
        <c:grouping val="standard"/>
        <c:varyColors val="0"/>
        <c:ser>
          <c:idx val="3"/>
          <c:order val="3"/>
          <c:tx>
            <c:strRef>
              <c:f>'Destr samp cosms'!$G$3</c:f>
              <c:strCache>
                <c:ptCount val="1"/>
                <c:pt idx="0">
                  <c:v>Geomean FN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cosms'!$G$5:$G$21</c:f>
              <c:numCache>
                <c:formatCode>0</c:formatCode>
                <c:ptCount val="16"/>
                <c:pt idx="0">
                  <c:v>100</c:v>
                </c:pt>
                <c:pt idx="1">
                  <c:v>367.1636026502506</c:v>
                </c:pt>
                <c:pt idx="2">
                  <c:v>288.41520995490743</c:v>
                </c:pt>
                <c:pt idx="3">
                  <c:v>313.9178944317199</c:v>
                </c:pt>
                <c:pt idx="4">
                  <c:v>315.7324816993019</c:v>
                </c:pt>
                <c:pt idx="5">
                  <c:v>289.49860870899613</c:v>
                </c:pt>
                <c:pt idx="6">
                  <c:v>748.54525581290011</c:v>
                </c:pt>
                <c:pt idx="7">
                  <c:v>871.199173553327</c:v>
                </c:pt>
                <c:pt idx="8">
                  <c:v>1468.4181965639079</c:v>
                </c:pt>
                <c:pt idx="9">
                  <c:v>1219.1185340236609</c:v>
                </c:pt>
                <c:pt idx="10">
                  <c:v>283.2366501708421</c:v>
                </c:pt>
                <c:pt idx="11">
                  <c:v>779.61272437024786</c:v>
                </c:pt>
                <c:pt idx="12">
                  <c:v>12685.299999999997</c:v>
                </c:pt>
                <c:pt idx="13">
                  <c:v>33782.366666666661</c:v>
                </c:pt>
                <c:pt idx="14">
                  <c:v>2515.8333333333335</c:v>
                </c:pt>
                <c:pt idx="1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C7-4F30-92DE-90B9160D4E96}"/>
            </c:ext>
          </c:extLst>
        </c:ser>
        <c:ser>
          <c:idx val="0"/>
          <c:order val="0"/>
          <c:tx>
            <c:strRef>
              <c:f>'Destr samp cosms'!$D$3</c:f>
              <c:strCache>
                <c:ptCount val="1"/>
                <c:pt idx="0">
                  <c:v>FN1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cosms'!$D$5:$D$21</c:f>
              <c:numCache>
                <c:formatCode>0</c:formatCode>
                <c:ptCount val="16"/>
                <c:pt idx="0" formatCode="0.0">
                  <c:v>100</c:v>
                </c:pt>
                <c:pt idx="1">
                  <c:v>365.66666666666669</c:v>
                </c:pt>
                <c:pt idx="2">
                  <c:v>258.33333333333331</c:v>
                </c:pt>
                <c:pt idx="3">
                  <c:v>326.66666666666669</c:v>
                </c:pt>
                <c:pt idx="4">
                  <c:v>303</c:v>
                </c:pt>
                <c:pt idx="5">
                  <c:v>312.33333333333331</c:v>
                </c:pt>
                <c:pt idx="6">
                  <c:v>1360</c:v>
                </c:pt>
                <c:pt idx="7">
                  <c:v>261</c:v>
                </c:pt>
                <c:pt idx="8">
                  <c:v>2906</c:v>
                </c:pt>
                <c:pt idx="9" formatCode="General">
                  <c:v>625</c:v>
                </c:pt>
                <c:pt idx="10" formatCode="General">
                  <c:v>561</c:v>
                </c:pt>
                <c:pt idx="11" formatCode="General">
                  <c:v>686</c:v>
                </c:pt>
                <c:pt idx="12">
                  <c:v>10128.799999999999</c:v>
                </c:pt>
                <c:pt idx="13">
                  <c:v>41307.5</c:v>
                </c:pt>
                <c:pt idx="14" formatCode="General">
                  <c:v>4315.5</c:v>
                </c:pt>
                <c:pt idx="15" formatCode="General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C7-4F30-92DE-90B9160D4E96}"/>
            </c:ext>
          </c:extLst>
        </c:ser>
        <c:ser>
          <c:idx val="1"/>
          <c:order val="1"/>
          <c:tx>
            <c:strRef>
              <c:f>'Destr samp cosms'!$E$3</c:f>
              <c:strCache>
                <c:ptCount val="1"/>
                <c:pt idx="0">
                  <c:v>FN2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cosms'!$E$5:$E$21</c:f>
              <c:numCache>
                <c:formatCode>0</c:formatCode>
                <c:ptCount val="16"/>
                <c:pt idx="0" formatCode="0.0">
                  <c:v>100</c:v>
                </c:pt>
                <c:pt idx="1">
                  <c:v>368.66666666666669</c:v>
                </c:pt>
                <c:pt idx="2">
                  <c:v>322</c:v>
                </c:pt>
                <c:pt idx="3">
                  <c:v>301.66666666666669</c:v>
                </c:pt>
                <c:pt idx="4">
                  <c:v>329</c:v>
                </c:pt>
                <c:pt idx="5">
                  <c:v>268.33333333333331</c:v>
                </c:pt>
                <c:pt idx="6">
                  <c:v>412</c:v>
                </c:pt>
                <c:pt idx="7">
                  <c:v>2908</c:v>
                </c:pt>
                <c:pt idx="8">
                  <c:v>742</c:v>
                </c:pt>
                <c:pt idx="9" formatCode="General">
                  <c:v>2378</c:v>
                </c:pt>
                <c:pt idx="10" formatCode="General">
                  <c:v>143</c:v>
                </c:pt>
                <c:pt idx="11" formatCode="General">
                  <c:v>886</c:v>
                </c:pt>
                <c:pt idx="12">
                  <c:v>11598.4</c:v>
                </c:pt>
                <c:pt idx="13">
                  <c:v>29854.9</c:v>
                </c:pt>
                <c:pt idx="14" formatCode="General">
                  <c:v>2096</c:v>
                </c:pt>
                <c:pt idx="15" formatCode="General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C7-4F30-92DE-90B9160D4E96}"/>
            </c:ext>
          </c:extLst>
        </c:ser>
        <c:ser>
          <c:idx val="2"/>
          <c:order val="2"/>
          <c:tx>
            <c:strRef>
              <c:f>'Destr samp cosms'!$F$3</c:f>
              <c:strCache>
                <c:ptCount val="1"/>
                <c:pt idx="0">
                  <c:v>FN3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cosms'!$F$5:$F$21</c:f>
              <c:numCache>
                <c:formatCode>0.0</c:formatCode>
                <c:ptCount val="16"/>
                <c:pt idx="12" formatCode="0">
                  <c:v>16328.7</c:v>
                </c:pt>
                <c:pt idx="13" formatCode="0">
                  <c:v>30184.7</c:v>
                </c:pt>
                <c:pt idx="14" formatCode="General">
                  <c:v>1136</c:v>
                </c:pt>
                <c:pt idx="15" formatCode="General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C7-4F30-92DE-90B9160D4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252"/>
          <c:min val="4288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Fronds per microcosm</a:t>
                </a:r>
              </a:p>
            </c:rich>
          </c:tx>
          <c:layout>
            <c:manualLayout>
              <c:xMode val="edge"/>
              <c:yMode val="edge"/>
              <c:x val="9.6256734972336409E-3"/>
              <c:y val="0.186190288713910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2887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02295189276417"/>
          <c:y val="9.2309741885674479E-2"/>
          <c:w val="0.77089354364087825"/>
          <c:h val="0.78597178087763142"/>
        </c:manualLayout>
      </c:layout>
      <c:lineChart>
        <c:grouping val="standard"/>
        <c:varyColors val="0"/>
        <c:ser>
          <c:idx val="0"/>
          <c:order val="0"/>
          <c:tx>
            <c:strRef>
              <c:f>'Destr samp cosms'!$R$3</c:f>
              <c:strCache>
                <c:ptCount val="1"/>
                <c:pt idx="0">
                  <c:v>DW/FN 1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cosms'!$R$5:$R$43</c:f>
              <c:numCache>
                <c:formatCode>0.000</c:formatCode>
                <c:ptCount val="38"/>
                <c:pt idx="0">
                  <c:v>0.16200000000000014</c:v>
                </c:pt>
                <c:pt idx="1">
                  <c:v>0.1531449407474933</c:v>
                </c:pt>
                <c:pt idx="2">
                  <c:v>0.25548387096774133</c:v>
                </c:pt>
                <c:pt idx="3">
                  <c:v>0.22040816326530632</c:v>
                </c:pt>
                <c:pt idx="4">
                  <c:v>0.1980198019801982</c:v>
                </c:pt>
                <c:pt idx="5">
                  <c:v>0.13447171824973331</c:v>
                </c:pt>
                <c:pt idx="6">
                  <c:v>0.19191176470588245</c:v>
                </c:pt>
                <c:pt idx="7">
                  <c:v>0.61302681992337127</c:v>
                </c:pt>
                <c:pt idx="8">
                  <c:v>0.19993117687543013</c:v>
                </c:pt>
                <c:pt idx="9">
                  <c:v>0.17760000000000034</c:v>
                </c:pt>
                <c:pt idx="10">
                  <c:v>8.5561497326203273E-2</c:v>
                </c:pt>
                <c:pt idx="11">
                  <c:v>0.17638483965014576</c:v>
                </c:pt>
                <c:pt idx="12">
                  <c:v>0.77699233867782957</c:v>
                </c:pt>
                <c:pt idx="13">
                  <c:v>0.26201053077528297</c:v>
                </c:pt>
                <c:pt idx="14">
                  <c:v>2.5605375970339477</c:v>
                </c:pt>
                <c:pt idx="17">
                  <c:v>8.8999999999999968E-2</c:v>
                </c:pt>
                <c:pt idx="18">
                  <c:v>0.19230769230769246</c:v>
                </c:pt>
                <c:pt idx="19">
                  <c:v>0.2452380952380952</c:v>
                </c:pt>
                <c:pt idx="20">
                  <c:v>9.7826086956521757E-2</c:v>
                </c:pt>
                <c:pt idx="21">
                  <c:v>0.197565543071161</c:v>
                </c:pt>
                <c:pt idx="22">
                  <c:v>0.20702070207020701</c:v>
                </c:pt>
                <c:pt idx="23">
                  <c:v>7.4316939890710379E-2</c:v>
                </c:pt>
                <c:pt idx="24">
                  <c:v>0.23117223313686969</c:v>
                </c:pt>
                <c:pt idx="25">
                  <c:v>0.21285714285714322</c:v>
                </c:pt>
                <c:pt idx="26">
                  <c:v>0.13748458692971643</c:v>
                </c:pt>
                <c:pt idx="27">
                  <c:v>0.20893707033315706</c:v>
                </c:pt>
                <c:pt idx="28">
                  <c:v>0.12575506140059742</c:v>
                </c:pt>
                <c:pt idx="29">
                  <c:v>0.31002178649237472</c:v>
                </c:pt>
                <c:pt idx="30">
                  <c:v>0.44791618960384721</c:v>
                </c:pt>
                <c:pt idx="31">
                  <c:v>0.59082876582876587</c:v>
                </c:pt>
                <c:pt idx="32">
                  <c:v>0.45510851011948289</c:v>
                </c:pt>
                <c:pt idx="33">
                  <c:v>1.189247778018643</c:v>
                </c:pt>
                <c:pt idx="35">
                  <c:v>1.0386428838717727</c:v>
                </c:pt>
                <c:pt idx="36">
                  <c:v>1.248168684696918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C6-45FD-BC93-D94BE806DF0F}"/>
            </c:ext>
          </c:extLst>
        </c:ser>
        <c:ser>
          <c:idx val="1"/>
          <c:order val="1"/>
          <c:tx>
            <c:strRef>
              <c:f>'Destr samp cosms'!$S$3</c:f>
              <c:strCache>
                <c:ptCount val="1"/>
                <c:pt idx="0">
                  <c:v>DW/FN 2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cosms'!$S$5:$S$43</c:f>
              <c:numCache>
                <c:formatCode>0.000</c:formatCode>
                <c:ptCount val="38"/>
                <c:pt idx="0">
                  <c:v>0.16200000000000014</c:v>
                </c:pt>
                <c:pt idx="1">
                  <c:v>0.14647377938517192</c:v>
                </c:pt>
                <c:pt idx="2">
                  <c:v>0.21118012422360266</c:v>
                </c:pt>
                <c:pt idx="3">
                  <c:v>0.20552486187845284</c:v>
                </c:pt>
                <c:pt idx="4">
                  <c:v>0.25227963525835856</c:v>
                </c:pt>
                <c:pt idx="5">
                  <c:v>0.28322981366459654</c:v>
                </c:pt>
                <c:pt idx="6">
                  <c:v>0.24514563106796111</c:v>
                </c:pt>
                <c:pt idx="7">
                  <c:v>4.6767537826685052E-2</c:v>
                </c:pt>
                <c:pt idx="8">
                  <c:v>0.28301886792452824</c:v>
                </c:pt>
                <c:pt idx="9">
                  <c:v>0.1181665264928512</c:v>
                </c:pt>
                <c:pt idx="10">
                  <c:v>0.2307692307692302</c:v>
                </c:pt>
                <c:pt idx="11">
                  <c:v>9.7065462753950171E-2</c:v>
                </c:pt>
                <c:pt idx="12">
                  <c:v>0.71389157125120706</c:v>
                </c:pt>
                <c:pt idx="13">
                  <c:v>0.54232303574957541</c:v>
                </c:pt>
                <c:pt idx="14">
                  <c:v>5.0381679389312977</c:v>
                </c:pt>
                <c:pt idx="17">
                  <c:v>8.8999999999999968E-2</c:v>
                </c:pt>
                <c:pt idx="18">
                  <c:v>0.1799485861182521</c:v>
                </c:pt>
                <c:pt idx="19">
                  <c:v>0.17283950617283947</c:v>
                </c:pt>
                <c:pt idx="20">
                  <c:v>0.39591836734693914</c:v>
                </c:pt>
                <c:pt idx="21">
                  <c:v>0.15074798619102417</c:v>
                </c:pt>
                <c:pt idx="22">
                  <c:v>0.17025089605734742</c:v>
                </c:pt>
                <c:pt idx="23">
                  <c:v>6.004949850201903E-2</c:v>
                </c:pt>
                <c:pt idx="24">
                  <c:v>0.12155477031802131</c:v>
                </c:pt>
                <c:pt idx="25">
                  <c:v>0.25393356643356663</c:v>
                </c:pt>
                <c:pt idx="26">
                  <c:v>0.18539325842696641</c:v>
                </c:pt>
                <c:pt idx="27">
                  <c:v>0.19247585155058461</c:v>
                </c:pt>
                <c:pt idx="28">
                  <c:v>0.14865540963101939</c:v>
                </c:pt>
                <c:pt idx="30">
                  <c:v>0.70683661645422946</c:v>
                </c:pt>
                <c:pt idx="31">
                  <c:v>0.9333705980994973</c:v>
                </c:pt>
                <c:pt idx="32">
                  <c:v>0.15265929315459084</c:v>
                </c:pt>
                <c:pt idx="34">
                  <c:v>1.0770506841984555</c:v>
                </c:pt>
                <c:pt idx="35">
                  <c:v>1.1239876962629691</c:v>
                </c:pt>
                <c:pt idx="36">
                  <c:v>1.2997047970479707</c:v>
                </c:pt>
                <c:pt idx="37">
                  <c:v>0.50912510448592929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C6-45FD-BC93-D94BE806DF0F}"/>
            </c:ext>
          </c:extLst>
        </c:ser>
        <c:ser>
          <c:idx val="2"/>
          <c:order val="2"/>
          <c:tx>
            <c:strRef>
              <c:f>'Destr samp cosms'!$T$3</c:f>
              <c:strCache>
                <c:ptCount val="1"/>
                <c:pt idx="0">
                  <c:v>DW/FN 3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cosms'!$T$5:$T$43</c:f>
              <c:numCache>
                <c:formatCode>0.000</c:formatCode>
                <c:ptCount val="38"/>
                <c:pt idx="12">
                  <c:v>0.51951471948164885</c:v>
                </c:pt>
                <c:pt idx="13">
                  <c:v>0.47577083754352373</c:v>
                </c:pt>
                <c:pt idx="14">
                  <c:v>13.195422535211268</c:v>
                </c:pt>
                <c:pt idx="17">
                  <c:v>8.8999999999999968E-2</c:v>
                </c:pt>
                <c:pt idx="18">
                  <c:v>0.15738498789346261</c:v>
                </c:pt>
                <c:pt idx="19">
                  <c:v>0.23443223443223463</c:v>
                </c:pt>
                <c:pt idx="20">
                  <c:v>8.4778420038535723E-2</c:v>
                </c:pt>
                <c:pt idx="21">
                  <c:v>0.19833564493758671</c:v>
                </c:pt>
                <c:pt idx="22">
                  <c:v>0.19887165021156575</c:v>
                </c:pt>
                <c:pt idx="23">
                  <c:v>0.19774919614147912</c:v>
                </c:pt>
                <c:pt idx="24">
                  <c:v>0.12150993969175786</c:v>
                </c:pt>
                <c:pt idx="25">
                  <c:v>8.5284810126582192E-2</c:v>
                </c:pt>
                <c:pt idx="26">
                  <c:v>0.19303797468354431</c:v>
                </c:pt>
                <c:pt idx="27">
                  <c:v>0.1284530386740331</c:v>
                </c:pt>
                <c:pt idx="28">
                  <c:v>0.12379835873388047</c:v>
                </c:pt>
                <c:pt idx="29">
                  <c:v>0.66345995530989077</c:v>
                </c:pt>
                <c:pt idx="31">
                  <c:v>0.90574893791969291</c:v>
                </c:pt>
                <c:pt idx="32">
                  <c:v>0.26671103368631216</c:v>
                </c:pt>
                <c:pt idx="33">
                  <c:v>0.56765130628856497</c:v>
                </c:pt>
                <c:pt idx="34">
                  <c:v>0.49800075219224443</c:v>
                </c:pt>
                <c:pt idx="35">
                  <c:v>0.69832174883854981</c:v>
                </c:pt>
                <c:pt idx="36">
                  <c:v>1.0969391551391754</c:v>
                </c:pt>
                <c:pt idx="37">
                  <c:v>0.42669691470054455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C6-45FD-BC93-D94BE806D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  <c:extLst/>
      </c:lineChart>
      <c:lineChart>
        <c:grouping val="standard"/>
        <c:varyColors val="0"/>
        <c:ser>
          <c:idx val="4"/>
          <c:order val="3"/>
          <c:tx>
            <c:strRef>
              <c:f>'Destr samp cosms'!$AA$3</c:f>
              <c:strCache>
                <c:ptCount val="1"/>
                <c:pt idx="0">
                  <c:v>Mean WT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 cap="flat" cmpd="sng" algn="ctr">
                <a:solidFill>
                  <a:srgbClr val="0070C0"/>
                </a:solidFill>
                <a:round/>
              </a:ln>
              <a:effectLst/>
            </c:spPr>
          </c:marker>
          <c:trendline>
            <c:spPr>
              <a:ln w="15875" cap="rnd">
                <a:solidFill>
                  <a:srgbClr val="0070C0"/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val>
            <c:numRef>
              <c:f>'Destr samp cosms'!$AA$5:$AA$43</c:f>
              <c:numCache>
                <c:formatCode>0.0</c:formatCode>
                <c:ptCount val="38"/>
                <c:pt idx="2">
                  <c:v>17.525000000000002</c:v>
                </c:pt>
                <c:pt idx="3">
                  <c:v>17.600000000000001</c:v>
                </c:pt>
                <c:pt idx="4">
                  <c:v>17.100000000000001</c:v>
                </c:pt>
                <c:pt idx="5">
                  <c:v>17.5</c:v>
                </c:pt>
                <c:pt idx="6">
                  <c:v>16.799999999999997</c:v>
                </c:pt>
                <c:pt idx="7">
                  <c:v>15.15</c:v>
                </c:pt>
                <c:pt idx="8">
                  <c:v>14.525</c:v>
                </c:pt>
                <c:pt idx="9">
                  <c:v>13.824999999999999</c:v>
                </c:pt>
                <c:pt idx="10">
                  <c:v>14.174999999999999</c:v>
                </c:pt>
                <c:pt idx="11">
                  <c:v>14.649999999999999</c:v>
                </c:pt>
                <c:pt idx="12">
                  <c:v>4.166666666666667</c:v>
                </c:pt>
                <c:pt idx="13">
                  <c:v>5.7666666666666675</c:v>
                </c:pt>
                <c:pt idx="14">
                  <c:v>7.3666666666666671</c:v>
                </c:pt>
                <c:pt idx="19">
                  <c:v>17.3</c:v>
                </c:pt>
                <c:pt idx="20">
                  <c:v>17.533333333333331</c:v>
                </c:pt>
                <c:pt idx="21">
                  <c:v>17.716666666666665</c:v>
                </c:pt>
                <c:pt idx="22">
                  <c:v>19.05</c:v>
                </c:pt>
                <c:pt idx="23">
                  <c:v>21.033333333333331</c:v>
                </c:pt>
                <c:pt idx="24">
                  <c:v>21.466666666666669</c:v>
                </c:pt>
                <c:pt idx="25">
                  <c:v>21.133333333333333</c:v>
                </c:pt>
                <c:pt idx="26">
                  <c:v>19.883333333333333</c:v>
                </c:pt>
                <c:pt idx="27">
                  <c:v>19.149999999999999</c:v>
                </c:pt>
                <c:pt idx="28">
                  <c:v>18.116666666666667</c:v>
                </c:pt>
                <c:pt idx="29">
                  <c:v>17.533333333333331</c:v>
                </c:pt>
                <c:pt idx="30">
                  <c:v>17.05</c:v>
                </c:pt>
                <c:pt idx="31">
                  <c:v>13.25</c:v>
                </c:pt>
                <c:pt idx="32">
                  <c:v>9.2166666666666668</c:v>
                </c:pt>
                <c:pt idx="33">
                  <c:v>6.7650000000000006</c:v>
                </c:pt>
                <c:pt idx="34">
                  <c:v>4.8500000000000005</c:v>
                </c:pt>
                <c:pt idx="35">
                  <c:v>4.62</c:v>
                </c:pt>
                <c:pt idx="36">
                  <c:v>8.4016666666666673</c:v>
                </c:pt>
                <c:pt idx="37">
                  <c:v>12.183333333333334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6C6-45FD-BC93-D94BE806D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075904"/>
        <c:axId val="566068080"/>
      </c:lineChart>
      <c:dateAx>
        <c:axId val="468981248"/>
        <c:scaling>
          <c:orientation val="minMax"/>
          <c:max val="43617"/>
          <c:min val="42887"/>
        </c:scaling>
        <c:delete val="0"/>
        <c:axPos val="b"/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At val="1.0000000000000002E-2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Dry weight per frond [mg]</a:t>
                </a:r>
              </a:p>
            </c:rich>
          </c:tx>
          <c:layout>
            <c:manualLayout>
              <c:xMode val="edge"/>
              <c:yMode val="edge"/>
              <c:x val="2.474193984890094E-2"/>
              <c:y val="0.24336740877115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2887"/>
        <c:crossBetween val="between"/>
      </c:valAx>
      <c:valAx>
        <c:axId val="5660680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cap="none" baseline="0"/>
                  <a:t>Water 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75904"/>
        <c:crosses val="max"/>
        <c:crossBetween val="between"/>
      </c:valAx>
      <c:catAx>
        <c:axId val="589075904"/>
        <c:scaling>
          <c:orientation val="minMax"/>
        </c:scaling>
        <c:delete val="1"/>
        <c:axPos val="b"/>
        <c:majorTickMark val="out"/>
        <c:minorTickMark val="none"/>
        <c:tickLblPos val="nextTo"/>
        <c:crossAx val="56606808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02295189276417"/>
          <c:y val="9.2309741885674479E-2"/>
          <c:w val="0.77089354364087825"/>
          <c:h val="0.78597178087763142"/>
        </c:manualLayout>
      </c:layout>
      <c:lineChart>
        <c:grouping val="standard"/>
        <c:varyColors val="0"/>
        <c:ser>
          <c:idx val="0"/>
          <c:order val="0"/>
          <c:tx>
            <c:strRef>
              <c:f>'Destr samp cosms'!$AN$3</c:f>
              <c:strCache>
                <c:ptCount val="1"/>
                <c:pt idx="0">
                  <c:v>DW/FW1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cosms'!$AN$5:$AN$43</c:f>
              <c:numCache>
                <c:formatCode>0.000</c:formatCode>
                <c:ptCount val="38"/>
                <c:pt idx="1">
                  <c:v>5.6056056056056107</c:v>
                </c:pt>
                <c:pt idx="2">
                  <c:v>13.387423935091247</c:v>
                </c:pt>
                <c:pt idx="3">
                  <c:v>9.9585062240663973</c:v>
                </c:pt>
                <c:pt idx="4">
                  <c:v>12.684989429175483</c:v>
                </c:pt>
                <c:pt idx="5">
                  <c:v>5.8333333333333375</c:v>
                </c:pt>
                <c:pt idx="6">
                  <c:v>4.7732260424286785</c:v>
                </c:pt>
                <c:pt idx="7">
                  <c:v>9.9937539038101146</c:v>
                </c:pt>
                <c:pt idx="8">
                  <c:v>6.666666666666667</c:v>
                </c:pt>
                <c:pt idx="9">
                  <c:v>10.100090991810754</c:v>
                </c:pt>
                <c:pt idx="10">
                  <c:v>6.7892503536067945</c:v>
                </c:pt>
                <c:pt idx="11">
                  <c:v>7.6100628930817624</c:v>
                </c:pt>
                <c:pt idx="12">
                  <c:v>3.1342094782954999</c:v>
                </c:pt>
                <c:pt idx="13">
                  <c:v>6.9378205128205126</c:v>
                </c:pt>
                <c:pt idx="14">
                  <c:v>7.9869895193350189</c:v>
                </c:pt>
                <c:pt idx="18">
                  <c:v>9.859154929577473</c:v>
                </c:pt>
                <c:pt idx="19">
                  <c:v>5.4526204340921121</c:v>
                </c:pt>
                <c:pt idx="20">
                  <c:v>2.8366310628611457</c:v>
                </c:pt>
                <c:pt idx="21">
                  <c:v>3.3333333333333326</c:v>
                </c:pt>
                <c:pt idx="22">
                  <c:v>5.1825146462370428</c:v>
                </c:pt>
                <c:pt idx="23">
                  <c:v>5.1809523809523812</c:v>
                </c:pt>
                <c:pt idx="24">
                  <c:v>5.9618307718290824</c:v>
                </c:pt>
                <c:pt idx="25">
                  <c:v>13.899253731343311</c:v>
                </c:pt>
                <c:pt idx="26">
                  <c:v>4.3993765905817854</c:v>
                </c:pt>
                <c:pt idx="27">
                  <c:v>6.8312671819077746</c:v>
                </c:pt>
                <c:pt idx="28">
                  <c:v>3.6345323741007194</c:v>
                </c:pt>
                <c:pt idx="29">
                  <c:v>6.3159140617486997</c:v>
                </c:pt>
                <c:pt idx="30">
                  <c:v>3.389359139859474</c:v>
                </c:pt>
                <c:pt idx="31">
                  <c:v>3.5707931888125835</c:v>
                </c:pt>
                <c:pt idx="32">
                  <c:v>3.6138606192976734</c:v>
                </c:pt>
                <c:pt idx="33">
                  <c:v>4.3514126624046199</c:v>
                </c:pt>
                <c:pt idx="35">
                  <c:v>6.1613731009314421</c:v>
                </c:pt>
                <c:pt idx="36">
                  <c:v>6.1628494727992571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65-4FD8-AA93-3E727B9F6100}"/>
            </c:ext>
          </c:extLst>
        </c:ser>
        <c:ser>
          <c:idx val="1"/>
          <c:order val="1"/>
          <c:tx>
            <c:strRef>
              <c:f>'Destr samp cosms'!$AO$3</c:f>
              <c:strCache>
                <c:ptCount val="1"/>
                <c:pt idx="0">
                  <c:v>DW/FW2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cosms'!$AO$5:$AO$43</c:f>
              <c:numCache>
                <c:formatCode>0.000</c:formatCode>
                <c:ptCount val="38"/>
                <c:pt idx="1">
                  <c:v>9.6428571428571495</c:v>
                </c:pt>
                <c:pt idx="2">
                  <c:v>7.6062639821029165</c:v>
                </c:pt>
                <c:pt idx="3">
                  <c:v>11.012433392539954</c:v>
                </c:pt>
                <c:pt idx="4">
                  <c:v>13.474025974025972</c:v>
                </c:pt>
                <c:pt idx="5">
                  <c:v>9.5717884130982451</c:v>
                </c:pt>
                <c:pt idx="6">
                  <c:v>9.7022094140249742</c:v>
                </c:pt>
                <c:pt idx="7">
                  <c:v>4.2659974905897142</c:v>
                </c:pt>
                <c:pt idx="8">
                  <c:v>12.455516014234872</c:v>
                </c:pt>
                <c:pt idx="9">
                  <c:v>5.7090613571718833</c:v>
                </c:pt>
                <c:pt idx="10">
                  <c:v>11.148648648648624</c:v>
                </c:pt>
                <c:pt idx="11">
                  <c:v>2.6195552848004828</c:v>
                </c:pt>
                <c:pt idx="12">
                  <c:v>4.6115288220551376</c:v>
                </c:pt>
                <c:pt idx="13">
                  <c:v>6.3759155706072299</c:v>
                </c:pt>
                <c:pt idx="14">
                  <c:v>8.03347280334728</c:v>
                </c:pt>
                <c:pt idx="18">
                  <c:v>8.4033613445378226</c:v>
                </c:pt>
                <c:pt idx="19">
                  <c:v>4.4243792325056424</c:v>
                </c:pt>
                <c:pt idx="20">
                  <c:v>3.5106768005790836</c:v>
                </c:pt>
                <c:pt idx="21">
                  <c:v>2.7246256239600668</c:v>
                </c:pt>
                <c:pt idx="22">
                  <c:v>10.326086956521724</c:v>
                </c:pt>
                <c:pt idx="23">
                  <c:v>6.772440135154989</c:v>
                </c:pt>
                <c:pt idx="24">
                  <c:v>7.316035729476825</c:v>
                </c:pt>
                <c:pt idx="25">
                  <c:v>5.2899936265137066</c:v>
                </c:pt>
                <c:pt idx="26">
                  <c:v>4.1666666666666696</c:v>
                </c:pt>
                <c:pt idx="27">
                  <c:v>8.2634887375589301</c:v>
                </c:pt>
                <c:pt idx="28">
                  <c:v>5.3329444494301352</c:v>
                </c:pt>
                <c:pt idx="30">
                  <c:v>7.6569037656903776</c:v>
                </c:pt>
                <c:pt idx="31">
                  <c:v>7.6818186836846252</c:v>
                </c:pt>
                <c:pt idx="32">
                  <c:v>3.001132374845457</c:v>
                </c:pt>
                <c:pt idx="34">
                  <c:v>5.6229107000890775</c:v>
                </c:pt>
                <c:pt idx="35">
                  <c:v>6.5596711523653193</c:v>
                </c:pt>
                <c:pt idx="36">
                  <c:v>6.4699273836893623</c:v>
                </c:pt>
                <c:pt idx="37">
                  <c:v>9.2960845537968453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65-4FD8-AA93-3E727B9F6100}"/>
            </c:ext>
          </c:extLst>
        </c:ser>
        <c:ser>
          <c:idx val="2"/>
          <c:order val="2"/>
          <c:tx>
            <c:strRef>
              <c:f>'Destr samp cosms'!$AP$3</c:f>
              <c:strCache>
                <c:ptCount val="1"/>
                <c:pt idx="0">
                  <c:v>DW/FW3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cosms'!$AP$5:$AP$43</c:f>
              <c:numCache>
                <c:formatCode>0.000</c:formatCode>
                <c:ptCount val="38"/>
                <c:pt idx="12">
                  <c:v>3.8336044830079539</c:v>
                </c:pt>
                <c:pt idx="13">
                  <c:v>7.2252968404105458</c:v>
                </c:pt>
                <c:pt idx="14">
                  <c:v>6.5956791481497783</c:v>
                </c:pt>
                <c:pt idx="18">
                  <c:v>9.5307917888563125</c:v>
                </c:pt>
                <c:pt idx="19">
                  <c:v>3.3808769149498179</c:v>
                </c:pt>
                <c:pt idx="20">
                  <c:v>3.6850921273031862</c:v>
                </c:pt>
                <c:pt idx="21">
                  <c:v>2.7342256214149141</c:v>
                </c:pt>
                <c:pt idx="22">
                  <c:v>7.8073089700996743</c:v>
                </c:pt>
                <c:pt idx="23">
                  <c:v>5.5082848186296465</c:v>
                </c:pt>
                <c:pt idx="24">
                  <c:v>7.9369711117595552</c:v>
                </c:pt>
                <c:pt idx="25">
                  <c:v>8.0232211967847498</c:v>
                </c:pt>
                <c:pt idx="26">
                  <c:v>4.3082899267237575</c:v>
                </c:pt>
                <c:pt idx="27">
                  <c:v>6.5135172993416424</c:v>
                </c:pt>
                <c:pt idx="28">
                  <c:v>2.9474976972674245</c:v>
                </c:pt>
                <c:pt idx="29">
                  <c:v>3.8963146833199702</c:v>
                </c:pt>
                <c:pt idx="31">
                  <c:v>4.9430142645702713</c:v>
                </c:pt>
                <c:pt idx="32">
                  <c:v>3.341311021961531</c:v>
                </c:pt>
                <c:pt idx="33">
                  <c:v>3.2464373132311208</c:v>
                </c:pt>
                <c:pt idx="34">
                  <c:v>8.2988708442559389</c:v>
                </c:pt>
                <c:pt idx="35">
                  <c:v>6.2536565102491979</c:v>
                </c:pt>
                <c:pt idx="36">
                  <c:v>5.1685921477979093</c:v>
                </c:pt>
                <c:pt idx="37">
                  <c:v>5.5791007375205268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65-4FD8-AA93-3E727B9F6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  <c:extLst/>
      </c:lineChart>
      <c:lineChart>
        <c:grouping val="standard"/>
        <c:varyColors val="0"/>
        <c:ser>
          <c:idx val="4"/>
          <c:order val="3"/>
          <c:tx>
            <c:strRef>
              <c:f>'Destr samp cosms'!$AA$3</c:f>
              <c:strCache>
                <c:ptCount val="1"/>
                <c:pt idx="0">
                  <c:v>Mean WT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 cap="flat" cmpd="sng" algn="ctr">
                <a:solidFill>
                  <a:srgbClr val="0070C0"/>
                </a:solidFill>
                <a:round/>
              </a:ln>
              <a:effectLst/>
            </c:spPr>
          </c:marker>
          <c:trendline>
            <c:spPr>
              <a:ln w="15875" cap="rnd">
                <a:solidFill>
                  <a:srgbClr val="0070C0"/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val>
            <c:numRef>
              <c:f>'Destr samp cosms'!$AA$5:$AA$43</c:f>
              <c:numCache>
                <c:formatCode>0.0</c:formatCode>
                <c:ptCount val="38"/>
                <c:pt idx="2">
                  <c:v>17.525000000000002</c:v>
                </c:pt>
                <c:pt idx="3">
                  <c:v>17.600000000000001</c:v>
                </c:pt>
                <c:pt idx="4">
                  <c:v>17.100000000000001</c:v>
                </c:pt>
                <c:pt idx="5">
                  <c:v>17.5</c:v>
                </c:pt>
                <c:pt idx="6">
                  <c:v>16.799999999999997</c:v>
                </c:pt>
                <c:pt idx="7">
                  <c:v>15.15</c:v>
                </c:pt>
                <c:pt idx="8">
                  <c:v>14.525</c:v>
                </c:pt>
                <c:pt idx="9">
                  <c:v>13.824999999999999</c:v>
                </c:pt>
                <c:pt idx="10">
                  <c:v>14.174999999999999</c:v>
                </c:pt>
                <c:pt idx="11">
                  <c:v>14.649999999999999</c:v>
                </c:pt>
                <c:pt idx="12">
                  <c:v>4.166666666666667</c:v>
                </c:pt>
                <c:pt idx="13">
                  <c:v>5.7666666666666675</c:v>
                </c:pt>
                <c:pt idx="14">
                  <c:v>7.3666666666666671</c:v>
                </c:pt>
                <c:pt idx="19">
                  <c:v>17.3</c:v>
                </c:pt>
                <c:pt idx="20">
                  <c:v>17.533333333333331</c:v>
                </c:pt>
                <c:pt idx="21">
                  <c:v>17.716666666666665</c:v>
                </c:pt>
                <c:pt idx="22">
                  <c:v>19.05</c:v>
                </c:pt>
                <c:pt idx="23">
                  <c:v>21.033333333333331</c:v>
                </c:pt>
                <c:pt idx="24">
                  <c:v>21.466666666666669</c:v>
                </c:pt>
                <c:pt idx="25">
                  <c:v>21.133333333333333</c:v>
                </c:pt>
                <c:pt idx="26">
                  <c:v>19.883333333333333</c:v>
                </c:pt>
                <c:pt idx="27">
                  <c:v>19.149999999999999</c:v>
                </c:pt>
                <c:pt idx="28">
                  <c:v>18.116666666666667</c:v>
                </c:pt>
                <c:pt idx="29">
                  <c:v>17.533333333333331</c:v>
                </c:pt>
                <c:pt idx="30">
                  <c:v>17.05</c:v>
                </c:pt>
                <c:pt idx="31">
                  <c:v>13.25</c:v>
                </c:pt>
                <c:pt idx="32">
                  <c:v>9.2166666666666668</c:v>
                </c:pt>
                <c:pt idx="33">
                  <c:v>6.7650000000000006</c:v>
                </c:pt>
                <c:pt idx="34">
                  <c:v>4.8500000000000005</c:v>
                </c:pt>
                <c:pt idx="35">
                  <c:v>4.62</c:v>
                </c:pt>
                <c:pt idx="36">
                  <c:v>8.4016666666666673</c:v>
                </c:pt>
                <c:pt idx="37">
                  <c:v>12.183333333333334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65-4FD8-AA93-3E727B9F6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075904"/>
        <c:axId val="566068080"/>
      </c:lineChart>
      <c:dateAx>
        <c:axId val="468981248"/>
        <c:scaling>
          <c:orientation val="minMax"/>
          <c:max val="43617"/>
          <c:min val="42887"/>
        </c:scaling>
        <c:delete val="0"/>
        <c:axPos val="b"/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At val="1.0000000000000002E-2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orientation val="minMax"/>
          <c:max val="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Dry weight / fresh weight [%]</a:t>
                </a:r>
              </a:p>
            </c:rich>
          </c:tx>
          <c:layout>
            <c:manualLayout>
              <c:xMode val="edge"/>
              <c:yMode val="edge"/>
              <c:x val="2.474193984890094E-2"/>
              <c:y val="0.24336740877115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2887"/>
        <c:crossBetween val="between"/>
        <c:majorUnit val="5"/>
      </c:valAx>
      <c:valAx>
        <c:axId val="5660680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cap="none" baseline="0"/>
                  <a:t>Water 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75904"/>
        <c:crosses val="max"/>
        <c:crossBetween val="between"/>
      </c:valAx>
      <c:catAx>
        <c:axId val="589075904"/>
        <c:scaling>
          <c:orientation val="minMax"/>
        </c:scaling>
        <c:delete val="1"/>
        <c:axPos val="b"/>
        <c:majorTickMark val="out"/>
        <c:minorTickMark val="none"/>
        <c:tickLblPos val="nextTo"/>
        <c:crossAx val="56606808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11801994536887"/>
          <c:y val="0.17171296296296296"/>
          <c:w val="0.80663151603641714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'Electrodes Cont. monitored'!$V$4</c:f>
              <c:strCache>
                <c:ptCount val="1"/>
                <c:pt idx="0">
                  <c:v>M15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'Electrodes Cont. monitored'!$U$5:$U$24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monitored'!$V$5:$V$24</c:f>
              <c:numCache>
                <c:formatCode>General</c:formatCode>
                <c:ptCount val="20"/>
                <c:pt idx="0">
                  <c:v>127.3</c:v>
                </c:pt>
                <c:pt idx="1">
                  <c:v>128.5</c:v>
                </c:pt>
                <c:pt idx="2">
                  <c:v>129</c:v>
                </c:pt>
                <c:pt idx="3">
                  <c:v>137.19999999999999</c:v>
                </c:pt>
                <c:pt idx="4">
                  <c:v>147.1</c:v>
                </c:pt>
                <c:pt idx="5">
                  <c:v>152.9</c:v>
                </c:pt>
                <c:pt idx="6">
                  <c:v>160</c:v>
                </c:pt>
                <c:pt idx="7">
                  <c:v>170.8</c:v>
                </c:pt>
                <c:pt idx="8">
                  <c:v>150.5</c:v>
                </c:pt>
                <c:pt idx="9">
                  <c:v>150.1</c:v>
                </c:pt>
                <c:pt idx="10">
                  <c:v>147.30000000000001</c:v>
                </c:pt>
                <c:pt idx="11">
                  <c:v>144</c:v>
                </c:pt>
                <c:pt idx="12">
                  <c:v>149.69999999999999</c:v>
                </c:pt>
                <c:pt idx="13">
                  <c:v>155.9</c:v>
                </c:pt>
                <c:pt idx="14">
                  <c:v>175.1</c:v>
                </c:pt>
                <c:pt idx="15">
                  <c:v>168.5</c:v>
                </c:pt>
                <c:pt idx="16">
                  <c:v>87.8</c:v>
                </c:pt>
                <c:pt idx="17">
                  <c:v>97.8</c:v>
                </c:pt>
                <c:pt idx="18">
                  <c:v>117</c:v>
                </c:pt>
                <c:pt idx="19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C2-4606-B10F-3EE0F4E76062}"/>
            </c:ext>
          </c:extLst>
        </c:ser>
        <c:ser>
          <c:idx val="2"/>
          <c:order val="1"/>
          <c:tx>
            <c:strRef>
              <c:f>'Electrodes Cont. monitored'!$W$4</c:f>
              <c:strCache>
                <c:ptCount val="1"/>
                <c:pt idx="0">
                  <c:v>M21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'Electrodes Cont. monitored'!$W$5:$W$24</c:f>
              <c:numCache>
                <c:formatCode>General</c:formatCode>
                <c:ptCount val="20"/>
                <c:pt idx="0">
                  <c:v>130.5</c:v>
                </c:pt>
                <c:pt idx="1">
                  <c:v>131</c:v>
                </c:pt>
                <c:pt idx="2">
                  <c:v>130.4</c:v>
                </c:pt>
                <c:pt idx="3">
                  <c:v>136.19999999999999</c:v>
                </c:pt>
                <c:pt idx="4">
                  <c:v>159.6</c:v>
                </c:pt>
                <c:pt idx="5">
                  <c:v>164.9</c:v>
                </c:pt>
                <c:pt idx="6">
                  <c:v>180</c:v>
                </c:pt>
                <c:pt idx="7">
                  <c:v>187.9</c:v>
                </c:pt>
                <c:pt idx="8">
                  <c:v>170</c:v>
                </c:pt>
                <c:pt idx="9">
                  <c:v>168.5</c:v>
                </c:pt>
                <c:pt idx="10">
                  <c:v>164.2</c:v>
                </c:pt>
                <c:pt idx="11">
                  <c:v>162.5</c:v>
                </c:pt>
                <c:pt idx="12">
                  <c:v>157.5</c:v>
                </c:pt>
                <c:pt idx="13">
                  <c:v>161</c:v>
                </c:pt>
                <c:pt idx="14">
                  <c:v>182.5</c:v>
                </c:pt>
                <c:pt idx="15">
                  <c:v>182.7</c:v>
                </c:pt>
                <c:pt idx="16">
                  <c:v>143.5</c:v>
                </c:pt>
                <c:pt idx="17">
                  <c:v>124.6</c:v>
                </c:pt>
                <c:pt idx="18">
                  <c:v>127.3</c:v>
                </c:pt>
                <c:pt idx="19">
                  <c:v>112.3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C2-4606-B10F-3EE0F4E76062}"/>
            </c:ext>
          </c:extLst>
        </c:ser>
        <c:ser>
          <c:idx val="3"/>
          <c:order val="2"/>
          <c:tx>
            <c:strRef>
              <c:f>'Electrodes Cont. monitored'!$X$4</c:f>
              <c:strCache>
                <c:ptCount val="1"/>
                <c:pt idx="0">
                  <c:v>M33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'Electrodes Cont. monitored'!$X$5:$X$24</c:f>
              <c:numCache>
                <c:formatCode>General</c:formatCode>
                <c:ptCount val="20"/>
                <c:pt idx="0">
                  <c:v>127.8</c:v>
                </c:pt>
                <c:pt idx="1">
                  <c:v>123.1</c:v>
                </c:pt>
                <c:pt idx="2">
                  <c:v>127.1</c:v>
                </c:pt>
                <c:pt idx="3">
                  <c:v>135.19999999999999</c:v>
                </c:pt>
                <c:pt idx="4">
                  <c:v>148</c:v>
                </c:pt>
                <c:pt idx="5">
                  <c:v>155.80000000000001</c:v>
                </c:pt>
                <c:pt idx="6">
                  <c:v>172</c:v>
                </c:pt>
                <c:pt idx="7">
                  <c:v>168.1</c:v>
                </c:pt>
                <c:pt idx="8">
                  <c:v>160.19999999999999</c:v>
                </c:pt>
                <c:pt idx="9">
                  <c:v>162</c:v>
                </c:pt>
                <c:pt idx="10">
                  <c:v>158.6</c:v>
                </c:pt>
                <c:pt idx="11">
                  <c:v>157.19999999999999</c:v>
                </c:pt>
                <c:pt idx="12">
                  <c:v>149.6</c:v>
                </c:pt>
                <c:pt idx="13">
                  <c:v>156.30000000000001</c:v>
                </c:pt>
                <c:pt idx="14">
                  <c:v>189.3</c:v>
                </c:pt>
                <c:pt idx="15">
                  <c:v>189.6</c:v>
                </c:pt>
                <c:pt idx="16">
                  <c:v>136.19999999999999</c:v>
                </c:pt>
                <c:pt idx="17">
                  <c:v>107.6</c:v>
                </c:pt>
                <c:pt idx="18">
                  <c:v>92.7</c:v>
                </c:pt>
                <c:pt idx="19">
                  <c:v>79.599999999999994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C2-4606-B10F-3EE0F4E76062}"/>
            </c:ext>
          </c:extLst>
        </c:ser>
        <c:ser>
          <c:idx val="1"/>
          <c:order val="3"/>
          <c:tx>
            <c:strRef>
              <c:f>'Electrodes Cont. monitored'!$Y$4</c:f>
              <c:strCache>
                <c:ptCount val="1"/>
                <c:pt idx="0">
                  <c:v>M65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'Electrodes Cont. monitored'!$Y$5:$Y$24</c:f>
              <c:numCache>
                <c:formatCode>General</c:formatCode>
                <c:ptCount val="20"/>
                <c:pt idx="0">
                  <c:v>157.1</c:v>
                </c:pt>
                <c:pt idx="1">
                  <c:v>127.8</c:v>
                </c:pt>
                <c:pt idx="2">
                  <c:v>134.6</c:v>
                </c:pt>
                <c:pt idx="3">
                  <c:v>144.19999999999999</c:v>
                </c:pt>
                <c:pt idx="4">
                  <c:v>158</c:v>
                </c:pt>
                <c:pt idx="5">
                  <c:v>165.2</c:v>
                </c:pt>
                <c:pt idx="6">
                  <c:v>175.6</c:v>
                </c:pt>
                <c:pt idx="7">
                  <c:v>179.8</c:v>
                </c:pt>
                <c:pt idx="8">
                  <c:v>167.6</c:v>
                </c:pt>
                <c:pt idx="9">
                  <c:v>169.6</c:v>
                </c:pt>
                <c:pt idx="10">
                  <c:v>165.3</c:v>
                </c:pt>
                <c:pt idx="11">
                  <c:v>163.6</c:v>
                </c:pt>
                <c:pt idx="12">
                  <c:v>165.7</c:v>
                </c:pt>
                <c:pt idx="13">
                  <c:v>172.7</c:v>
                </c:pt>
                <c:pt idx="14">
                  <c:v>206</c:v>
                </c:pt>
                <c:pt idx="15">
                  <c:v>209</c:v>
                </c:pt>
                <c:pt idx="16">
                  <c:v>89.1</c:v>
                </c:pt>
                <c:pt idx="17">
                  <c:v>103.1</c:v>
                </c:pt>
                <c:pt idx="18">
                  <c:v>102.6</c:v>
                </c:pt>
                <c:pt idx="19">
                  <c:v>87.7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C2-4606-B10F-3EE0F4E76062}"/>
            </c:ext>
          </c:extLst>
        </c:ser>
        <c:ser>
          <c:idx val="4"/>
          <c:order val="4"/>
          <c:tx>
            <c:strRef>
              <c:f>'Electrodes Cont. monitored'!$Z$4</c:f>
              <c:strCache>
                <c:ptCount val="1"/>
                <c:pt idx="0">
                  <c:v>M86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'Electrodes Cont. monitored'!$Z$5:$Z$24</c:f>
              <c:numCache>
                <c:formatCode>General</c:formatCode>
                <c:ptCount val="20"/>
                <c:pt idx="0">
                  <c:v>140.4</c:v>
                </c:pt>
                <c:pt idx="1">
                  <c:v>141.30000000000001</c:v>
                </c:pt>
                <c:pt idx="2">
                  <c:v>136.4</c:v>
                </c:pt>
                <c:pt idx="3">
                  <c:v>133.1</c:v>
                </c:pt>
                <c:pt idx="4">
                  <c:v>136.4</c:v>
                </c:pt>
                <c:pt idx="5">
                  <c:v>136.5</c:v>
                </c:pt>
                <c:pt idx="6">
                  <c:v>164.4</c:v>
                </c:pt>
                <c:pt idx="7">
                  <c:v>174.4</c:v>
                </c:pt>
                <c:pt idx="8">
                  <c:v>160.6</c:v>
                </c:pt>
                <c:pt idx="9">
                  <c:v>158.6</c:v>
                </c:pt>
                <c:pt idx="10">
                  <c:v>152.9</c:v>
                </c:pt>
                <c:pt idx="11">
                  <c:v>144.6</c:v>
                </c:pt>
                <c:pt idx="12">
                  <c:v>149.4</c:v>
                </c:pt>
                <c:pt idx="13">
                  <c:v>153.6</c:v>
                </c:pt>
                <c:pt idx="14">
                  <c:v>164.8</c:v>
                </c:pt>
                <c:pt idx="15">
                  <c:v>145.1</c:v>
                </c:pt>
                <c:pt idx="16">
                  <c:v>111.8</c:v>
                </c:pt>
                <c:pt idx="17">
                  <c:v>79.5</c:v>
                </c:pt>
                <c:pt idx="18">
                  <c:v>64.400000000000006</c:v>
                </c:pt>
                <c:pt idx="19">
                  <c:v>53.2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C2-4606-B10F-3EE0F4E76062}"/>
            </c:ext>
          </c:extLst>
        </c:ser>
        <c:ser>
          <c:idx val="5"/>
          <c:order val="5"/>
          <c:tx>
            <c:strRef>
              <c:f>'Electrodes Cont. monitored'!$AA$4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'Electrodes Cont. monitored'!$AA$5:$AA$24</c:f>
              <c:numCache>
                <c:formatCode>General</c:formatCode>
                <c:ptCount val="20"/>
                <c:pt idx="0">
                  <c:v>136.62</c:v>
                </c:pt>
                <c:pt idx="1">
                  <c:v>130.34</c:v>
                </c:pt>
                <c:pt idx="2">
                  <c:v>131.5</c:v>
                </c:pt>
                <c:pt idx="3">
                  <c:v>137.18</c:v>
                </c:pt>
                <c:pt idx="4">
                  <c:v>149.82</c:v>
                </c:pt>
                <c:pt idx="5">
                  <c:v>155.06</c:v>
                </c:pt>
                <c:pt idx="6">
                  <c:v>170.4</c:v>
                </c:pt>
                <c:pt idx="7">
                  <c:v>176.20000000000002</c:v>
                </c:pt>
                <c:pt idx="8">
                  <c:v>161.78</c:v>
                </c:pt>
                <c:pt idx="9">
                  <c:v>161.76000000000002</c:v>
                </c:pt>
                <c:pt idx="10">
                  <c:v>157.66000000000003</c:v>
                </c:pt>
                <c:pt idx="11">
                  <c:v>154.38</c:v>
                </c:pt>
                <c:pt idx="12">
                  <c:v>154.38</c:v>
                </c:pt>
                <c:pt idx="13">
                  <c:v>159.9</c:v>
                </c:pt>
                <c:pt idx="14">
                  <c:v>183.54000000000002</c:v>
                </c:pt>
                <c:pt idx="15">
                  <c:v>178.98</c:v>
                </c:pt>
                <c:pt idx="16">
                  <c:v>113.67999999999999</c:v>
                </c:pt>
                <c:pt idx="17">
                  <c:v>102.52000000000001</c:v>
                </c:pt>
                <c:pt idx="18">
                  <c:v>100.8</c:v>
                </c:pt>
                <c:pt idx="19">
                  <c:v>88.08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BC2-4606-B10F-3EE0F4E76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51288"/>
        <c:axId val="558956208"/>
        <c:extLst/>
      </c:lineChart>
      <c:dateAx>
        <c:axId val="55895128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5589562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Conductivity [µS cm</a:t>
                </a:r>
                <a:r>
                  <a:rPr lang="en-GB" baseline="30000"/>
                  <a:t>-1</a:t>
                </a:r>
                <a:r>
                  <a:rPr lang="en-GB"/>
                  <a:t>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5585506061073"/>
          <c:y val="0.1072165843904818"/>
          <c:w val="0.79929879000039472"/>
          <c:h val="0.78597178087763142"/>
        </c:manualLayout>
      </c:layout>
      <c:lineChart>
        <c:grouping val="standard"/>
        <c:varyColors val="0"/>
        <c:ser>
          <c:idx val="3"/>
          <c:order val="3"/>
          <c:tx>
            <c:strRef>
              <c:f>'Destr samp cosms'!$G$3</c:f>
              <c:strCache>
                <c:ptCount val="1"/>
                <c:pt idx="0">
                  <c:v>Geomean FN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cosms'!$G$5:$G$21</c:f>
              <c:numCache>
                <c:formatCode>0</c:formatCode>
                <c:ptCount val="16"/>
                <c:pt idx="0">
                  <c:v>100</c:v>
                </c:pt>
                <c:pt idx="1">
                  <c:v>367.1636026502506</c:v>
                </c:pt>
                <c:pt idx="2">
                  <c:v>288.41520995490743</c:v>
                </c:pt>
                <c:pt idx="3">
                  <c:v>313.9178944317199</c:v>
                </c:pt>
                <c:pt idx="4">
                  <c:v>315.7324816993019</c:v>
                </c:pt>
                <c:pt idx="5">
                  <c:v>289.49860870899613</c:v>
                </c:pt>
                <c:pt idx="6">
                  <c:v>748.54525581290011</c:v>
                </c:pt>
                <c:pt idx="7">
                  <c:v>871.199173553327</c:v>
                </c:pt>
                <c:pt idx="8">
                  <c:v>1468.4181965639079</c:v>
                </c:pt>
                <c:pt idx="9">
                  <c:v>1219.1185340236609</c:v>
                </c:pt>
                <c:pt idx="10">
                  <c:v>283.2366501708421</c:v>
                </c:pt>
                <c:pt idx="11">
                  <c:v>779.61272437024786</c:v>
                </c:pt>
                <c:pt idx="12">
                  <c:v>12685.299999999997</c:v>
                </c:pt>
                <c:pt idx="13">
                  <c:v>33782.366666666661</c:v>
                </c:pt>
                <c:pt idx="14">
                  <c:v>2515.8333333333335</c:v>
                </c:pt>
                <c:pt idx="1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DA-4DCC-83FB-7DDEFB65A3DE}"/>
            </c:ext>
          </c:extLst>
        </c:ser>
        <c:ser>
          <c:idx val="0"/>
          <c:order val="0"/>
          <c:tx>
            <c:strRef>
              <c:f>'Destr samp cosms'!$D$3</c:f>
              <c:strCache>
                <c:ptCount val="1"/>
                <c:pt idx="0">
                  <c:v>FN1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cosms'!$D$5:$D$21</c:f>
              <c:numCache>
                <c:formatCode>0</c:formatCode>
                <c:ptCount val="16"/>
                <c:pt idx="0" formatCode="0.0">
                  <c:v>100</c:v>
                </c:pt>
                <c:pt idx="1">
                  <c:v>365.66666666666669</c:v>
                </c:pt>
                <c:pt idx="2">
                  <c:v>258.33333333333331</c:v>
                </c:pt>
                <c:pt idx="3">
                  <c:v>326.66666666666669</c:v>
                </c:pt>
                <c:pt idx="4">
                  <c:v>303</c:v>
                </c:pt>
                <c:pt idx="5">
                  <c:v>312.33333333333331</c:v>
                </c:pt>
                <c:pt idx="6">
                  <c:v>1360</c:v>
                </c:pt>
                <c:pt idx="7">
                  <c:v>261</c:v>
                </c:pt>
                <c:pt idx="8">
                  <c:v>2906</c:v>
                </c:pt>
                <c:pt idx="9" formatCode="General">
                  <c:v>625</c:v>
                </c:pt>
                <c:pt idx="10" formatCode="General">
                  <c:v>561</c:v>
                </c:pt>
                <c:pt idx="11" formatCode="General">
                  <c:v>686</c:v>
                </c:pt>
                <c:pt idx="12">
                  <c:v>10128.799999999999</c:v>
                </c:pt>
                <c:pt idx="13">
                  <c:v>41307.5</c:v>
                </c:pt>
                <c:pt idx="14" formatCode="General">
                  <c:v>4315.5</c:v>
                </c:pt>
                <c:pt idx="15" formatCode="General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DA-4DCC-83FB-7DDEFB65A3DE}"/>
            </c:ext>
          </c:extLst>
        </c:ser>
        <c:ser>
          <c:idx val="1"/>
          <c:order val="1"/>
          <c:tx>
            <c:strRef>
              <c:f>'Destr samp cosms'!$E$3</c:f>
              <c:strCache>
                <c:ptCount val="1"/>
                <c:pt idx="0">
                  <c:v>FN2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cosms'!$E$5:$E$21</c:f>
              <c:numCache>
                <c:formatCode>0</c:formatCode>
                <c:ptCount val="16"/>
                <c:pt idx="0" formatCode="0.0">
                  <c:v>100</c:v>
                </c:pt>
                <c:pt idx="1">
                  <c:v>368.66666666666669</c:v>
                </c:pt>
                <c:pt idx="2">
                  <c:v>322</c:v>
                </c:pt>
                <c:pt idx="3">
                  <c:v>301.66666666666669</c:v>
                </c:pt>
                <c:pt idx="4">
                  <c:v>329</c:v>
                </c:pt>
                <c:pt idx="5">
                  <c:v>268.33333333333331</c:v>
                </c:pt>
                <c:pt idx="6">
                  <c:v>412</c:v>
                </c:pt>
                <c:pt idx="7">
                  <c:v>2908</c:v>
                </c:pt>
                <c:pt idx="8">
                  <c:v>742</c:v>
                </c:pt>
                <c:pt idx="9" formatCode="General">
                  <c:v>2378</c:v>
                </c:pt>
                <c:pt idx="10" formatCode="General">
                  <c:v>143</c:v>
                </c:pt>
                <c:pt idx="11" formatCode="General">
                  <c:v>886</c:v>
                </c:pt>
                <c:pt idx="12">
                  <c:v>11598.4</c:v>
                </c:pt>
                <c:pt idx="13">
                  <c:v>29854.9</c:v>
                </c:pt>
                <c:pt idx="14" formatCode="General">
                  <c:v>2096</c:v>
                </c:pt>
                <c:pt idx="15" formatCode="General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DA-4DCC-83FB-7DDEFB65A3DE}"/>
            </c:ext>
          </c:extLst>
        </c:ser>
        <c:ser>
          <c:idx val="2"/>
          <c:order val="2"/>
          <c:tx>
            <c:strRef>
              <c:f>'Destr samp cosms'!$F$3</c:f>
              <c:strCache>
                <c:ptCount val="1"/>
                <c:pt idx="0">
                  <c:v>FN3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cosms'!$F$5:$F$21</c:f>
              <c:numCache>
                <c:formatCode>0.0</c:formatCode>
                <c:ptCount val="16"/>
                <c:pt idx="12" formatCode="0">
                  <c:v>16328.7</c:v>
                </c:pt>
                <c:pt idx="13" formatCode="0">
                  <c:v>30184.7</c:v>
                </c:pt>
                <c:pt idx="14" formatCode="General">
                  <c:v>1136</c:v>
                </c:pt>
                <c:pt idx="15" formatCode="General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DA-4DCC-83FB-7DDEFB65A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252"/>
          <c:min val="4288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Fronds per microcosm</a:t>
                </a:r>
              </a:p>
            </c:rich>
          </c:tx>
          <c:layout>
            <c:manualLayout>
              <c:xMode val="edge"/>
              <c:yMode val="edge"/>
              <c:x val="2.710903668105439E-2"/>
              <c:y val="0.280634515033169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2887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3931243963596"/>
          <c:y val="9.2309741885674479E-2"/>
          <c:w val="0.79929879000039472"/>
          <c:h val="0.78597178087763142"/>
        </c:manualLayout>
      </c:layout>
      <c:lineChart>
        <c:grouping val="standard"/>
        <c:varyColors val="0"/>
        <c:ser>
          <c:idx val="0"/>
          <c:order val="0"/>
          <c:tx>
            <c:strRef>
              <c:f>'Destr samp cosms'!$H$3</c:f>
              <c:strCache>
                <c:ptCount val="1"/>
                <c:pt idx="0">
                  <c:v>exp r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cosms'!$H$5:$H$43</c:f>
            </c:numRef>
          </c:val>
          <c:smooth val="0"/>
          <c:extLst>
            <c:ext xmlns:c16="http://schemas.microsoft.com/office/drawing/2014/chart" uri="{C3380CC4-5D6E-409C-BE32-E72D297353CC}">
              <c16:uniqueId val="{00000001-2DE5-4FC6-B27F-24CBD5EFF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689"/>
          <c:min val="-1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r(fFronds)</a:t>
                </a:r>
              </a:p>
            </c:rich>
          </c:tx>
          <c:layout>
            <c:manualLayout>
              <c:xMode val="edge"/>
              <c:yMode val="edge"/>
              <c:x val="2.7109010174302794E-2"/>
              <c:y val="0.411069386950233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2917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5585506061073"/>
          <c:y val="0.1072165843904818"/>
          <c:w val="0.79929879000039472"/>
          <c:h val="0.78597178087763142"/>
        </c:manualLayout>
      </c:layout>
      <c:lineChart>
        <c:grouping val="standard"/>
        <c:varyColors val="0"/>
        <c:ser>
          <c:idx val="3"/>
          <c:order val="3"/>
          <c:tx>
            <c:strRef>
              <c:f>'Destr samp cosms'!$F$3</c:f>
              <c:strCache>
                <c:ptCount val="1"/>
                <c:pt idx="0">
                  <c:v>FN3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cosms'!$Q$5:$Q$21</c:f>
              <c:numCache>
                <c:formatCode>0.000</c:formatCode>
                <c:ptCount val="16"/>
                <c:pt idx="0">
                  <c:v>9.3103448275862144E-2</c:v>
                </c:pt>
                <c:pt idx="1">
                  <c:v>0.31603970310040308</c:v>
                </c:pt>
                <c:pt idx="2">
                  <c:v>0.38501457987228077</c:v>
                </c:pt>
                <c:pt idx="3">
                  <c:v>0.38398374916069117</c:v>
                </c:pt>
                <c:pt idx="4">
                  <c:v>0.40556962676729552</c:v>
                </c:pt>
                <c:pt idx="5">
                  <c:v>0.32469992854771373</c:v>
                </c:pt>
                <c:pt idx="6">
                  <c:v>0.93310752605067659</c:v>
                </c:pt>
                <c:pt idx="7">
                  <c:v>0.84777420296946115</c:v>
                </c:pt>
                <c:pt idx="8">
                  <c:v>2.0074672333131618</c:v>
                </c:pt>
                <c:pt idx="9">
                  <c:v>1.0149985014700891</c:v>
                </c:pt>
                <c:pt idx="10">
                  <c:v>0.22873274416244121</c:v>
                </c:pt>
                <c:pt idx="11">
                  <c:v>0.58626323822099224</c:v>
                </c:pt>
                <c:pt idx="12">
                  <c:v>47.166711407562737</c:v>
                </c:pt>
                <c:pt idx="13">
                  <c:v>78.172275908442074</c:v>
                </c:pt>
                <c:pt idx="14">
                  <c:v>69.245787938148368</c:v>
                </c:pt>
                <c:pt idx="1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908-44B6-8DE4-1BF132793A02}"/>
            </c:ext>
          </c:extLst>
        </c:ser>
        <c:ser>
          <c:idx val="0"/>
          <c:order val="0"/>
          <c:tx>
            <c:strRef>
              <c:f>'Destr samp cosms'!$G$3</c:f>
              <c:strCache>
                <c:ptCount val="1"/>
                <c:pt idx="0">
                  <c:v>Geomean FN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cosms'!$Q$5:$Q$21</c:f>
              <c:numCache>
                <c:formatCode>0.000</c:formatCode>
                <c:ptCount val="16"/>
                <c:pt idx="0">
                  <c:v>9.3103448275862144E-2</c:v>
                </c:pt>
                <c:pt idx="1">
                  <c:v>0.31603970310040308</c:v>
                </c:pt>
                <c:pt idx="2">
                  <c:v>0.38501457987228077</c:v>
                </c:pt>
                <c:pt idx="3">
                  <c:v>0.38398374916069117</c:v>
                </c:pt>
                <c:pt idx="4">
                  <c:v>0.40556962676729552</c:v>
                </c:pt>
                <c:pt idx="5">
                  <c:v>0.32469992854771373</c:v>
                </c:pt>
                <c:pt idx="6">
                  <c:v>0.93310752605067659</c:v>
                </c:pt>
                <c:pt idx="7">
                  <c:v>0.84777420296946115</c:v>
                </c:pt>
                <c:pt idx="8">
                  <c:v>2.0074672333131618</c:v>
                </c:pt>
                <c:pt idx="9">
                  <c:v>1.0149985014700891</c:v>
                </c:pt>
                <c:pt idx="10">
                  <c:v>0.22873274416244121</c:v>
                </c:pt>
                <c:pt idx="11">
                  <c:v>0.58626323822099224</c:v>
                </c:pt>
                <c:pt idx="12">
                  <c:v>47.166711407562737</c:v>
                </c:pt>
                <c:pt idx="13">
                  <c:v>78.172275908442074</c:v>
                </c:pt>
                <c:pt idx="14">
                  <c:v>69.245787938148368</c:v>
                </c:pt>
                <c:pt idx="1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908-44B6-8DE4-1BF132793A02}"/>
            </c:ext>
          </c:extLst>
        </c:ser>
        <c:ser>
          <c:idx val="1"/>
          <c:order val="1"/>
          <c:tx>
            <c:strRef>
              <c:f>'Destr samp cosms'!$D$3</c:f>
              <c:strCache>
                <c:ptCount val="1"/>
                <c:pt idx="0">
                  <c:v>FN1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cosms'!$N$5:$N$21</c:f>
              <c:numCache>
                <c:formatCode>0.000</c:formatCode>
                <c:ptCount val="16"/>
                <c:pt idx="0">
                  <c:v>9.3103448275862144E-2</c:v>
                </c:pt>
                <c:pt idx="1">
                  <c:v>0.32183908045977044</c:v>
                </c:pt>
                <c:pt idx="2">
                  <c:v>0.3793103448275853</c:v>
                </c:pt>
                <c:pt idx="3">
                  <c:v>0.41379310344827624</c:v>
                </c:pt>
                <c:pt idx="4">
                  <c:v>0.34482758620689691</c:v>
                </c:pt>
                <c:pt idx="5">
                  <c:v>0.24137931034482782</c:v>
                </c:pt>
                <c:pt idx="6">
                  <c:v>1.5000000000000009</c:v>
                </c:pt>
                <c:pt idx="7">
                  <c:v>0.91954022988505713</c:v>
                </c:pt>
                <c:pt idx="8">
                  <c:v>3.3390804597701149</c:v>
                </c:pt>
                <c:pt idx="9">
                  <c:v>0.6379310344827599</c:v>
                </c:pt>
                <c:pt idx="10">
                  <c:v>0.27586206896551752</c:v>
                </c:pt>
                <c:pt idx="11">
                  <c:v>0.6954022988505747</c:v>
                </c:pt>
                <c:pt idx="12">
                  <c:v>45.229885057471272</c:v>
                </c:pt>
                <c:pt idx="13">
                  <c:v>62.201149425287362</c:v>
                </c:pt>
                <c:pt idx="14">
                  <c:v>63.505747126436788</c:v>
                </c:pt>
                <c:pt idx="1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908-44B6-8DE4-1BF132793A02}"/>
            </c:ext>
          </c:extLst>
        </c:ser>
        <c:ser>
          <c:idx val="2"/>
          <c:order val="2"/>
          <c:tx>
            <c:strRef>
              <c:f>'Destr samp cosms'!$E$3</c:f>
              <c:strCache>
                <c:ptCount val="1"/>
                <c:pt idx="0">
                  <c:v>FN2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cosms'!$O$5:$O$21</c:f>
              <c:numCache>
                <c:formatCode>0.000</c:formatCode>
                <c:ptCount val="16"/>
                <c:pt idx="0">
                  <c:v>9.3103448275862144E-2</c:v>
                </c:pt>
                <c:pt idx="1">
                  <c:v>0.31034482758620718</c:v>
                </c:pt>
                <c:pt idx="2">
                  <c:v>0.39080459770114978</c:v>
                </c:pt>
                <c:pt idx="3">
                  <c:v>0.35632183908045945</c:v>
                </c:pt>
                <c:pt idx="4">
                  <c:v>0.47701149425287337</c:v>
                </c:pt>
                <c:pt idx="5">
                  <c:v>0.43678160919540271</c:v>
                </c:pt>
                <c:pt idx="6">
                  <c:v>0.58045977011494243</c:v>
                </c:pt>
                <c:pt idx="7">
                  <c:v>0.78160919540229956</c:v>
                </c:pt>
                <c:pt idx="8">
                  <c:v>1.2068965517241379</c:v>
                </c:pt>
                <c:pt idx="9">
                  <c:v>1.6149425287356332</c:v>
                </c:pt>
                <c:pt idx="10">
                  <c:v>0.18965517241379265</c:v>
                </c:pt>
                <c:pt idx="11">
                  <c:v>0.49425287356321757</c:v>
                </c:pt>
                <c:pt idx="12">
                  <c:v>47.586206896551722</c:v>
                </c:pt>
                <c:pt idx="13">
                  <c:v>93.051724137931032</c:v>
                </c:pt>
                <c:pt idx="14">
                  <c:v>60.689655172413801</c:v>
                </c:pt>
                <c:pt idx="1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908-44B6-8DE4-1BF132793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252"/>
          <c:min val="4288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At val="1.0000000000000002E-2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Fronds per microcosm</a:t>
                </a:r>
              </a:p>
            </c:rich>
          </c:tx>
          <c:layout>
            <c:manualLayout>
              <c:xMode val="edge"/>
              <c:yMode val="edge"/>
              <c:x val="2.710903668105439E-2"/>
              <c:y val="0.280634515033169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2887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 vs water temp</a:t>
            </a:r>
          </a:p>
        </c:rich>
      </c:tx>
      <c:layout>
        <c:manualLayout>
          <c:xMode val="edge"/>
          <c:yMode val="edge"/>
          <c:x val="0.39199176962082366"/>
          <c:y val="3.51791588690814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22225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4279109030461542E-2"/>
                  <c:y val="-0.183981460860277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'Growth rate cosms'!#REF!</c:f>
            </c:numRef>
          </c:xVal>
          <c:yVal>
            <c:numRef>
              <c:f>'Growth rate cosms'!$AF$19:$AF$33</c:f>
              <c:numCache>
                <c:formatCode>0.000</c:formatCode>
                <c:ptCount val="15"/>
                <c:pt idx="0">
                  <c:v>0.22893792396298371</c:v>
                </c:pt>
                <c:pt idx="1">
                  <c:v>0.2027141403026699</c:v>
                </c:pt>
                <c:pt idx="2">
                  <c:v>2.0289733110043024E-2</c:v>
                </c:pt>
                <c:pt idx="3">
                  <c:v>7.1746579927442822E-2</c:v>
                </c:pt>
                <c:pt idx="4">
                  <c:v>0.28656104073454058</c:v>
                </c:pt>
                <c:pt idx="5">
                  <c:v>0.14861220729738175</c:v>
                </c:pt>
                <c:pt idx="6">
                  <c:v>0.27488917261038631</c:v>
                </c:pt>
                <c:pt idx="7">
                  <c:v>0.23296891099449116</c:v>
                </c:pt>
                <c:pt idx="8">
                  <c:v>0.2232755690884832</c:v>
                </c:pt>
                <c:pt idx="9">
                  <c:v>0.34418702536164902</c:v>
                </c:pt>
                <c:pt idx="10">
                  <c:v>0.18531709599641313</c:v>
                </c:pt>
                <c:pt idx="11">
                  <c:v>0.12096918398904072</c:v>
                </c:pt>
                <c:pt idx="12">
                  <c:v>7.673283375776481E-2</c:v>
                </c:pt>
                <c:pt idx="13">
                  <c:v>9.4986750228825245E-2</c:v>
                </c:pt>
                <c:pt idx="14">
                  <c:v>4.3968603258041611E-2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06-4096-BCE5-B89D41154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981248"/>
        <c:axId val="468984856"/>
      </c:scatterChart>
      <c:valAx>
        <c:axId val="46898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water temperature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 val="autoZero"/>
        <c:crossBetween val="midCat"/>
      </c:valAx>
      <c:valAx>
        <c:axId val="46898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 [/d]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44839083955707"/>
          <c:y val="8.7526700671849977E-2"/>
          <c:w val="0.79880053619906954"/>
          <c:h val="0.86635170603674538"/>
        </c:manualLayout>
      </c:layout>
      <c:lineChart>
        <c:grouping val="standard"/>
        <c:varyColors val="0"/>
        <c:ser>
          <c:idx val="0"/>
          <c:order val="0"/>
          <c:tx>
            <c:strRef>
              <c:f>'Data set regr growth cosms'!$V$4</c:f>
              <c:strCache>
                <c:ptCount val="1"/>
                <c:pt idx="0">
                  <c:v>r(FN)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'Data set regr growth cosms'!$A$5:$A$67</c:f>
              <c:numCache>
                <c:formatCode>dd/mm/yy;@</c:formatCode>
                <c:ptCount val="63"/>
                <c:pt idx="0">
                  <c:v>42955</c:v>
                </c:pt>
                <c:pt idx="1">
                  <c:v>42955</c:v>
                </c:pt>
                <c:pt idx="2">
                  <c:v>42961</c:v>
                </c:pt>
                <c:pt idx="3">
                  <c:v>42961</c:v>
                </c:pt>
                <c:pt idx="4">
                  <c:v>42968</c:v>
                </c:pt>
                <c:pt idx="5">
                  <c:v>42968</c:v>
                </c:pt>
                <c:pt idx="6">
                  <c:v>42975</c:v>
                </c:pt>
                <c:pt idx="7">
                  <c:v>42975</c:v>
                </c:pt>
                <c:pt idx="8">
                  <c:v>42982</c:v>
                </c:pt>
                <c:pt idx="9">
                  <c:v>42982</c:v>
                </c:pt>
                <c:pt idx="10">
                  <c:v>42989</c:v>
                </c:pt>
                <c:pt idx="11">
                  <c:v>42989</c:v>
                </c:pt>
                <c:pt idx="12">
                  <c:v>42996</c:v>
                </c:pt>
                <c:pt idx="13">
                  <c:v>42996</c:v>
                </c:pt>
                <c:pt idx="14">
                  <c:v>43003</c:v>
                </c:pt>
                <c:pt idx="15">
                  <c:v>43003</c:v>
                </c:pt>
                <c:pt idx="16">
                  <c:v>43010</c:v>
                </c:pt>
                <c:pt idx="17">
                  <c:v>43010</c:v>
                </c:pt>
                <c:pt idx="18">
                  <c:v>43277</c:v>
                </c:pt>
                <c:pt idx="19">
                  <c:v>43277</c:v>
                </c:pt>
                <c:pt idx="20">
                  <c:v>43277</c:v>
                </c:pt>
                <c:pt idx="21">
                  <c:v>43284</c:v>
                </c:pt>
                <c:pt idx="22">
                  <c:v>43284</c:v>
                </c:pt>
                <c:pt idx="23">
                  <c:v>43284</c:v>
                </c:pt>
                <c:pt idx="24">
                  <c:v>43291</c:v>
                </c:pt>
                <c:pt idx="25">
                  <c:v>43291</c:v>
                </c:pt>
                <c:pt idx="26">
                  <c:v>43291</c:v>
                </c:pt>
                <c:pt idx="27">
                  <c:v>43298</c:v>
                </c:pt>
                <c:pt idx="28">
                  <c:v>43298</c:v>
                </c:pt>
                <c:pt idx="29">
                  <c:v>43298</c:v>
                </c:pt>
                <c:pt idx="30">
                  <c:v>43305</c:v>
                </c:pt>
                <c:pt idx="31">
                  <c:v>43305</c:v>
                </c:pt>
                <c:pt idx="32">
                  <c:v>43305</c:v>
                </c:pt>
                <c:pt idx="33">
                  <c:v>43312</c:v>
                </c:pt>
                <c:pt idx="34">
                  <c:v>43312</c:v>
                </c:pt>
                <c:pt idx="35">
                  <c:v>43312</c:v>
                </c:pt>
                <c:pt idx="36">
                  <c:v>43319</c:v>
                </c:pt>
                <c:pt idx="37">
                  <c:v>43319</c:v>
                </c:pt>
                <c:pt idx="38">
                  <c:v>43319</c:v>
                </c:pt>
                <c:pt idx="39">
                  <c:v>43326</c:v>
                </c:pt>
                <c:pt idx="40">
                  <c:v>43326</c:v>
                </c:pt>
                <c:pt idx="41">
                  <c:v>43326</c:v>
                </c:pt>
                <c:pt idx="42">
                  <c:v>43333</c:v>
                </c:pt>
                <c:pt idx="43">
                  <c:v>43333</c:v>
                </c:pt>
                <c:pt idx="44">
                  <c:v>43333</c:v>
                </c:pt>
                <c:pt idx="45">
                  <c:v>43340</c:v>
                </c:pt>
                <c:pt idx="46">
                  <c:v>43340</c:v>
                </c:pt>
                <c:pt idx="47">
                  <c:v>43340</c:v>
                </c:pt>
                <c:pt idx="48">
                  <c:v>43347</c:v>
                </c:pt>
                <c:pt idx="49">
                  <c:v>43347</c:v>
                </c:pt>
                <c:pt idx="50">
                  <c:v>43347</c:v>
                </c:pt>
                <c:pt idx="51">
                  <c:v>43361</c:v>
                </c:pt>
                <c:pt idx="52">
                  <c:v>43361</c:v>
                </c:pt>
                <c:pt idx="53">
                  <c:v>43361</c:v>
                </c:pt>
                <c:pt idx="54">
                  <c:v>43375</c:v>
                </c:pt>
                <c:pt idx="55">
                  <c:v>43375</c:v>
                </c:pt>
                <c:pt idx="56">
                  <c:v>43375</c:v>
                </c:pt>
                <c:pt idx="57">
                  <c:v>43403</c:v>
                </c:pt>
                <c:pt idx="58">
                  <c:v>43403</c:v>
                </c:pt>
                <c:pt idx="59">
                  <c:v>43403</c:v>
                </c:pt>
                <c:pt idx="60">
                  <c:v>43431</c:v>
                </c:pt>
                <c:pt idx="61">
                  <c:v>43431</c:v>
                </c:pt>
                <c:pt idx="62">
                  <c:v>43431</c:v>
                </c:pt>
              </c:numCache>
            </c:numRef>
          </c:cat>
          <c:val>
            <c:numRef>
              <c:f>'Data set regr growth cosms'!$V$5:$V$67</c:f>
              <c:numCache>
                <c:formatCode>0.000</c:formatCode>
                <c:ptCount val="63"/>
                <c:pt idx="0">
                  <c:v>5.2995524623526906E-2</c:v>
                </c:pt>
                <c:pt idx="1">
                  <c:v>7.2257207977034277E-2</c:v>
                </c:pt>
                <c:pt idx="2">
                  <c:v>0.18549223432312786</c:v>
                </c:pt>
                <c:pt idx="3">
                  <c:v>0.16717997699109097</c:v>
                </c:pt>
                <c:pt idx="4">
                  <c:v>0.15502703833370976</c:v>
                </c:pt>
                <c:pt idx="5">
                  <c:v>0.16070422814078317</c:v>
                </c:pt>
                <c:pt idx="6">
                  <c:v>0.16346039998859446</c:v>
                </c:pt>
                <c:pt idx="7">
                  <c:v>0.149616999182937</c:v>
                </c:pt>
                <c:pt idx="10">
                  <c:v>4.8430967339278333E-2</c:v>
                </c:pt>
                <c:pt idx="11">
                  <c:v>5.2311992408087579E-2</c:v>
                </c:pt>
                <c:pt idx="12">
                  <c:v>4.6011928452730465E-2</c:v>
                </c:pt>
                <c:pt idx="13">
                  <c:v>0.29048537188263268</c:v>
                </c:pt>
                <c:pt idx="14">
                  <c:v>-2.4907626734968349E-2</c:v>
                </c:pt>
                <c:pt idx="15">
                  <c:v>8.8653783960729982E-2</c:v>
                </c:pt>
                <c:pt idx="18">
                  <c:v>9.7585263529491914E-2</c:v>
                </c:pt>
                <c:pt idx="19">
                  <c:v>0.12083832393965833</c:v>
                </c:pt>
                <c:pt idx="20">
                  <c:v>0.10599104924705381</c:v>
                </c:pt>
                <c:pt idx="21">
                  <c:v>0.14554961717132095</c:v>
                </c:pt>
                <c:pt idx="22">
                  <c:v>7.496121841928309E-2</c:v>
                </c:pt>
                <c:pt idx="23">
                  <c:v>0.10393551532532529</c:v>
                </c:pt>
                <c:pt idx="24">
                  <c:v>5.9815762122597808E-2</c:v>
                </c:pt>
                <c:pt idx="25">
                  <c:v>0.1643674325141172</c:v>
                </c:pt>
                <c:pt idx="26">
                  <c:v>3.9661676656896967E-2</c:v>
                </c:pt>
                <c:pt idx="27">
                  <c:v>7.1539326844641218E-2</c:v>
                </c:pt>
                <c:pt idx="28">
                  <c:v>0.14911486459615922</c:v>
                </c:pt>
                <c:pt idx="29">
                  <c:v>0.1643674325141172</c:v>
                </c:pt>
                <c:pt idx="30">
                  <c:v>0.16749744817636639</c:v>
                </c:pt>
                <c:pt idx="31">
                  <c:v>0.17012679496818287</c:v>
                </c:pt>
                <c:pt idx="32">
                  <c:v>0.17896613835648104</c:v>
                </c:pt>
                <c:pt idx="33">
                  <c:v>0.15646762677179929</c:v>
                </c:pt>
                <c:pt idx="34">
                  <c:v>0.16661013387741772</c:v>
                </c:pt>
                <c:pt idx="35">
                  <c:v>0.16837928519166365</c:v>
                </c:pt>
                <c:pt idx="36">
                  <c:v>0.19588296047283457</c:v>
                </c:pt>
                <c:pt idx="37">
                  <c:v>0.22497806680921148</c:v>
                </c:pt>
                <c:pt idx="38">
                  <c:v>0.20804096184856075</c:v>
                </c:pt>
                <c:pt idx="39">
                  <c:v>0.14189311043004046</c:v>
                </c:pt>
                <c:pt idx="40">
                  <c:v>0.18920270820025756</c:v>
                </c:pt>
                <c:pt idx="41">
                  <c:v>0.15977355942346985</c:v>
                </c:pt>
                <c:pt idx="42">
                  <c:v>0.19369073623359739</c:v>
                </c:pt>
                <c:pt idx="43">
                  <c:v>7.7474898689337282E-2</c:v>
                </c:pt>
                <c:pt idx="44">
                  <c:v>0.1365016350039194</c:v>
                </c:pt>
                <c:pt idx="45">
                  <c:v>0.1018499725508749</c:v>
                </c:pt>
                <c:pt idx="46">
                  <c:v>0.149616999182937</c:v>
                </c:pt>
                <c:pt idx="47">
                  <c:v>0.21230567086994373</c:v>
                </c:pt>
                <c:pt idx="48">
                  <c:v>0.20052042849350041</c:v>
                </c:pt>
                <c:pt idx="49">
                  <c:v>0.15160807173204865</c:v>
                </c:pt>
                <c:pt idx="50">
                  <c:v>0.21391262980363962</c:v>
                </c:pt>
                <c:pt idx="51">
                  <c:v>0.11979261149342246</c:v>
                </c:pt>
                <c:pt idx="52">
                  <c:v>0.1728199174618246</c:v>
                </c:pt>
                <c:pt idx="53">
                  <c:v>0.14189311043004046</c:v>
                </c:pt>
                <c:pt idx="54">
                  <c:v>9.4029159546837437E-2</c:v>
                </c:pt>
                <c:pt idx="55">
                  <c:v>7.799452146552234E-2</c:v>
                </c:pt>
                <c:pt idx="56">
                  <c:v>7.9886779711734926E-2</c:v>
                </c:pt>
                <c:pt idx="57">
                  <c:v>8.6154855605470163E-2</c:v>
                </c:pt>
                <c:pt idx="58">
                  <c:v>0.11047545006760195</c:v>
                </c:pt>
                <c:pt idx="59">
                  <c:v>7.6723847593203151E-2</c:v>
                </c:pt>
                <c:pt idx="60">
                  <c:v>3.7271434044372181E-3</c:v>
                </c:pt>
                <c:pt idx="61">
                  <c:v>2.0392126663776322E-2</c:v>
                </c:pt>
                <c:pt idx="62">
                  <c:v>4.2204542692093429E-2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52-4664-843D-1D4DB520FA48}"/>
            </c:ext>
          </c:extLst>
        </c:ser>
        <c:ser>
          <c:idx val="1"/>
          <c:order val="1"/>
          <c:tx>
            <c:strRef>
              <c:f>'Data set regr growth cosms'!$W$4</c:f>
              <c:strCache>
                <c:ptCount val="1"/>
                <c:pt idx="0">
                  <c:v>r (DW)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'Data set regr growth cosms'!$A$5:$A$67</c:f>
              <c:numCache>
                <c:formatCode>dd/mm/yy;@</c:formatCode>
                <c:ptCount val="63"/>
                <c:pt idx="0">
                  <c:v>42955</c:v>
                </c:pt>
                <c:pt idx="1">
                  <c:v>42955</c:v>
                </c:pt>
                <c:pt idx="2">
                  <c:v>42961</c:v>
                </c:pt>
                <c:pt idx="3">
                  <c:v>42961</c:v>
                </c:pt>
                <c:pt idx="4">
                  <c:v>42968</c:v>
                </c:pt>
                <c:pt idx="5">
                  <c:v>42968</c:v>
                </c:pt>
                <c:pt idx="6">
                  <c:v>42975</c:v>
                </c:pt>
                <c:pt idx="7">
                  <c:v>42975</c:v>
                </c:pt>
                <c:pt idx="8">
                  <c:v>42982</c:v>
                </c:pt>
                <c:pt idx="9">
                  <c:v>42982</c:v>
                </c:pt>
                <c:pt idx="10">
                  <c:v>42989</c:v>
                </c:pt>
                <c:pt idx="11">
                  <c:v>42989</c:v>
                </c:pt>
                <c:pt idx="12">
                  <c:v>42996</c:v>
                </c:pt>
                <c:pt idx="13">
                  <c:v>42996</c:v>
                </c:pt>
                <c:pt idx="14">
                  <c:v>43003</c:v>
                </c:pt>
                <c:pt idx="15">
                  <c:v>43003</c:v>
                </c:pt>
                <c:pt idx="16">
                  <c:v>43010</c:v>
                </c:pt>
                <c:pt idx="17">
                  <c:v>43010</c:v>
                </c:pt>
                <c:pt idx="18">
                  <c:v>43277</c:v>
                </c:pt>
                <c:pt idx="19">
                  <c:v>43277</c:v>
                </c:pt>
                <c:pt idx="20">
                  <c:v>43277</c:v>
                </c:pt>
                <c:pt idx="21">
                  <c:v>43284</c:v>
                </c:pt>
                <c:pt idx="22">
                  <c:v>43284</c:v>
                </c:pt>
                <c:pt idx="23">
                  <c:v>43284</c:v>
                </c:pt>
                <c:pt idx="24">
                  <c:v>43291</c:v>
                </c:pt>
                <c:pt idx="25">
                  <c:v>43291</c:v>
                </c:pt>
                <c:pt idx="26">
                  <c:v>43291</c:v>
                </c:pt>
                <c:pt idx="27">
                  <c:v>43298</c:v>
                </c:pt>
                <c:pt idx="28">
                  <c:v>43298</c:v>
                </c:pt>
                <c:pt idx="29">
                  <c:v>43298</c:v>
                </c:pt>
                <c:pt idx="30">
                  <c:v>43305</c:v>
                </c:pt>
                <c:pt idx="31">
                  <c:v>43305</c:v>
                </c:pt>
                <c:pt idx="32">
                  <c:v>43305</c:v>
                </c:pt>
                <c:pt idx="33">
                  <c:v>43312</c:v>
                </c:pt>
                <c:pt idx="34">
                  <c:v>43312</c:v>
                </c:pt>
                <c:pt idx="35">
                  <c:v>43312</c:v>
                </c:pt>
                <c:pt idx="36">
                  <c:v>43319</c:v>
                </c:pt>
                <c:pt idx="37">
                  <c:v>43319</c:v>
                </c:pt>
                <c:pt idx="38">
                  <c:v>43319</c:v>
                </c:pt>
                <c:pt idx="39">
                  <c:v>43326</c:v>
                </c:pt>
                <c:pt idx="40">
                  <c:v>43326</c:v>
                </c:pt>
                <c:pt idx="41">
                  <c:v>43326</c:v>
                </c:pt>
                <c:pt idx="42">
                  <c:v>43333</c:v>
                </c:pt>
                <c:pt idx="43">
                  <c:v>43333</c:v>
                </c:pt>
                <c:pt idx="44">
                  <c:v>43333</c:v>
                </c:pt>
                <c:pt idx="45">
                  <c:v>43340</c:v>
                </c:pt>
                <c:pt idx="46">
                  <c:v>43340</c:v>
                </c:pt>
                <c:pt idx="47">
                  <c:v>43340</c:v>
                </c:pt>
                <c:pt idx="48">
                  <c:v>43347</c:v>
                </c:pt>
                <c:pt idx="49">
                  <c:v>43347</c:v>
                </c:pt>
                <c:pt idx="50">
                  <c:v>43347</c:v>
                </c:pt>
                <c:pt idx="51">
                  <c:v>43361</c:v>
                </c:pt>
                <c:pt idx="52">
                  <c:v>43361</c:v>
                </c:pt>
                <c:pt idx="53">
                  <c:v>43361</c:v>
                </c:pt>
                <c:pt idx="54">
                  <c:v>43375</c:v>
                </c:pt>
                <c:pt idx="55">
                  <c:v>43375</c:v>
                </c:pt>
                <c:pt idx="56">
                  <c:v>43375</c:v>
                </c:pt>
                <c:pt idx="57">
                  <c:v>43403</c:v>
                </c:pt>
                <c:pt idx="58">
                  <c:v>43403</c:v>
                </c:pt>
                <c:pt idx="59">
                  <c:v>43403</c:v>
                </c:pt>
                <c:pt idx="60">
                  <c:v>43431</c:v>
                </c:pt>
                <c:pt idx="61">
                  <c:v>43431</c:v>
                </c:pt>
                <c:pt idx="62">
                  <c:v>43431</c:v>
                </c:pt>
              </c:numCache>
            </c:numRef>
          </c:cat>
          <c:val>
            <c:numRef>
              <c:f>'Data set regr growth cosms'!$W$5:$W$67</c:f>
              <c:numCache>
                <c:formatCode>0.000</c:formatCode>
                <c:ptCount val="63"/>
                <c:pt idx="0">
                  <c:v>0.13650163500391965</c:v>
                </c:pt>
                <c:pt idx="1">
                  <c:v>0.18818592709042006</c:v>
                </c:pt>
                <c:pt idx="2">
                  <c:v>0.17896613835648104</c:v>
                </c:pt>
                <c:pt idx="3">
                  <c:v>0.16959509800136482</c:v>
                </c:pt>
                <c:pt idx="4">
                  <c:v>0.17668037530698941</c:v>
                </c:pt>
                <c:pt idx="5">
                  <c:v>0.15694461266687268</c:v>
                </c:pt>
                <c:pt idx="6">
                  <c:v>9.9021025794278045E-2</c:v>
                </c:pt>
                <c:pt idx="7">
                  <c:v>2.8101470606579353E-2</c:v>
                </c:pt>
                <c:pt idx="8">
                  <c:v>0.19804205158855595</c:v>
                </c:pt>
                <c:pt idx="9">
                  <c:v>0.33017759367673716</c:v>
                </c:pt>
                <c:pt idx="10">
                  <c:v>9.0855538102856778E-2</c:v>
                </c:pt>
                <c:pt idx="11">
                  <c:v>9.4996614799035248E-2</c:v>
                </c:pt>
                <c:pt idx="12">
                  <c:v>3.795759510471524E-2</c:v>
                </c:pt>
                <c:pt idx="13">
                  <c:v>0.17985070553475557</c:v>
                </c:pt>
                <c:pt idx="14">
                  <c:v>0.10718651348569923</c:v>
                </c:pt>
                <c:pt idx="15">
                  <c:v>9.0360365534787254E-2</c:v>
                </c:pt>
                <c:pt idx="16">
                  <c:v>6.06975991378952E-2</c:v>
                </c:pt>
                <c:pt idx="17">
                  <c:v>0.10316210249045644</c:v>
                </c:pt>
                <c:pt idx="18">
                  <c:v>0.27279178641206242</c:v>
                </c:pt>
                <c:pt idx="19">
                  <c:v>0.17377076061778476</c:v>
                </c:pt>
                <c:pt idx="20">
                  <c:v>0.24025122485910386</c:v>
                </c:pt>
                <c:pt idx="21">
                  <c:v>0.27012148169604056</c:v>
                </c:pt>
                <c:pt idx="22">
                  <c:v>0.14451441595406717</c:v>
                </c:pt>
                <c:pt idx="23">
                  <c:v>0.19350652325790202</c:v>
                </c:pt>
                <c:pt idx="24">
                  <c:v>-1.9075913232074422E-2</c:v>
                </c:pt>
                <c:pt idx="25">
                  <c:v>7.9945112562203366E-2</c:v>
                </c:pt>
                <c:pt idx="26">
                  <c:v>1.2688263138573217E-16</c:v>
                </c:pt>
                <c:pt idx="27">
                  <c:v>4.5493390159789246E-2</c:v>
                </c:pt>
                <c:pt idx="28">
                  <c:v>7.9945112562201076E-2</c:v>
                </c:pt>
                <c:pt idx="29">
                  <c:v>8.9801237060338171E-2</c:v>
                </c:pt>
                <c:pt idx="30">
                  <c:v>0.29706307738283311</c:v>
                </c:pt>
                <c:pt idx="31">
                  <c:v>0.28463288067002951</c:v>
                </c:pt>
                <c:pt idx="32">
                  <c:v>0.27798716415075908</c:v>
                </c:pt>
                <c:pt idx="33">
                  <c:v>0.15574914842822768</c:v>
                </c:pt>
                <c:pt idx="34">
                  <c:v>0.1508646677498999</c:v>
                </c:pt>
                <c:pt idx="35">
                  <c:v>0.13922280571401771</c:v>
                </c:pt>
                <c:pt idx="36">
                  <c:v>0.34255646754262437</c:v>
                </c:pt>
                <c:pt idx="37">
                  <c:v>0.23181187702630282</c:v>
                </c:pt>
                <c:pt idx="38">
                  <c:v>0.25029917326223167</c:v>
                </c:pt>
                <c:pt idx="39">
                  <c:v>0.24525663296493785</c:v>
                </c:pt>
                <c:pt idx="40">
                  <c:v>0.24091413622431293</c:v>
                </c:pt>
                <c:pt idx="41">
                  <c:v>0.21273596379422269</c:v>
                </c:pt>
                <c:pt idx="42">
                  <c:v>0.34045387147490574</c:v>
                </c:pt>
                <c:pt idx="43">
                  <c:v>0.12570329824332291</c:v>
                </c:pt>
                <c:pt idx="44">
                  <c:v>0.203669537547221</c:v>
                </c:pt>
                <c:pt idx="45">
                  <c:v>0.29526610849613955</c:v>
                </c:pt>
                <c:pt idx="46">
                  <c:v>0.34255646754262353</c:v>
                </c:pt>
                <c:pt idx="47">
                  <c:v>0.3947385000461841</c:v>
                </c:pt>
                <c:pt idx="48">
                  <c:v>0.20076322229865676</c:v>
                </c:pt>
                <c:pt idx="49">
                  <c:v>0.15197516751181503</c:v>
                </c:pt>
                <c:pt idx="50">
                  <c:v>0.20321289817876767</c:v>
                </c:pt>
                <c:pt idx="51">
                  <c:v>0.12184591307840074</c:v>
                </c:pt>
                <c:pt idx="52">
                  <c:v>9.9235848727417669E-2</c:v>
                </c:pt>
                <c:pt idx="53">
                  <c:v>0.14182579016130376</c:v>
                </c:pt>
                <c:pt idx="54">
                  <c:v>8.4399049287677358E-2</c:v>
                </c:pt>
                <c:pt idx="55">
                  <c:v>7.9375334434520745E-2</c:v>
                </c:pt>
                <c:pt idx="56">
                  <c:v>6.6424117551096354E-2</c:v>
                </c:pt>
                <c:pt idx="57">
                  <c:v>8.3558084452656889E-2</c:v>
                </c:pt>
                <c:pt idx="58">
                  <c:v>0.11553913459767721</c:v>
                </c:pt>
                <c:pt idx="59">
                  <c:v>8.5863031636141604E-2</c:v>
                </c:pt>
                <c:pt idx="60">
                  <c:v>3.3168330424025338E-2</c:v>
                </c:pt>
                <c:pt idx="61">
                  <c:v>3.800613566742201E-2</c:v>
                </c:pt>
                <c:pt idx="62">
                  <c:v>6.0731343682677484E-2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52-4664-843D-1D4DB520FA48}"/>
            </c:ext>
          </c:extLst>
        </c:ser>
        <c:ser>
          <c:idx val="2"/>
          <c:order val="2"/>
          <c:tx>
            <c:strRef>
              <c:f>'Data set regr growth cosms'!$X$4</c:f>
              <c:strCache>
                <c:ptCount val="1"/>
                <c:pt idx="0">
                  <c:v>r(FW)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'Data set regr growth cosms'!$A$5:$A$67</c:f>
              <c:numCache>
                <c:formatCode>dd/mm/yy;@</c:formatCode>
                <c:ptCount val="63"/>
                <c:pt idx="0">
                  <c:v>42955</c:v>
                </c:pt>
                <c:pt idx="1">
                  <c:v>42955</c:v>
                </c:pt>
                <c:pt idx="2">
                  <c:v>42961</c:v>
                </c:pt>
                <c:pt idx="3">
                  <c:v>42961</c:v>
                </c:pt>
                <c:pt idx="4">
                  <c:v>42968</c:v>
                </c:pt>
                <c:pt idx="5">
                  <c:v>42968</c:v>
                </c:pt>
                <c:pt idx="6">
                  <c:v>42975</c:v>
                </c:pt>
                <c:pt idx="7">
                  <c:v>42975</c:v>
                </c:pt>
                <c:pt idx="8">
                  <c:v>42982</c:v>
                </c:pt>
                <c:pt idx="9">
                  <c:v>42982</c:v>
                </c:pt>
                <c:pt idx="10">
                  <c:v>42989</c:v>
                </c:pt>
                <c:pt idx="11">
                  <c:v>42989</c:v>
                </c:pt>
                <c:pt idx="12">
                  <c:v>42996</c:v>
                </c:pt>
                <c:pt idx="13">
                  <c:v>42996</c:v>
                </c:pt>
                <c:pt idx="14">
                  <c:v>43003</c:v>
                </c:pt>
                <c:pt idx="15">
                  <c:v>43003</c:v>
                </c:pt>
                <c:pt idx="16">
                  <c:v>43010</c:v>
                </c:pt>
                <c:pt idx="17">
                  <c:v>43010</c:v>
                </c:pt>
                <c:pt idx="18">
                  <c:v>43277</c:v>
                </c:pt>
                <c:pt idx="19">
                  <c:v>43277</c:v>
                </c:pt>
                <c:pt idx="20">
                  <c:v>43277</c:v>
                </c:pt>
                <c:pt idx="21">
                  <c:v>43284</c:v>
                </c:pt>
                <c:pt idx="22">
                  <c:v>43284</c:v>
                </c:pt>
                <c:pt idx="23">
                  <c:v>43284</c:v>
                </c:pt>
                <c:pt idx="24">
                  <c:v>43291</c:v>
                </c:pt>
                <c:pt idx="25">
                  <c:v>43291</c:v>
                </c:pt>
                <c:pt idx="26">
                  <c:v>43291</c:v>
                </c:pt>
                <c:pt idx="27">
                  <c:v>43298</c:v>
                </c:pt>
                <c:pt idx="28">
                  <c:v>43298</c:v>
                </c:pt>
                <c:pt idx="29">
                  <c:v>43298</c:v>
                </c:pt>
                <c:pt idx="30">
                  <c:v>43305</c:v>
                </c:pt>
                <c:pt idx="31">
                  <c:v>43305</c:v>
                </c:pt>
                <c:pt idx="32">
                  <c:v>43305</c:v>
                </c:pt>
                <c:pt idx="33">
                  <c:v>43312</c:v>
                </c:pt>
                <c:pt idx="34">
                  <c:v>43312</c:v>
                </c:pt>
                <c:pt idx="35">
                  <c:v>43312</c:v>
                </c:pt>
                <c:pt idx="36">
                  <c:v>43319</c:v>
                </c:pt>
                <c:pt idx="37">
                  <c:v>43319</c:v>
                </c:pt>
                <c:pt idx="38">
                  <c:v>43319</c:v>
                </c:pt>
                <c:pt idx="39">
                  <c:v>43326</c:v>
                </c:pt>
                <c:pt idx="40">
                  <c:v>43326</c:v>
                </c:pt>
                <c:pt idx="41">
                  <c:v>43326</c:v>
                </c:pt>
                <c:pt idx="42">
                  <c:v>43333</c:v>
                </c:pt>
                <c:pt idx="43">
                  <c:v>43333</c:v>
                </c:pt>
                <c:pt idx="44">
                  <c:v>43333</c:v>
                </c:pt>
                <c:pt idx="45">
                  <c:v>43340</c:v>
                </c:pt>
                <c:pt idx="46">
                  <c:v>43340</c:v>
                </c:pt>
                <c:pt idx="47">
                  <c:v>43340</c:v>
                </c:pt>
                <c:pt idx="48">
                  <c:v>43347</c:v>
                </c:pt>
                <c:pt idx="49">
                  <c:v>43347</c:v>
                </c:pt>
                <c:pt idx="50">
                  <c:v>43347</c:v>
                </c:pt>
                <c:pt idx="51">
                  <c:v>43361</c:v>
                </c:pt>
                <c:pt idx="52">
                  <c:v>43361</c:v>
                </c:pt>
                <c:pt idx="53">
                  <c:v>43361</c:v>
                </c:pt>
                <c:pt idx="54">
                  <c:v>43375</c:v>
                </c:pt>
                <c:pt idx="55">
                  <c:v>43375</c:v>
                </c:pt>
                <c:pt idx="56">
                  <c:v>43375</c:v>
                </c:pt>
                <c:pt idx="57">
                  <c:v>43403</c:v>
                </c:pt>
                <c:pt idx="58">
                  <c:v>43403</c:v>
                </c:pt>
                <c:pt idx="59">
                  <c:v>43403</c:v>
                </c:pt>
                <c:pt idx="60">
                  <c:v>43431</c:v>
                </c:pt>
                <c:pt idx="61">
                  <c:v>43431</c:v>
                </c:pt>
                <c:pt idx="62">
                  <c:v>43431</c:v>
                </c:pt>
              </c:numCache>
            </c:numRef>
          </c:cat>
          <c:val>
            <c:numRef>
              <c:f>'Data set regr growth cosms'!$X$5:$X$67</c:f>
              <c:numCache>
                <c:formatCode>0.000</c:formatCode>
                <c:ptCount val="63"/>
                <c:pt idx="0">
                  <c:v>0.14339688371389586</c:v>
                </c:pt>
                <c:pt idx="1">
                  <c:v>0.27652194984116057</c:v>
                </c:pt>
                <c:pt idx="2">
                  <c:v>0.21610506564562679</c:v>
                </c:pt>
                <c:pt idx="3">
                  <c:v>0.26064989886443496</c:v>
                </c:pt>
                <c:pt idx="4">
                  <c:v>0.26200275407399104</c:v>
                </c:pt>
                <c:pt idx="5">
                  <c:v>0.2327687990573479</c:v>
                </c:pt>
                <c:pt idx="6">
                  <c:v>0.20368931426807513</c:v>
                </c:pt>
                <c:pt idx="7">
                  <c:v>0.16504913106759989</c:v>
                </c:pt>
                <c:pt idx="8">
                  <c:v>0.15838580665892149</c:v>
                </c:pt>
                <c:pt idx="9">
                  <c:v>0.36640044359658347</c:v>
                </c:pt>
                <c:pt idx="10">
                  <c:v>-6.2479781697731197E-2</c:v>
                </c:pt>
                <c:pt idx="11">
                  <c:v>-3.34072707266811E-2</c:v>
                </c:pt>
                <c:pt idx="12">
                  <c:v>6.9671886620733731E-2</c:v>
                </c:pt>
                <c:pt idx="13">
                  <c:v>0.30059059346717248</c:v>
                </c:pt>
                <c:pt idx="14">
                  <c:v>0.16859459366174528</c:v>
                </c:pt>
                <c:pt idx="15">
                  <c:v>0.15971862493217293</c:v>
                </c:pt>
                <c:pt idx="16">
                  <c:v>0.2164467475661227</c:v>
                </c:pt>
                <c:pt idx="17">
                  <c:v>0.21554685707641028</c:v>
                </c:pt>
                <c:pt idx="18">
                  <c:v>0.40092336630815006</c:v>
                </c:pt>
                <c:pt idx="19">
                  <c:v>0.38808012725287405</c:v>
                </c:pt>
                <c:pt idx="20">
                  <c:v>0.43032308221502874</c:v>
                </c:pt>
                <c:pt idx="21">
                  <c:v>0.4301428208121113</c:v>
                </c:pt>
                <c:pt idx="22">
                  <c:v>0.33148209065107764</c:v>
                </c:pt>
                <c:pt idx="23">
                  <c:v>0.32746796047645488</c:v>
                </c:pt>
                <c:pt idx="24">
                  <c:v>0.21265086012480719</c:v>
                </c:pt>
                <c:pt idx="25">
                  <c:v>0.26597883514977477</c:v>
                </c:pt>
                <c:pt idx="26">
                  <c:v>0.23546824939290917</c:v>
                </c:pt>
                <c:pt idx="27">
                  <c:v>0</c:v>
                </c:pt>
                <c:pt idx="28">
                  <c:v>3.1221839657944259E-2</c:v>
                </c:pt>
                <c:pt idx="29">
                  <c:v>7.2756819941133921E-2</c:v>
                </c:pt>
                <c:pt idx="30">
                  <c:v>0.20750964115281004</c:v>
                </c:pt>
                <c:pt idx="31">
                  <c:v>0.15834862537205321</c:v>
                </c:pt>
                <c:pt idx="32">
                  <c:v>0.15694461266687282</c:v>
                </c:pt>
                <c:pt idx="33">
                  <c:v>0.18828400958164515</c:v>
                </c:pt>
                <c:pt idx="34">
                  <c:v>0.26118063808613018</c:v>
                </c:pt>
                <c:pt idx="35">
                  <c:v>0.2281505504620544</c:v>
                </c:pt>
                <c:pt idx="36">
                  <c:v>0.38359779603826899</c:v>
                </c:pt>
                <c:pt idx="37">
                  <c:v>0.21902396818226913</c:v>
                </c:pt>
                <c:pt idx="38">
                  <c:v>0.21922362879178875</c:v>
                </c:pt>
                <c:pt idx="39">
                  <c:v>0.35372083318855257</c:v>
                </c:pt>
                <c:pt idx="40">
                  <c:v>0.43280708258552331</c:v>
                </c:pt>
                <c:pt idx="41">
                  <c:v>0.34597676117158499</c:v>
                </c:pt>
                <c:pt idx="42">
                  <c:v>0.38739986199767568</c:v>
                </c:pt>
                <c:pt idx="43">
                  <c:v>0.17645302502597088</c:v>
                </c:pt>
                <c:pt idx="44">
                  <c:v>0.22625127114520124</c:v>
                </c:pt>
                <c:pt idx="45">
                  <c:v>0.23467867174784729</c:v>
                </c:pt>
                <c:pt idx="46">
                  <c:v>0.20106013797672345</c:v>
                </c:pt>
                <c:pt idx="47">
                  <c:v>0.27755260057013459</c:v>
                </c:pt>
                <c:pt idx="48">
                  <c:v>0.14042856421047817</c:v>
                </c:pt>
                <c:pt idx="49">
                  <c:v>5.2047182366459013E-2</c:v>
                </c:pt>
                <c:pt idx="50">
                  <c:v>4.7708195009412153E-2</c:v>
                </c:pt>
                <c:pt idx="51">
                  <c:v>0.20604013864910703</c:v>
                </c:pt>
                <c:pt idx="52">
                  <c:v>0.18121536706282632</c:v>
                </c:pt>
                <c:pt idx="53">
                  <c:v>0.22676688341694778</c:v>
                </c:pt>
                <c:pt idx="54">
                  <c:v>8.9713760186107994E-2</c:v>
                </c:pt>
                <c:pt idx="55">
                  <c:v>8.5568930008509944E-2</c:v>
                </c:pt>
                <c:pt idx="56">
                  <c:v>7.2280920280617764E-2</c:v>
                </c:pt>
                <c:pt idx="57">
                  <c:v>0.12189763796100321</c:v>
                </c:pt>
                <c:pt idx="58">
                  <c:v>0.15102732290603033</c:v>
                </c:pt>
                <c:pt idx="59">
                  <c:v>0.11021196885187678</c:v>
                </c:pt>
                <c:pt idx="60">
                  <c:v>2.8191752713291947E-2</c:v>
                </c:pt>
                <c:pt idx="61">
                  <c:v>3.2896258046474301E-2</c:v>
                </c:pt>
                <c:pt idx="62">
                  <c:v>5.2408668176997922E-2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52-4664-843D-1D4DB520F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1168056"/>
        <c:axId val="821172976"/>
      </c:lineChart>
      <c:dateAx>
        <c:axId val="821168056"/>
        <c:scaling>
          <c:orientation val="minMax"/>
          <c:max val="43435"/>
        </c:scaling>
        <c:delete val="0"/>
        <c:axPos val="b"/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172976"/>
        <c:crosses val="autoZero"/>
        <c:auto val="0"/>
        <c:lblOffset val="100"/>
        <c:baseTimeUnit val="days"/>
      </c:dateAx>
      <c:valAx>
        <c:axId val="82117297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</a:t>
                </a:r>
                <a:r>
                  <a:rPr lang="en-GB" baseline="0"/>
                  <a:t> FN [d</a:t>
                </a:r>
                <a:r>
                  <a:rPr lang="en-GB" baseline="30000"/>
                  <a:t>-1</a:t>
                </a:r>
                <a:r>
                  <a:rPr lang="en-GB" baseline="0"/>
                  <a:t>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168056"/>
        <c:crosses val="autoZero"/>
        <c:crossBetween val="between"/>
        <c:majorUnit val="0.1"/>
      </c:valAx>
      <c:spPr>
        <a:noFill/>
        <a:ln>
          <a:solidFill>
            <a:schemeClr val="tx1">
              <a:lumMod val="15000"/>
              <a:lumOff val="8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8808308832640552"/>
          <c:y val="0.11320754716981132"/>
          <c:w val="0.27202832379765479"/>
          <c:h val="7.075521220224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'Electrodes Cont. monitored'!$F$3</c:f>
              <c:strCache>
                <c:ptCount val="1"/>
                <c:pt idx="0">
                  <c:v>Temp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'Electrodes Cont. monitored'!$A$4:$A$109</c:f>
              <c:numCache>
                <c:formatCode>dd/mm/yy;@</c:formatCode>
                <c:ptCount val="106"/>
                <c:pt idx="0">
                  <c:v>43270</c:v>
                </c:pt>
                <c:pt idx="1">
                  <c:v>43270</c:v>
                </c:pt>
                <c:pt idx="2">
                  <c:v>43270</c:v>
                </c:pt>
                <c:pt idx="3">
                  <c:v>43270</c:v>
                </c:pt>
                <c:pt idx="4">
                  <c:v>43270</c:v>
                </c:pt>
                <c:pt idx="5">
                  <c:v>43277</c:v>
                </c:pt>
                <c:pt idx="6">
                  <c:v>43277</c:v>
                </c:pt>
                <c:pt idx="7">
                  <c:v>43277</c:v>
                </c:pt>
                <c:pt idx="8">
                  <c:v>43277</c:v>
                </c:pt>
                <c:pt idx="9">
                  <c:v>43277</c:v>
                </c:pt>
                <c:pt idx="10">
                  <c:v>43284</c:v>
                </c:pt>
                <c:pt idx="11">
                  <c:v>43284</c:v>
                </c:pt>
                <c:pt idx="12">
                  <c:v>43284</c:v>
                </c:pt>
                <c:pt idx="13">
                  <c:v>43284</c:v>
                </c:pt>
                <c:pt idx="14">
                  <c:v>43284</c:v>
                </c:pt>
                <c:pt idx="15">
                  <c:v>43291</c:v>
                </c:pt>
                <c:pt idx="16">
                  <c:v>43291</c:v>
                </c:pt>
                <c:pt idx="17">
                  <c:v>43291</c:v>
                </c:pt>
                <c:pt idx="18">
                  <c:v>43291</c:v>
                </c:pt>
                <c:pt idx="19">
                  <c:v>43291</c:v>
                </c:pt>
                <c:pt idx="20">
                  <c:v>43298</c:v>
                </c:pt>
                <c:pt idx="21">
                  <c:v>43298</c:v>
                </c:pt>
                <c:pt idx="22">
                  <c:v>43298</c:v>
                </c:pt>
                <c:pt idx="23">
                  <c:v>43298</c:v>
                </c:pt>
                <c:pt idx="24">
                  <c:v>43298</c:v>
                </c:pt>
                <c:pt idx="25">
                  <c:v>43305</c:v>
                </c:pt>
                <c:pt idx="26">
                  <c:v>43305</c:v>
                </c:pt>
                <c:pt idx="27">
                  <c:v>43305</c:v>
                </c:pt>
                <c:pt idx="28">
                  <c:v>43305</c:v>
                </c:pt>
                <c:pt idx="29">
                  <c:v>43305</c:v>
                </c:pt>
                <c:pt idx="30">
                  <c:v>43312</c:v>
                </c:pt>
                <c:pt idx="31">
                  <c:v>43312</c:v>
                </c:pt>
                <c:pt idx="32">
                  <c:v>43312</c:v>
                </c:pt>
                <c:pt idx="33">
                  <c:v>43312</c:v>
                </c:pt>
                <c:pt idx="34">
                  <c:v>43312</c:v>
                </c:pt>
                <c:pt idx="35">
                  <c:v>43319</c:v>
                </c:pt>
                <c:pt idx="36">
                  <c:v>43319</c:v>
                </c:pt>
                <c:pt idx="37">
                  <c:v>43319</c:v>
                </c:pt>
                <c:pt idx="38">
                  <c:v>43319</c:v>
                </c:pt>
                <c:pt idx="39">
                  <c:v>43319</c:v>
                </c:pt>
                <c:pt idx="40">
                  <c:v>43326</c:v>
                </c:pt>
                <c:pt idx="41">
                  <c:v>43326</c:v>
                </c:pt>
                <c:pt idx="42">
                  <c:v>43326</c:v>
                </c:pt>
                <c:pt idx="43">
                  <c:v>43326</c:v>
                </c:pt>
                <c:pt idx="44">
                  <c:v>43326</c:v>
                </c:pt>
                <c:pt idx="45">
                  <c:v>43333</c:v>
                </c:pt>
                <c:pt idx="46">
                  <c:v>43333</c:v>
                </c:pt>
                <c:pt idx="47">
                  <c:v>43333</c:v>
                </c:pt>
                <c:pt idx="48">
                  <c:v>43333</c:v>
                </c:pt>
                <c:pt idx="49">
                  <c:v>43333</c:v>
                </c:pt>
                <c:pt idx="50">
                  <c:v>43340</c:v>
                </c:pt>
                <c:pt idx="51">
                  <c:v>43340</c:v>
                </c:pt>
                <c:pt idx="52">
                  <c:v>43340</c:v>
                </c:pt>
                <c:pt idx="53">
                  <c:v>43340</c:v>
                </c:pt>
                <c:pt idx="54">
                  <c:v>43340</c:v>
                </c:pt>
                <c:pt idx="55">
                  <c:v>43347</c:v>
                </c:pt>
                <c:pt idx="56">
                  <c:v>43347</c:v>
                </c:pt>
                <c:pt idx="57">
                  <c:v>43347</c:v>
                </c:pt>
                <c:pt idx="58">
                  <c:v>43347</c:v>
                </c:pt>
                <c:pt idx="59">
                  <c:v>43347</c:v>
                </c:pt>
                <c:pt idx="60">
                  <c:v>43361</c:v>
                </c:pt>
                <c:pt idx="61">
                  <c:v>43361</c:v>
                </c:pt>
                <c:pt idx="62">
                  <c:v>43361</c:v>
                </c:pt>
                <c:pt idx="63">
                  <c:v>43361</c:v>
                </c:pt>
                <c:pt idx="64">
                  <c:v>43361</c:v>
                </c:pt>
                <c:pt idx="65">
                  <c:v>43375</c:v>
                </c:pt>
                <c:pt idx="66">
                  <c:v>43375</c:v>
                </c:pt>
                <c:pt idx="67">
                  <c:v>43375</c:v>
                </c:pt>
                <c:pt idx="68">
                  <c:v>43375</c:v>
                </c:pt>
                <c:pt idx="69">
                  <c:v>43375</c:v>
                </c:pt>
                <c:pt idx="70">
                  <c:v>43403</c:v>
                </c:pt>
                <c:pt idx="71">
                  <c:v>43403</c:v>
                </c:pt>
                <c:pt idx="72">
                  <c:v>43403</c:v>
                </c:pt>
                <c:pt idx="73">
                  <c:v>43403</c:v>
                </c:pt>
                <c:pt idx="74">
                  <c:v>43403</c:v>
                </c:pt>
                <c:pt idx="75">
                  <c:v>43431</c:v>
                </c:pt>
                <c:pt idx="76">
                  <c:v>43431</c:v>
                </c:pt>
                <c:pt idx="77">
                  <c:v>43431</c:v>
                </c:pt>
                <c:pt idx="78">
                  <c:v>43431</c:v>
                </c:pt>
                <c:pt idx="79">
                  <c:v>43431</c:v>
                </c:pt>
                <c:pt idx="80">
                  <c:v>43515</c:v>
                </c:pt>
                <c:pt idx="81">
                  <c:v>43515</c:v>
                </c:pt>
                <c:pt idx="82">
                  <c:v>43515</c:v>
                </c:pt>
                <c:pt idx="83">
                  <c:v>43515</c:v>
                </c:pt>
                <c:pt idx="84">
                  <c:v>43515</c:v>
                </c:pt>
                <c:pt idx="85">
                  <c:v>43543</c:v>
                </c:pt>
                <c:pt idx="86">
                  <c:v>43543</c:v>
                </c:pt>
                <c:pt idx="87">
                  <c:v>43543</c:v>
                </c:pt>
                <c:pt idx="88">
                  <c:v>43543</c:v>
                </c:pt>
                <c:pt idx="89">
                  <c:v>43543</c:v>
                </c:pt>
                <c:pt idx="90">
                  <c:v>43578</c:v>
                </c:pt>
                <c:pt idx="91">
                  <c:v>43578</c:v>
                </c:pt>
                <c:pt idx="92">
                  <c:v>43578</c:v>
                </c:pt>
                <c:pt idx="93">
                  <c:v>43578</c:v>
                </c:pt>
                <c:pt idx="94">
                  <c:v>43578</c:v>
                </c:pt>
                <c:pt idx="95">
                  <c:v>43606</c:v>
                </c:pt>
                <c:pt idx="96">
                  <c:v>43606</c:v>
                </c:pt>
                <c:pt idx="97">
                  <c:v>43606</c:v>
                </c:pt>
                <c:pt idx="98">
                  <c:v>43606</c:v>
                </c:pt>
                <c:pt idx="99">
                  <c:v>43606</c:v>
                </c:pt>
              </c:numCache>
            </c:numRef>
          </c:xVal>
          <c:yVal>
            <c:numRef>
              <c:f>'Electrodes Cont. monitored'!$F$4:$F$109</c:f>
              <c:numCache>
                <c:formatCode>General</c:formatCode>
                <c:ptCount val="106"/>
                <c:pt idx="0">
                  <c:v>17.3</c:v>
                </c:pt>
                <c:pt idx="1">
                  <c:v>17.2</c:v>
                </c:pt>
                <c:pt idx="2">
                  <c:v>17.2</c:v>
                </c:pt>
                <c:pt idx="3">
                  <c:v>17.3</c:v>
                </c:pt>
                <c:pt idx="4">
                  <c:v>17.3</c:v>
                </c:pt>
                <c:pt idx="5">
                  <c:v>16.8</c:v>
                </c:pt>
                <c:pt idx="6">
                  <c:v>17.2</c:v>
                </c:pt>
                <c:pt idx="7">
                  <c:v>17.3</c:v>
                </c:pt>
                <c:pt idx="8">
                  <c:v>17.3</c:v>
                </c:pt>
                <c:pt idx="9">
                  <c:v>17.3</c:v>
                </c:pt>
                <c:pt idx="10">
                  <c:v>17.5</c:v>
                </c:pt>
                <c:pt idx="11">
                  <c:v>18</c:v>
                </c:pt>
                <c:pt idx="12">
                  <c:v>17.600000000000001</c:v>
                </c:pt>
                <c:pt idx="13">
                  <c:v>17.7</c:v>
                </c:pt>
                <c:pt idx="14">
                  <c:v>17.899999999999999</c:v>
                </c:pt>
                <c:pt idx="15">
                  <c:v>16.899999999999999</c:v>
                </c:pt>
                <c:pt idx="16">
                  <c:v>17.399999999999999</c:v>
                </c:pt>
                <c:pt idx="17">
                  <c:v>17.399999999999999</c:v>
                </c:pt>
                <c:pt idx="18">
                  <c:v>17.399999999999999</c:v>
                </c:pt>
                <c:pt idx="19">
                  <c:v>17.899999999999999</c:v>
                </c:pt>
                <c:pt idx="20">
                  <c:v>20.6</c:v>
                </c:pt>
                <c:pt idx="21">
                  <c:v>20.399999999999999</c:v>
                </c:pt>
                <c:pt idx="22">
                  <c:v>20.5</c:v>
                </c:pt>
                <c:pt idx="23">
                  <c:v>20.399999999999999</c:v>
                </c:pt>
                <c:pt idx="24">
                  <c:v>20.6</c:v>
                </c:pt>
                <c:pt idx="25">
                  <c:v>21.4</c:v>
                </c:pt>
                <c:pt idx="26">
                  <c:v>21.5</c:v>
                </c:pt>
                <c:pt idx="27">
                  <c:v>21.4</c:v>
                </c:pt>
                <c:pt idx="28">
                  <c:v>21.6</c:v>
                </c:pt>
                <c:pt idx="29">
                  <c:v>21.6</c:v>
                </c:pt>
                <c:pt idx="30">
                  <c:v>21.2</c:v>
                </c:pt>
                <c:pt idx="31">
                  <c:v>21.3</c:v>
                </c:pt>
                <c:pt idx="32">
                  <c:v>21.2</c:v>
                </c:pt>
                <c:pt idx="33">
                  <c:v>21.3</c:v>
                </c:pt>
                <c:pt idx="34">
                  <c:v>21.6</c:v>
                </c:pt>
                <c:pt idx="35">
                  <c:v>20.7</c:v>
                </c:pt>
                <c:pt idx="36">
                  <c:v>20.9</c:v>
                </c:pt>
                <c:pt idx="37">
                  <c:v>20.8</c:v>
                </c:pt>
                <c:pt idx="38">
                  <c:v>20.8</c:v>
                </c:pt>
                <c:pt idx="39">
                  <c:v>21.1</c:v>
                </c:pt>
                <c:pt idx="40">
                  <c:v>18.600000000000001</c:v>
                </c:pt>
                <c:pt idx="41">
                  <c:v>18.8</c:v>
                </c:pt>
                <c:pt idx="42">
                  <c:v>18.7</c:v>
                </c:pt>
                <c:pt idx="43">
                  <c:v>18.600000000000001</c:v>
                </c:pt>
                <c:pt idx="44">
                  <c:v>18.8</c:v>
                </c:pt>
                <c:pt idx="45">
                  <c:v>19.2</c:v>
                </c:pt>
                <c:pt idx="46">
                  <c:v>19.3</c:v>
                </c:pt>
                <c:pt idx="47">
                  <c:v>19.3</c:v>
                </c:pt>
                <c:pt idx="48">
                  <c:v>19.2</c:v>
                </c:pt>
                <c:pt idx="49">
                  <c:v>19.399999999999999</c:v>
                </c:pt>
                <c:pt idx="50">
                  <c:v>16.600000000000001</c:v>
                </c:pt>
                <c:pt idx="51">
                  <c:v>16.7</c:v>
                </c:pt>
                <c:pt idx="52">
                  <c:v>16.600000000000001</c:v>
                </c:pt>
                <c:pt idx="53">
                  <c:v>16.399999999999999</c:v>
                </c:pt>
                <c:pt idx="54">
                  <c:v>16.8</c:v>
                </c:pt>
                <c:pt idx="55">
                  <c:v>18</c:v>
                </c:pt>
                <c:pt idx="56">
                  <c:v>18.100000000000001</c:v>
                </c:pt>
                <c:pt idx="57">
                  <c:v>18.2</c:v>
                </c:pt>
                <c:pt idx="58">
                  <c:v>18.100000000000001</c:v>
                </c:pt>
                <c:pt idx="59">
                  <c:v>18.100000000000001</c:v>
                </c:pt>
                <c:pt idx="60">
                  <c:v>14.6</c:v>
                </c:pt>
                <c:pt idx="61">
                  <c:v>14.8</c:v>
                </c:pt>
                <c:pt idx="62">
                  <c:v>14.7</c:v>
                </c:pt>
                <c:pt idx="63">
                  <c:v>14.8</c:v>
                </c:pt>
                <c:pt idx="64">
                  <c:v>14.7</c:v>
                </c:pt>
                <c:pt idx="65">
                  <c:v>9.6999999999999993</c:v>
                </c:pt>
                <c:pt idx="66">
                  <c:v>10.1</c:v>
                </c:pt>
                <c:pt idx="67">
                  <c:v>10.3</c:v>
                </c:pt>
                <c:pt idx="68">
                  <c:v>10.3</c:v>
                </c:pt>
                <c:pt idx="69">
                  <c:v>10.5</c:v>
                </c:pt>
                <c:pt idx="70">
                  <c:v>7.8</c:v>
                </c:pt>
                <c:pt idx="71">
                  <c:v>7.5</c:v>
                </c:pt>
                <c:pt idx="72">
                  <c:v>7.7</c:v>
                </c:pt>
                <c:pt idx="73">
                  <c:v>7.3</c:v>
                </c:pt>
                <c:pt idx="74">
                  <c:v>7.4</c:v>
                </c:pt>
                <c:pt idx="75">
                  <c:v>6.1</c:v>
                </c:pt>
                <c:pt idx="76">
                  <c:v>5.8</c:v>
                </c:pt>
                <c:pt idx="77">
                  <c:v>5.7</c:v>
                </c:pt>
                <c:pt idx="78">
                  <c:v>5.6</c:v>
                </c:pt>
                <c:pt idx="79">
                  <c:v>5.7</c:v>
                </c:pt>
                <c:pt idx="80">
                  <c:v>4.7</c:v>
                </c:pt>
                <c:pt idx="81">
                  <c:v>4.3</c:v>
                </c:pt>
                <c:pt idx="82">
                  <c:v>4.3</c:v>
                </c:pt>
                <c:pt idx="83">
                  <c:v>4.3</c:v>
                </c:pt>
                <c:pt idx="84">
                  <c:v>4.2</c:v>
                </c:pt>
                <c:pt idx="85">
                  <c:v>4.9000000000000004</c:v>
                </c:pt>
                <c:pt idx="86">
                  <c:v>5.4</c:v>
                </c:pt>
                <c:pt idx="87">
                  <c:v>5.0999999999999996</c:v>
                </c:pt>
                <c:pt idx="88">
                  <c:v>5.0999999999999996</c:v>
                </c:pt>
                <c:pt idx="89">
                  <c:v>5.0999999999999996</c:v>
                </c:pt>
                <c:pt idx="90">
                  <c:v>11.1</c:v>
                </c:pt>
                <c:pt idx="91">
                  <c:v>11</c:v>
                </c:pt>
                <c:pt idx="92">
                  <c:v>10.7</c:v>
                </c:pt>
                <c:pt idx="93">
                  <c:v>11.7</c:v>
                </c:pt>
                <c:pt idx="94">
                  <c:v>11.3</c:v>
                </c:pt>
                <c:pt idx="95">
                  <c:v>12.8</c:v>
                </c:pt>
                <c:pt idx="96">
                  <c:v>13.4</c:v>
                </c:pt>
                <c:pt idx="97">
                  <c:v>12.9</c:v>
                </c:pt>
                <c:pt idx="98">
                  <c:v>13.1</c:v>
                </c:pt>
                <c:pt idx="99">
                  <c:v>12.9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44-46B6-9D16-8A293CB9A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951288"/>
        <c:axId val="558956208"/>
      </c:scatterChart>
      <c:valAx>
        <c:axId val="5589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crossBetween val="midCat"/>
      </c:valAx>
      <c:valAx>
        <c:axId val="55895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Turbidity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'Electrodes Cont. monitored'!$G$3</c:f>
              <c:strCache>
                <c:ptCount val="1"/>
                <c:pt idx="0">
                  <c:v>Turbidity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'Electrodes Cont. monitored'!$A$4:$A$109</c:f>
              <c:numCache>
                <c:formatCode>dd/mm/yy;@</c:formatCode>
                <c:ptCount val="106"/>
                <c:pt idx="0">
                  <c:v>43270</c:v>
                </c:pt>
                <c:pt idx="1">
                  <c:v>43270</c:v>
                </c:pt>
                <c:pt idx="2">
                  <c:v>43270</c:v>
                </c:pt>
                <c:pt idx="3">
                  <c:v>43270</c:v>
                </c:pt>
                <c:pt idx="4">
                  <c:v>43270</c:v>
                </c:pt>
                <c:pt idx="5">
                  <c:v>43277</c:v>
                </c:pt>
                <c:pt idx="6">
                  <c:v>43277</c:v>
                </c:pt>
                <c:pt idx="7">
                  <c:v>43277</c:v>
                </c:pt>
                <c:pt idx="8">
                  <c:v>43277</c:v>
                </c:pt>
                <c:pt idx="9">
                  <c:v>43277</c:v>
                </c:pt>
                <c:pt idx="10">
                  <c:v>43284</c:v>
                </c:pt>
                <c:pt idx="11">
                  <c:v>43284</c:v>
                </c:pt>
                <c:pt idx="12">
                  <c:v>43284</c:v>
                </c:pt>
                <c:pt idx="13">
                  <c:v>43284</c:v>
                </c:pt>
                <c:pt idx="14">
                  <c:v>43284</c:v>
                </c:pt>
                <c:pt idx="15">
                  <c:v>43291</c:v>
                </c:pt>
                <c:pt idx="16">
                  <c:v>43291</c:v>
                </c:pt>
                <c:pt idx="17">
                  <c:v>43291</c:v>
                </c:pt>
                <c:pt idx="18">
                  <c:v>43291</c:v>
                </c:pt>
                <c:pt idx="19">
                  <c:v>43291</c:v>
                </c:pt>
                <c:pt idx="20">
                  <c:v>43298</c:v>
                </c:pt>
                <c:pt idx="21">
                  <c:v>43298</c:v>
                </c:pt>
                <c:pt idx="22">
                  <c:v>43298</c:v>
                </c:pt>
                <c:pt idx="23">
                  <c:v>43298</c:v>
                </c:pt>
                <c:pt idx="24">
                  <c:v>43298</c:v>
                </c:pt>
                <c:pt idx="25">
                  <c:v>43305</c:v>
                </c:pt>
                <c:pt idx="26">
                  <c:v>43305</c:v>
                </c:pt>
                <c:pt idx="27">
                  <c:v>43305</c:v>
                </c:pt>
                <c:pt idx="28">
                  <c:v>43305</c:v>
                </c:pt>
                <c:pt idx="29">
                  <c:v>43305</c:v>
                </c:pt>
                <c:pt idx="30">
                  <c:v>43312</c:v>
                </c:pt>
                <c:pt idx="31">
                  <c:v>43312</c:v>
                </c:pt>
                <c:pt idx="32">
                  <c:v>43312</c:v>
                </c:pt>
                <c:pt idx="33">
                  <c:v>43312</c:v>
                </c:pt>
                <c:pt idx="34">
                  <c:v>43312</c:v>
                </c:pt>
                <c:pt idx="35">
                  <c:v>43319</c:v>
                </c:pt>
                <c:pt idx="36">
                  <c:v>43319</c:v>
                </c:pt>
                <c:pt idx="37">
                  <c:v>43319</c:v>
                </c:pt>
                <c:pt idx="38">
                  <c:v>43319</c:v>
                </c:pt>
                <c:pt idx="39">
                  <c:v>43319</c:v>
                </c:pt>
                <c:pt idx="40">
                  <c:v>43326</c:v>
                </c:pt>
                <c:pt idx="41">
                  <c:v>43326</c:v>
                </c:pt>
                <c:pt idx="42">
                  <c:v>43326</c:v>
                </c:pt>
                <c:pt idx="43">
                  <c:v>43326</c:v>
                </c:pt>
                <c:pt idx="44">
                  <c:v>43326</c:v>
                </c:pt>
                <c:pt idx="45">
                  <c:v>43333</c:v>
                </c:pt>
                <c:pt idx="46">
                  <c:v>43333</c:v>
                </c:pt>
                <c:pt idx="47">
                  <c:v>43333</c:v>
                </c:pt>
                <c:pt idx="48">
                  <c:v>43333</c:v>
                </c:pt>
                <c:pt idx="49">
                  <c:v>43333</c:v>
                </c:pt>
                <c:pt idx="50">
                  <c:v>43340</c:v>
                </c:pt>
                <c:pt idx="51">
                  <c:v>43340</c:v>
                </c:pt>
                <c:pt idx="52">
                  <c:v>43340</c:v>
                </c:pt>
                <c:pt idx="53">
                  <c:v>43340</c:v>
                </c:pt>
                <c:pt idx="54">
                  <c:v>43340</c:v>
                </c:pt>
                <c:pt idx="55">
                  <c:v>43347</c:v>
                </c:pt>
                <c:pt idx="56">
                  <c:v>43347</c:v>
                </c:pt>
                <c:pt idx="57">
                  <c:v>43347</c:v>
                </c:pt>
                <c:pt idx="58">
                  <c:v>43347</c:v>
                </c:pt>
                <c:pt idx="59">
                  <c:v>43347</c:v>
                </c:pt>
                <c:pt idx="60">
                  <c:v>43361</c:v>
                </c:pt>
                <c:pt idx="61">
                  <c:v>43361</c:v>
                </c:pt>
                <c:pt idx="62">
                  <c:v>43361</c:v>
                </c:pt>
                <c:pt idx="63">
                  <c:v>43361</c:v>
                </c:pt>
                <c:pt idx="64">
                  <c:v>43361</c:v>
                </c:pt>
                <c:pt idx="65">
                  <c:v>43375</c:v>
                </c:pt>
                <c:pt idx="66">
                  <c:v>43375</c:v>
                </c:pt>
                <c:pt idx="67">
                  <c:v>43375</c:v>
                </c:pt>
                <c:pt idx="68">
                  <c:v>43375</c:v>
                </c:pt>
                <c:pt idx="69">
                  <c:v>43375</c:v>
                </c:pt>
                <c:pt idx="70">
                  <c:v>43403</c:v>
                </c:pt>
                <c:pt idx="71">
                  <c:v>43403</c:v>
                </c:pt>
                <c:pt idx="72">
                  <c:v>43403</c:v>
                </c:pt>
                <c:pt idx="73">
                  <c:v>43403</c:v>
                </c:pt>
                <c:pt idx="74">
                  <c:v>43403</c:v>
                </c:pt>
                <c:pt idx="75">
                  <c:v>43431</c:v>
                </c:pt>
                <c:pt idx="76">
                  <c:v>43431</c:v>
                </c:pt>
                <c:pt idx="77">
                  <c:v>43431</c:v>
                </c:pt>
                <c:pt idx="78">
                  <c:v>43431</c:v>
                </c:pt>
                <c:pt idx="79">
                  <c:v>43431</c:v>
                </c:pt>
                <c:pt idx="80">
                  <c:v>43515</c:v>
                </c:pt>
                <c:pt idx="81">
                  <c:v>43515</c:v>
                </c:pt>
                <c:pt idx="82">
                  <c:v>43515</c:v>
                </c:pt>
                <c:pt idx="83">
                  <c:v>43515</c:v>
                </c:pt>
                <c:pt idx="84">
                  <c:v>43515</c:v>
                </c:pt>
                <c:pt idx="85">
                  <c:v>43543</c:v>
                </c:pt>
                <c:pt idx="86">
                  <c:v>43543</c:v>
                </c:pt>
                <c:pt idx="87">
                  <c:v>43543</c:v>
                </c:pt>
                <c:pt idx="88">
                  <c:v>43543</c:v>
                </c:pt>
                <c:pt idx="89">
                  <c:v>43543</c:v>
                </c:pt>
                <c:pt idx="90">
                  <c:v>43578</c:v>
                </c:pt>
                <c:pt idx="91">
                  <c:v>43578</c:v>
                </c:pt>
                <c:pt idx="92">
                  <c:v>43578</c:v>
                </c:pt>
                <c:pt idx="93">
                  <c:v>43578</c:v>
                </c:pt>
                <c:pt idx="94">
                  <c:v>43578</c:v>
                </c:pt>
                <c:pt idx="95">
                  <c:v>43606</c:v>
                </c:pt>
                <c:pt idx="96">
                  <c:v>43606</c:v>
                </c:pt>
                <c:pt idx="97">
                  <c:v>43606</c:v>
                </c:pt>
                <c:pt idx="98">
                  <c:v>43606</c:v>
                </c:pt>
                <c:pt idx="99">
                  <c:v>43606</c:v>
                </c:pt>
              </c:numCache>
            </c:numRef>
          </c:xVal>
          <c:yVal>
            <c:numRef>
              <c:f>'Electrodes Cont. monitored'!$G$4:$G$109</c:f>
              <c:numCache>
                <c:formatCode>General</c:formatCode>
                <c:ptCount val="106"/>
                <c:pt idx="0">
                  <c:v>1.47</c:v>
                </c:pt>
                <c:pt idx="1">
                  <c:v>1.23</c:v>
                </c:pt>
                <c:pt idx="2">
                  <c:v>1.63</c:v>
                </c:pt>
                <c:pt idx="3">
                  <c:v>3.69</c:v>
                </c:pt>
                <c:pt idx="4">
                  <c:v>2.09</c:v>
                </c:pt>
                <c:pt idx="5">
                  <c:v>2.4900000000000002</c:v>
                </c:pt>
                <c:pt idx="6">
                  <c:v>7.59</c:v>
                </c:pt>
                <c:pt idx="7">
                  <c:v>5.07</c:v>
                </c:pt>
                <c:pt idx="8">
                  <c:v>2.57</c:v>
                </c:pt>
                <c:pt idx="9">
                  <c:v>3.24</c:v>
                </c:pt>
                <c:pt idx="10">
                  <c:v>1.1200000000000001</c:v>
                </c:pt>
                <c:pt idx="11">
                  <c:v>1.87</c:v>
                </c:pt>
                <c:pt idx="12">
                  <c:v>1.91</c:v>
                </c:pt>
                <c:pt idx="13">
                  <c:v>1.71</c:v>
                </c:pt>
                <c:pt idx="14">
                  <c:v>3.27</c:v>
                </c:pt>
                <c:pt idx="15">
                  <c:v>3.24</c:v>
                </c:pt>
                <c:pt idx="16">
                  <c:v>2.72</c:v>
                </c:pt>
                <c:pt idx="17">
                  <c:v>4.04</c:v>
                </c:pt>
                <c:pt idx="18">
                  <c:v>2.38</c:v>
                </c:pt>
                <c:pt idx="19">
                  <c:v>2.67</c:v>
                </c:pt>
                <c:pt idx="20">
                  <c:v>2.63</c:v>
                </c:pt>
                <c:pt idx="21">
                  <c:v>2.83</c:v>
                </c:pt>
                <c:pt idx="22">
                  <c:v>3.04</c:v>
                </c:pt>
                <c:pt idx="23">
                  <c:v>2.91</c:v>
                </c:pt>
                <c:pt idx="24">
                  <c:v>3.14</c:v>
                </c:pt>
                <c:pt idx="25">
                  <c:v>2.85</c:v>
                </c:pt>
                <c:pt idx="26">
                  <c:v>3.15</c:v>
                </c:pt>
                <c:pt idx="27">
                  <c:v>3.14</c:v>
                </c:pt>
                <c:pt idx="28">
                  <c:v>3.43</c:v>
                </c:pt>
                <c:pt idx="29">
                  <c:v>2.98</c:v>
                </c:pt>
                <c:pt idx="30">
                  <c:v>4.59</c:v>
                </c:pt>
                <c:pt idx="31">
                  <c:v>3.79</c:v>
                </c:pt>
                <c:pt idx="32">
                  <c:v>5.52</c:v>
                </c:pt>
                <c:pt idx="33">
                  <c:v>3.72</c:v>
                </c:pt>
                <c:pt idx="34">
                  <c:v>2.66</c:v>
                </c:pt>
                <c:pt idx="35">
                  <c:v>3.9</c:v>
                </c:pt>
                <c:pt idx="36">
                  <c:v>3.3</c:v>
                </c:pt>
                <c:pt idx="37">
                  <c:v>5.65</c:v>
                </c:pt>
                <c:pt idx="38">
                  <c:v>4.0599999999999996</c:v>
                </c:pt>
                <c:pt idx="39">
                  <c:v>2.48</c:v>
                </c:pt>
                <c:pt idx="40">
                  <c:v>4.68</c:v>
                </c:pt>
                <c:pt idx="41">
                  <c:v>3.13</c:v>
                </c:pt>
                <c:pt idx="42">
                  <c:v>4.71</c:v>
                </c:pt>
                <c:pt idx="43">
                  <c:v>3.72</c:v>
                </c:pt>
                <c:pt idx="44">
                  <c:v>2.84</c:v>
                </c:pt>
                <c:pt idx="45">
                  <c:v>4.22</c:v>
                </c:pt>
                <c:pt idx="46">
                  <c:v>3.54</c:v>
                </c:pt>
                <c:pt idx="47">
                  <c:v>4.78</c:v>
                </c:pt>
                <c:pt idx="48">
                  <c:v>3.43</c:v>
                </c:pt>
                <c:pt idx="49">
                  <c:v>2.92</c:v>
                </c:pt>
                <c:pt idx="50">
                  <c:v>3.91</c:v>
                </c:pt>
                <c:pt idx="51">
                  <c:v>3.41</c:v>
                </c:pt>
                <c:pt idx="52">
                  <c:v>3.28</c:v>
                </c:pt>
                <c:pt idx="53">
                  <c:v>3.71</c:v>
                </c:pt>
                <c:pt idx="54">
                  <c:v>2.58</c:v>
                </c:pt>
                <c:pt idx="55">
                  <c:v>3.61</c:v>
                </c:pt>
                <c:pt idx="56">
                  <c:v>2.38</c:v>
                </c:pt>
                <c:pt idx="57">
                  <c:v>3.85</c:v>
                </c:pt>
                <c:pt idx="58">
                  <c:v>4.26</c:v>
                </c:pt>
                <c:pt idx="59">
                  <c:v>3.51</c:v>
                </c:pt>
                <c:pt idx="60">
                  <c:v>3.2</c:v>
                </c:pt>
                <c:pt idx="61">
                  <c:v>2.85</c:v>
                </c:pt>
                <c:pt idx="62">
                  <c:v>5.54</c:v>
                </c:pt>
                <c:pt idx="63">
                  <c:v>3.8</c:v>
                </c:pt>
                <c:pt idx="64">
                  <c:v>2.94</c:v>
                </c:pt>
                <c:pt idx="65">
                  <c:v>4.96</c:v>
                </c:pt>
                <c:pt idx="66">
                  <c:v>6.85</c:v>
                </c:pt>
                <c:pt idx="67">
                  <c:v>7.22</c:v>
                </c:pt>
                <c:pt idx="68">
                  <c:v>6.6</c:v>
                </c:pt>
                <c:pt idx="69">
                  <c:v>5.56</c:v>
                </c:pt>
                <c:pt idx="70">
                  <c:v>3.62</c:v>
                </c:pt>
                <c:pt idx="71">
                  <c:v>6.62</c:v>
                </c:pt>
                <c:pt idx="72">
                  <c:v>3.72</c:v>
                </c:pt>
                <c:pt idx="73">
                  <c:v>4.96</c:v>
                </c:pt>
                <c:pt idx="74">
                  <c:v>4.49</c:v>
                </c:pt>
                <c:pt idx="75">
                  <c:v>1.85</c:v>
                </c:pt>
                <c:pt idx="76">
                  <c:v>4.8099999999999996</c:v>
                </c:pt>
                <c:pt idx="77">
                  <c:v>2.86</c:v>
                </c:pt>
                <c:pt idx="78">
                  <c:v>3.26</c:v>
                </c:pt>
                <c:pt idx="79">
                  <c:v>3.82</c:v>
                </c:pt>
                <c:pt idx="80">
                  <c:v>1.79</c:v>
                </c:pt>
                <c:pt idx="81">
                  <c:v>3.7</c:v>
                </c:pt>
                <c:pt idx="82">
                  <c:v>2.57</c:v>
                </c:pt>
                <c:pt idx="83">
                  <c:v>1.68</c:v>
                </c:pt>
                <c:pt idx="84">
                  <c:v>5.25</c:v>
                </c:pt>
                <c:pt idx="85">
                  <c:v>2.2400000000000002</c:v>
                </c:pt>
                <c:pt idx="86">
                  <c:v>1.96</c:v>
                </c:pt>
                <c:pt idx="87">
                  <c:v>1.69</c:v>
                </c:pt>
                <c:pt idx="88">
                  <c:v>16.760000000000002</c:v>
                </c:pt>
                <c:pt idx="89">
                  <c:v>6.88</c:v>
                </c:pt>
                <c:pt idx="90">
                  <c:v>10.41</c:v>
                </c:pt>
                <c:pt idx="91">
                  <c:v>2.81</c:v>
                </c:pt>
                <c:pt idx="92">
                  <c:v>3.47</c:v>
                </c:pt>
                <c:pt idx="93">
                  <c:v>17.64</c:v>
                </c:pt>
                <c:pt idx="94">
                  <c:v>3.2</c:v>
                </c:pt>
                <c:pt idx="95">
                  <c:v>5.0199999999999996</c:v>
                </c:pt>
                <c:pt idx="96">
                  <c:v>2.2999999999999998</c:v>
                </c:pt>
                <c:pt idx="97">
                  <c:v>2.4</c:v>
                </c:pt>
                <c:pt idx="98">
                  <c:v>17.62</c:v>
                </c:pt>
                <c:pt idx="99">
                  <c:v>8.69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68-4C92-A7F5-2D4FC7255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951288"/>
        <c:axId val="558956208"/>
      </c:scatterChart>
      <c:valAx>
        <c:axId val="5589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crossBetween val="midCat"/>
      </c:valAx>
      <c:valAx>
        <c:axId val="55895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NTU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'Electrodes Cont. monitored'!$G$3</c:f>
              <c:strCache>
                <c:ptCount val="1"/>
                <c:pt idx="0">
                  <c:v>Turbidity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'Electrodes Cont. monitored'!$A$4:$A$109</c:f>
              <c:numCache>
                <c:formatCode>dd/mm/yy;@</c:formatCode>
                <c:ptCount val="106"/>
                <c:pt idx="0">
                  <c:v>43270</c:v>
                </c:pt>
                <c:pt idx="1">
                  <c:v>43270</c:v>
                </c:pt>
                <c:pt idx="2">
                  <c:v>43270</c:v>
                </c:pt>
                <c:pt idx="3">
                  <c:v>43270</c:v>
                </c:pt>
                <c:pt idx="4">
                  <c:v>43270</c:v>
                </c:pt>
                <c:pt idx="5">
                  <c:v>43277</c:v>
                </c:pt>
                <c:pt idx="6">
                  <c:v>43277</c:v>
                </c:pt>
                <c:pt idx="7">
                  <c:v>43277</c:v>
                </c:pt>
                <c:pt idx="8">
                  <c:v>43277</c:v>
                </c:pt>
                <c:pt idx="9">
                  <c:v>43277</c:v>
                </c:pt>
                <c:pt idx="10">
                  <c:v>43284</c:v>
                </c:pt>
                <c:pt idx="11">
                  <c:v>43284</c:v>
                </c:pt>
                <c:pt idx="12">
                  <c:v>43284</c:v>
                </c:pt>
                <c:pt idx="13">
                  <c:v>43284</c:v>
                </c:pt>
                <c:pt idx="14">
                  <c:v>43284</c:v>
                </c:pt>
                <c:pt idx="15">
                  <c:v>43291</c:v>
                </c:pt>
                <c:pt idx="16">
                  <c:v>43291</c:v>
                </c:pt>
                <c:pt idx="17">
                  <c:v>43291</c:v>
                </c:pt>
                <c:pt idx="18">
                  <c:v>43291</c:v>
                </c:pt>
                <c:pt idx="19">
                  <c:v>43291</c:v>
                </c:pt>
                <c:pt idx="20">
                  <c:v>43298</c:v>
                </c:pt>
                <c:pt idx="21">
                  <c:v>43298</c:v>
                </c:pt>
                <c:pt idx="22">
                  <c:v>43298</c:v>
                </c:pt>
                <c:pt idx="23">
                  <c:v>43298</c:v>
                </c:pt>
                <c:pt idx="24">
                  <c:v>43298</c:v>
                </c:pt>
                <c:pt idx="25">
                  <c:v>43305</c:v>
                </c:pt>
                <c:pt idx="26">
                  <c:v>43305</c:v>
                </c:pt>
                <c:pt idx="27">
                  <c:v>43305</c:v>
                </c:pt>
                <c:pt idx="28">
                  <c:v>43305</c:v>
                </c:pt>
                <c:pt idx="29">
                  <c:v>43305</c:v>
                </c:pt>
                <c:pt idx="30">
                  <c:v>43312</c:v>
                </c:pt>
                <c:pt idx="31">
                  <c:v>43312</c:v>
                </c:pt>
                <c:pt idx="32">
                  <c:v>43312</c:v>
                </c:pt>
                <c:pt idx="33">
                  <c:v>43312</c:v>
                </c:pt>
                <c:pt idx="34">
                  <c:v>43312</c:v>
                </c:pt>
                <c:pt idx="35">
                  <c:v>43319</c:v>
                </c:pt>
                <c:pt idx="36">
                  <c:v>43319</c:v>
                </c:pt>
                <c:pt idx="37">
                  <c:v>43319</c:v>
                </c:pt>
                <c:pt idx="38">
                  <c:v>43319</c:v>
                </c:pt>
                <c:pt idx="39">
                  <c:v>43319</c:v>
                </c:pt>
                <c:pt idx="40">
                  <c:v>43326</c:v>
                </c:pt>
                <c:pt idx="41">
                  <c:v>43326</c:v>
                </c:pt>
                <c:pt idx="42">
                  <c:v>43326</c:v>
                </c:pt>
                <c:pt idx="43">
                  <c:v>43326</c:v>
                </c:pt>
                <c:pt idx="44">
                  <c:v>43326</c:v>
                </c:pt>
                <c:pt idx="45">
                  <c:v>43333</c:v>
                </c:pt>
                <c:pt idx="46">
                  <c:v>43333</c:v>
                </c:pt>
                <c:pt idx="47">
                  <c:v>43333</c:v>
                </c:pt>
                <c:pt idx="48">
                  <c:v>43333</c:v>
                </c:pt>
                <c:pt idx="49">
                  <c:v>43333</c:v>
                </c:pt>
                <c:pt idx="50">
                  <c:v>43340</c:v>
                </c:pt>
                <c:pt idx="51">
                  <c:v>43340</c:v>
                </c:pt>
                <c:pt idx="52">
                  <c:v>43340</c:v>
                </c:pt>
                <c:pt idx="53">
                  <c:v>43340</c:v>
                </c:pt>
                <c:pt idx="54">
                  <c:v>43340</c:v>
                </c:pt>
                <c:pt idx="55">
                  <c:v>43347</c:v>
                </c:pt>
                <c:pt idx="56">
                  <c:v>43347</c:v>
                </c:pt>
                <c:pt idx="57">
                  <c:v>43347</c:v>
                </c:pt>
                <c:pt idx="58">
                  <c:v>43347</c:v>
                </c:pt>
                <c:pt idx="59">
                  <c:v>43347</c:v>
                </c:pt>
                <c:pt idx="60">
                  <c:v>43361</c:v>
                </c:pt>
                <c:pt idx="61">
                  <c:v>43361</c:v>
                </c:pt>
                <c:pt idx="62">
                  <c:v>43361</c:v>
                </c:pt>
                <c:pt idx="63">
                  <c:v>43361</c:v>
                </c:pt>
                <c:pt idx="64">
                  <c:v>43361</c:v>
                </c:pt>
                <c:pt idx="65">
                  <c:v>43375</c:v>
                </c:pt>
                <c:pt idx="66">
                  <c:v>43375</c:v>
                </c:pt>
                <c:pt idx="67">
                  <c:v>43375</c:v>
                </c:pt>
                <c:pt idx="68">
                  <c:v>43375</c:v>
                </c:pt>
                <c:pt idx="69">
                  <c:v>43375</c:v>
                </c:pt>
                <c:pt idx="70">
                  <c:v>43403</c:v>
                </c:pt>
                <c:pt idx="71">
                  <c:v>43403</c:v>
                </c:pt>
                <c:pt idx="72">
                  <c:v>43403</c:v>
                </c:pt>
                <c:pt idx="73">
                  <c:v>43403</c:v>
                </c:pt>
                <c:pt idx="74">
                  <c:v>43403</c:v>
                </c:pt>
                <c:pt idx="75">
                  <c:v>43431</c:v>
                </c:pt>
                <c:pt idx="76">
                  <c:v>43431</c:v>
                </c:pt>
                <c:pt idx="77">
                  <c:v>43431</c:v>
                </c:pt>
                <c:pt idx="78">
                  <c:v>43431</c:v>
                </c:pt>
                <c:pt idx="79">
                  <c:v>43431</c:v>
                </c:pt>
                <c:pt idx="80">
                  <c:v>43515</c:v>
                </c:pt>
                <c:pt idx="81">
                  <c:v>43515</c:v>
                </c:pt>
                <c:pt idx="82">
                  <c:v>43515</c:v>
                </c:pt>
                <c:pt idx="83">
                  <c:v>43515</c:v>
                </c:pt>
                <c:pt idx="84">
                  <c:v>43515</c:v>
                </c:pt>
                <c:pt idx="85">
                  <c:v>43543</c:v>
                </c:pt>
                <c:pt idx="86">
                  <c:v>43543</c:v>
                </c:pt>
                <c:pt idx="87">
                  <c:v>43543</c:v>
                </c:pt>
                <c:pt idx="88">
                  <c:v>43543</c:v>
                </c:pt>
                <c:pt idx="89">
                  <c:v>43543</c:v>
                </c:pt>
                <c:pt idx="90">
                  <c:v>43578</c:v>
                </c:pt>
                <c:pt idx="91">
                  <c:v>43578</c:v>
                </c:pt>
                <c:pt idx="92">
                  <c:v>43578</c:v>
                </c:pt>
                <c:pt idx="93">
                  <c:v>43578</c:v>
                </c:pt>
                <c:pt idx="94">
                  <c:v>43578</c:v>
                </c:pt>
                <c:pt idx="95">
                  <c:v>43606</c:v>
                </c:pt>
                <c:pt idx="96">
                  <c:v>43606</c:v>
                </c:pt>
                <c:pt idx="97">
                  <c:v>43606</c:v>
                </c:pt>
                <c:pt idx="98">
                  <c:v>43606</c:v>
                </c:pt>
                <c:pt idx="99">
                  <c:v>43606</c:v>
                </c:pt>
              </c:numCache>
            </c:numRef>
          </c:xVal>
          <c:yVal>
            <c:numRef>
              <c:f>'Electrodes Cont. monitored'!$D$4:$D$109</c:f>
              <c:numCache>
                <c:formatCode>General</c:formatCode>
                <c:ptCount val="106"/>
                <c:pt idx="0">
                  <c:v>9.9</c:v>
                </c:pt>
                <c:pt idx="1">
                  <c:v>10.199999999999999</c:v>
                </c:pt>
                <c:pt idx="2">
                  <c:v>10.199999999999999</c:v>
                </c:pt>
                <c:pt idx="3">
                  <c:v>10.7</c:v>
                </c:pt>
                <c:pt idx="4">
                  <c:v>10.4</c:v>
                </c:pt>
                <c:pt idx="5">
                  <c:v>10</c:v>
                </c:pt>
                <c:pt idx="6">
                  <c:v>10</c:v>
                </c:pt>
                <c:pt idx="7">
                  <c:v>9.9</c:v>
                </c:pt>
                <c:pt idx="8">
                  <c:v>9.8000000000000007</c:v>
                </c:pt>
                <c:pt idx="9">
                  <c:v>10.5</c:v>
                </c:pt>
                <c:pt idx="10">
                  <c:v>9.6999999999999993</c:v>
                </c:pt>
                <c:pt idx="11">
                  <c:v>9.6</c:v>
                </c:pt>
                <c:pt idx="12">
                  <c:v>9.6</c:v>
                </c:pt>
                <c:pt idx="13">
                  <c:v>9.1999999999999993</c:v>
                </c:pt>
                <c:pt idx="14">
                  <c:v>10.199999999999999</c:v>
                </c:pt>
                <c:pt idx="15">
                  <c:v>9.5</c:v>
                </c:pt>
                <c:pt idx="16">
                  <c:v>9.8000000000000007</c:v>
                </c:pt>
                <c:pt idx="17">
                  <c:v>9.6999999999999993</c:v>
                </c:pt>
                <c:pt idx="18">
                  <c:v>9.3000000000000007</c:v>
                </c:pt>
                <c:pt idx="19">
                  <c:v>10.199999999999999</c:v>
                </c:pt>
                <c:pt idx="20">
                  <c:v>9.6</c:v>
                </c:pt>
                <c:pt idx="21">
                  <c:v>10.199999999999999</c:v>
                </c:pt>
                <c:pt idx="22">
                  <c:v>9.6999999999999993</c:v>
                </c:pt>
                <c:pt idx="23">
                  <c:v>9.5</c:v>
                </c:pt>
                <c:pt idx="24">
                  <c:v>10</c:v>
                </c:pt>
                <c:pt idx="25">
                  <c:v>9.5</c:v>
                </c:pt>
                <c:pt idx="26">
                  <c:v>10.1</c:v>
                </c:pt>
                <c:pt idx="27">
                  <c:v>9.5</c:v>
                </c:pt>
                <c:pt idx="28">
                  <c:v>9.9</c:v>
                </c:pt>
                <c:pt idx="29">
                  <c:v>9.6999999999999993</c:v>
                </c:pt>
                <c:pt idx="30">
                  <c:v>9.8000000000000007</c:v>
                </c:pt>
                <c:pt idx="31">
                  <c:v>10.199999999999999</c:v>
                </c:pt>
                <c:pt idx="32">
                  <c:v>10.1</c:v>
                </c:pt>
                <c:pt idx="33">
                  <c:v>10</c:v>
                </c:pt>
                <c:pt idx="34">
                  <c:v>10.3</c:v>
                </c:pt>
                <c:pt idx="35">
                  <c:v>10.199999999999999</c:v>
                </c:pt>
                <c:pt idx="36">
                  <c:v>10.4</c:v>
                </c:pt>
                <c:pt idx="37">
                  <c:v>9.6999999999999993</c:v>
                </c:pt>
                <c:pt idx="38">
                  <c:v>10</c:v>
                </c:pt>
                <c:pt idx="39">
                  <c:v>10.4</c:v>
                </c:pt>
                <c:pt idx="40">
                  <c:v>10.1</c:v>
                </c:pt>
                <c:pt idx="41">
                  <c:v>10.4</c:v>
                </c:pt>
                <c:pt idx="42">
                  <c:v>9.8000000000000007</c:v>
                </c:pt>
                <c:pt idx="43">
                  <c:v>10</c:v>
                </c:pt>
                <c:pt idx="44">
                  <c:v>10.4</c:v>
                </c:pt>
                <c:pt idx="45">
                  <c:v>10</c:v>
                </c:pt>
                <c:pt idx="46">
                  <c:v>10.1</c:v>
                </c:pt>
                <c:pt idx="47">
                  <c:v>9.8000000000000007</c:v>
                </c:pt>
                <c:pt idx="48">
                  <c:v>9.8000000000000007</c:v>
                </c:pt>
                <c:pt idx="49">
                  <c:v>10.3</c:v>
                </c:pt>
                <c:pt idx="50">
                  <c:v>10.1</c:v>
                </c:pt>
                <c:pt idx="51">
                  <c:v>10.1</c:v>
                </c:pt>
                <c:pt idx="52">
                  <c:v>10.1</c:v>
                </c:pt>
                <c:pt idx="53">
                  <c:v>10</c:v>
                </c:pt>
                <c:pt idx="54">
                  <c:v>10.3</c:v>
                </c:pt>
                <c:pt idx="55">
                  <c:v>9.9</c:v>
                </c:pt>
                <c:pt idx="56">
                  <c:v>10.199999999999999</c:v>
                </c:pt>
                <c:pt idx="57">
                  <c:v>10.1</c:v>
                </c:pt>
                <c:pt idx="58">
                  <c:v>9.9</c:v>
                </c:pt>
                <c:pt idx="59">
                  <c:v>10.1</c:v>
                </c:pt>
                <c:pt idx="60">
                  <c:v>10.1</c:v>
                </c:pt>
                <c:pt idx="61">
                  <c:v>9.8000000000000007</c:v>
                </c:pt>
                <c:pt idx="62">
                  <c:v>9.6</c:v>
                </c:pt>
                <c:pt idx="63">
                  <c:v>9.6999999999999993</c:v>
                </c:pt>
                <c:pt idx="64">
                  <c:v>9.3000000000000007</c:v>
                </c:pt>
                <c:pt idx="65">
                  <c:v>10.199999999999999</c:v>
                </c:pt>
                <c:pt idx="66">
                  <c:v>9.9</c:v>
                </c:pt>
                <c:pt idx="67">
                  <c:v>9.9</c:v>
                </c:pt>
                <c:pt idx="68">
                  <c:v>9.6999999999999993</c:v>
                </c:pt>
                <c:pt idx="69">
                  <c:v>9.4</c:v>
                </c:pt>
                <c:pt idx="70">
                  <c:v>7.3</c:v>
                </c:pt>
                <c:pt idx="71">
                  <c:v>7.2</c:v>
                </c:pt>
                <c:pt idx="72">
                  <c:v>7.1</c:v>
                </c:pt>
                <c:pt idx="73">
                  <c:v>8.6</c:v>
                </c:pt>
                <c:pt idx="74">
                  <c:v>7.4</c:v>
                </c:pt>
                <c:pt idx="75">
                  <c:v>8.9</c:v>
                </c:pt>
                <c:pt idx="76">
                  <c:v>7.5</c:v>
                </c:pt>
                <c:pt idx="77">
                  <c:v>6.9</c:v>
                </c:pt>
                <c:pt idx="78">
                  <c:v>8.3000000000000007</c:v>
                </c:pt>
                <c:pt idx="79">
                  <c:v>6.9</c:v>
                </c:pt>
                <c:pt idx="80">
                  <c:v>9.6</c:v>
                </c:pt>
                <c:pt idx="81">
                  <c:v>6.6</c:v>
                </c:pt>
                <c:pt idx="82">
                  <c:v>6.6</c:v>
                </c:pt>
                <c:pt idx="83">
                  <c:v>9.1999999999999993</c:v>
                </c:pt>
                <c:pt idx="84">
                  <c:v>6.6</c:v>
                </c:pt>
                <c:pt idx="85">
                  <c:v>10.3</c:v>
                </c:pt>
                <c:pt idx="86">
                  <c:v>7.2</c:v>
                </c:pt>
                <c:pt idx="87">
                  <c:v>6.8</c:v>
                </c:pt>
                <c:pt idx="88">
                  <c:v>9.1999999999999993</c:v>
                </c:pt>
                <c:pt idx="89">
                  <c:v>6.5</c:v>
                </c:pt>
                <c:pt idx="90">
                  <c:v>9.5</c:v>
                </c:pt>
                <c:pt idx="91">
                  <c:v>9.6999999999999993</c:v>
                </c:pt>
                <c:pt idx="92">
                  <c:v>6.9</c:v>
                </c:pt>
                <c:pt idx="93">
                  <c:v>9.6999999999999993</c:v>
                </c:pt>
                <c:pt idx="94">
                  <c:v>6.2</c:v>
                </c:pt>
                <c:pt idx="95">
                  <c:v>9.4</c:v>
                </c:pt>
                <c:pt idx="96">
                  <c:v>7</c:v>
                </c:pt>
                <c:pt idx="97">
                  <c:v>6.3</c:v>
                </c:pt>
                <c:pt idx="98">
                  <c:v>8.9</c:v>
                </c:pt>
                <c:pt idx="99">
                  <c:v>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A4-45C3-92D8-4F96C0034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951288"/>
        <c:axId val="558956208"/>
      </c:scatterChart>
      <c:valAx>
        <c:axId val="5589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crossBetween val="midCat"/>
      </c:valAx>
      <c:valAx>
        <c:axId val="558956208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midCat"/>
        <c:majorUnit val="1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Conductivity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'Electrodes Cont. monitored'!$G$3</c:f>
              <c:strCache>
                <c:ptCount val="1"/>
                <c:pt idx="0">
                  <c:v>Turbidity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'Electrodes Cont. monitored'!$A$4:$A$109</c:f>
              <c:numCache>
                <c:formatCode>dd/mm/yy;@</c:formatCode>
                <c:ptCount val="106"/>
                <c:pt idx="0">
                  <c:v>43270</c:v>
                </c:pt>
                <c:pt idx="1">
                  <c:v>43270</c:v>
                </c:pt>
                <c:pt idx="2">
                  <c:v>43270</c:v>
                </c:pt>
                <c:pt idx="3">
                  <c:v>43270</c:v>
                </c:pt>
                <c:pt idx="4">
                  <c:v>43270</c:v>
                </c:pt>
                <c:pt idx="5">
                  <c:v>43277</c:v>
                </c:pt>
                <c:pt idx="6">
                  <c:v>43277</c:v>
                </c:pt>
                <c:pt idx="7">
                  <c:v>43277</c:v>
                </c:pt>
                <c:pt idx="8">
                  <c:v>43277</c:v>
                </c:pt>
                <c:pt idx="9">
                  <c:v>43277</c:v>
                </c:pt>
                <c:pt idx="10">
                  <c:v>43284</c:v>
                </c:pt>
                <c:pt idx="11">
                  <c:v>43284</c:v>
                </c:pt>
                <c:pt idx="12">
                  <c:v>43284</c:v>
                </c:pt>
                <c:pt idx="13">
                  <c:v>43284</c:v>
                </c:pt>
                <c:pt idx="14">
                  <c:v>43284</c:v>
                </c:pt>
                <c:pt idx="15">
                  <c:v>43291</c:v>
                </c:pt>
                <c:pt idx="16">
                  <c:v>43291</c:v>
                </c:pt>
                <c:pt idx="17">
                  <c:v>43291</c:v>
                </c:pt>
                <c:pt idx="18">
                  <c:v>43291</c:v>
                </c:pt>
                <c:pt idx="19">
                  <c:v>43291</c:v>
                </c:pt>
                <c:pt idx="20">
                  <c:v>43298</c:v>
                </c:pt>
                <c:pt idx="21">
                  <c:v>43298</c:v>
                </c:pt>
                <c:pt idx="22">
                  <c:v>43298</c:v>
                </c:pt>
                <c:pt idx="23">
                  <c:v>43298</c:v>
                </c:pt>
                <c:pt idx="24">
                  <c:v>43298</c:v>
                </c:pt>
                <c:pt idx="25">
                  <c:v>43305</c:v>
                </c:pt>
                <c:pt idx="26">
                  <c:v>43305</c:v>
                </c:pt>
                <c:pt idx="27">
                  <c:v>43305</c:v>
                </c:pt>
                <c:pt idx="28">
                  <c:v>43305</c:v>
                </c:pt>
                <c:pt idx="29">
                  <c:v>43305</c:v>
                </c:pt>
                <c:pt idx="30">
                  <c:v>43312</c:v>
                </c:pt>
                <c:pt idx="31">
                  <c:v>43312</c:v>
                </c:pt>
                <c:pt idx="32">
                  <c:v>43312</c:v>
                </c:pt>
                <c:pt idx="33">
                  <c:v>43312</c:v>
                </c:pt>
                <c:pt idx="34">
                  <c:v>43312</c:v>
                </c:pt>
                <c:pt idx="35">
                  <c:v>43319</c:v>
                </c:pt>
                <c:pt idx="36">
                  <c:v>43319</c:v>
                </c:pt>
                <c:pt idx="37">
                  <c:v>43319</c:v>
                </c:pt>
                <c:pt idx="38">
                  <c:v>43319</c:v>
                </c:pt>
                <c:pt idx="39">
                  <c:v>43319</c:v>
                </c:pt>
                <c:pt idx="40">
                  <c:v>43326</c:v>
                </c:pt>
                <c:pt idx="41">
                  <c:v>43326</c:v>
                </c:pt>
                <c:pt idx="42">
                  <c:v>43326</c:v>
                </c:pt>
                <c:pt idx="43">
                  <c:v>43326</c:v>
                </c:pt>
                <c:pt idx="44">
                  <c:v>43326</c:v>
                </c:pt>
                <c:pt idx="45">
                  <c:v>43333</c:v>
                </c:pt>
                <c:pt idx="46">
                  <c:v>43333</c:v>
                </c:pt>
                <c:pt idx="47">
                  <c:v>43333</c:v>
                </c:pt>
                <c:pt idx="48">
                  <c:v>43333</c:v>
                </c:pt>
                <c:pt idx="49">
                  <c:v>43333</c:v>
                </c:pt>
                <c:pt idx="50">
                  <c:v>43340</c:v>
                </c:pt>
                <c:pt idx="51">
                  <c:v>43340</c:v>
                </c:pt>
                <c:pt idx="52">
                  <c:v>43340</c:v>
                </c:pt>
                <c:pt idx="53">
                  <c:v>43340</c:v>
                </c:pt>
                <c:pt idx="54">
                  <c:v>43340</c:v>
                </c:pt>
                <c:pt idx="55">
                  <c:v>43347</c:v>
                </c:pt>
                <c:pt idx="56">
                  <c:v>43347</c:v>
                </c:pt>
                <c:pt idx="57">
                  <c:v>43347</c:v>
                </c:pt>
                <c:pt idx="58">
                  <c:v>43347</c:v>
                </c:pt>
                <c:pt idx="59">
                  <c:v>43347</c:v>
                </c:pt>
                <c:pt idx="60">
                  <c:v>43361</c:v>
                </c:pt>
                <c:pt idx="61">
                  <c:v>43361</c:v>
                </c:pt>
                <c:pt idx="62">
                  <c:v>43361</c:v>
                </c:pt>
                <c:pt idx="63">
                  <c:v>43361</c:v>
                </c:pt>
                <c:pt idx="64">
                  <c:v>43361</c:v>
                </c:pt>
                <c:pt idx="65">
                  <c:v>43375</c:v>
                </c:pt>
                <c:pt idx="66">
                  <c:v>43375</c:v>
                </c:pt>
                <c:pt idx="67">
                  <c:v>43375</c:v>
                </c:pt>
                <c:pt idx="68">
                  <c:v>43375</c:v>
                </c:pt>
                <c:pt idx="69">
                  <c:v>43375</c:v>
                </c:pt>
                <c:pt idx="70">
                  <c:v>43403</c:v>
                </c:pt>
                <c:pt idx="71">
                  <c:v>43403</c:v>
                </c:pt>
                <c:pt idx="72">
                  <c:v>43403</c:v>
                </c:pt>
                <c:pt idx="73">
                  <c:v>43403</c:v>
                </c:pt>
                <c:pt idx="74">
                  <c:v>43403</c:v>
                </c:pt>
                <c:pt idx="75">
                  <c:v>43431</c:v>
                </c:pt>
                <c:pt idx="76">
                  <c:v>43431</c:v>
                </c:pt>
                <c:pt idx="77">
                  <c:v>43431</c:v>
                </c:pt>
                <c:pt idx="78">
                  <c:v>43431</c:v>
                </c:pt>
                <c:pt idx="79">
                  <c:v>43431</c:v>
                </c:pt>
                <c:pt idx="80">
                  <c:v>43515</c:v>
                </c:pt>
                <c:pt idx="81">
                  <c:v>43515</c:v>
                </c:pt>
                <c:pt idx="82">
                  <c:v>43515</c:v>
                </c:pt>
                <c:pt idx="83">
                  <c:v>43515</c:v>
                </c:pt>
                <c:pt idx="84">
                  <c:v>43515</c:v>
                </c:pt>
                <c:pt idx="85">
                  <c:v>43543</c:v>
                </c:pt>
                <c:pt idx="86">
                  <c:v>43543</c:v>
                </c:pt>
                <c:pt idx="87">
                  <c:v>43543</c:v>
                </c:pt>
                <c:pt idx="88">
                  <c:v>43543</c:v>
                </c:pt>
                <c:pt idx="89">
                  <c:v>43543</c:v>
                </c:pt>
                <c:pt idx="90">
                  <c:v>43578</c:v>
                </c:pt>
                <c:pt idx="91">
                  <c:v>43578</c:v>
                </c:pt>
                <c:pt idx="92">
                  <c:v>43578</c:v>
                </c:pt>
                <c:pt idx="93">
                  <c:v>43578</c:v>
                </c:pt>
                <c:pt idx="94">
                  <c:v>43578</c:v>
                </c:pt>
                <c:pt idx="95">
                  <c:v>43606</c:v>
                </c:pt>
                <c:pt idx="96">
                  <c:v>43606</c:v>
                </c:pt>
                <c:pt idx="97">
                  <c:v>43606</c:v>
                </c:pt>
                <c:pt idx="98">
                  <c:v>43606</c:v>
                </c:pt>
                <c:pt idx="99">
                  <c:v>43606</c:v>
                </c:pt>
              </c:numCache>
            </c:numRef>
          </c:xVal>
          <c:yVal>
            <c:numRef>
              <c:f>'Electrodes Cont. monitored'!$C$4:$C$109</c:f>
              <c:numCache>
                <c:formatCode>General</c:formatCode>
                <c:ptCount val="106"/>
                <c:pt idx="0">
                  <c:v>127.3</c:v>
                </c:pt>
                <c:pt idx="1">
                  <c:v>130.5</c:v>
                </c:pt>
                <c:pt idx="2">
                  <c:v>127.8</c:v>
                </c:pt>
                <c:pt idx="3">
                  <c:v>157.1</c:v>
                </c:pt>
                <c:pt idx="4">
                  <c:v>140.4</c:v>
                </c:pt>
                <c:pt idx="5">
                  <c:v>128.5</c:v>
                </c:pt>
                <c:pt idx="6">
                  <c:v>131</c:v>
                </c:pt>
                <c:pt idx="7">
                  <c:v>123.1</c:v>
                </c:pt>
                <c:pt idx="8">
                  <c:v>127.8</c:v>
                </c:pt>
                <c:pt idx="9">
                  <c:v>141.30000000000001</c:v>
                </c:pt>
                <c:pt idx="10">
                  <c:v>129</c:v>
                </c:pt>
                <c:pt idx="11">
                  <c:v>130.4</c:v>
                </c:pt>
                <c:pt idx="12">
                  <c:v>127.1</c:v>
                </c:pt>
                <c:pt idx="13">
                  <c:v>134.6</c:v>
                </c:pt>
                <c:pt idx="14">
                  <c:v>136.4</c:v>
                </c:pt>
                <c:pt idx="15">
                  <c:v>137.19999999999999</c:v>
                </c:pt>
                <c:pt idx="16">
                  <c:v>136.19999999999999</c:v>
                </c:pt>
                <c:pt idx="17">
                  <c:v>135.19999999999999</c:v>
                </c:pt>
                <c:pt idx="18">
                  <c:v>144.19999999999999</c:v>
                </c:pt>
                <c:pt idx="19">
                  <c:v>133.1</c:v>
                </c:pt>
                <c:pt idx="20">
                  <c:v>147.1</c:v>
                </c:pt>
                <c:pt idx="21">
                  <c:v>159.6</c:v>
                </c:pt>
                <c:pt idx="22">
                  <c:v>148</c:v>
                </c:pt>
                <c:pt idx="23">
                  <c:v>158</c:v>
                </c:pt>
                <c:pt idx="24">
                  <c:v>136.4</c:v>
                </c:pt>
                <c:pt idx="25">
                  <c:v>152.9</c:v>
                </c:pt>
                <c:pt idx="26">
                  <c:v>164.9</c:v>
                </c:pt>
                <c:pt idx="27">
                  <c:v>155.80000000000001</c:v>
                </c:pt>
                <c:pt idx="28">
                  <c:v>165.2</c:v>
                </c:pt>
                <c:pt idx="29">
                  <c:v>136.5</c:v>
                </c:pt>
                <c:pt idx="30">
                  <c:v>160</c:v>
                </c:pt>
                <c:pt idx="31">
                  <c:v>180</c:v>
                </c:pt>
                <c:pt idx="32">
                  <c:v>172</c:v>
                </c:pt>
                <c:pt idx="33">
                  <c:v>175.6</c:v>
                </c:pt>
                <c:pt idx="34">
                  <c:v>164.4</c:v>
                </c:pt>
                <c:pt idx="35">
                  <c:v>170.8</c:v>
                </c:pt>
                <c:pt idx="36">
                  <c:v>187.9</c:v>
                </c:pt>
                <c:pt idx="37">
                  <c:v>168.1</c:v>
                </c:pt>
                <c:pt idx="38">
                  <c:v>179.8</c:v>
                </c:pt>
                <c:pt idx="39">
                  <c:v>174.4</c:v>
                </c:pt>
                <c:pt idx="40">
                  <c:v>150.5</c:v>
                </c:pt>
                <c:pt idx="41">
                  <c:v>170</c:v>
                </c:pt>
                <c:pt idx="42">
                  <c:v>160.19999999999999</c:v>
                </c:pt>
                <c:pt idx="43">
                  <c:v>167.6</c:v>
                </c:pt>
                <c:pt idx="44">
                  <c:v>160.6</c:v>
                </c:pt>
                <c:pt idx="45">
                  <c:v>150.1</c:v>
                </c:pt>
                <c:pt idx="46">
                  <c:v>168.5</c:v>
                </c:pt>
                <c:pt idx="47">
                  <c:v>162</c:v>
                </c:pt>
                <c:pt idx="48">
                  <c:v>169.6</c:v>
                </c:pt>
                <c:pt idx="49">
                  <c:v>158.6</c:v>
                </c:pt>
                <c:pt idx="50">
                  <c:v>147.30000000000001</c:v>
                </c:pt>
                <c:pt idx="51">
                  <c:v>164.2</c:v>
                </c:pt>
                <c:pt idx="52">
                  <c:v>158.6</c:v>
                </c:pt>
                <c:pt idx="53">
                  <c:v>165.3</c:v>
                </c:pt>
                <c:pt idx="54">
                  <c:v>152.9</c:v>
                </c:pt>
                <c:pt idx="55">
                  <c:v>144</c:v>
                </c:pt>
                <c:pt idx="56">
                  <c:v>162.5</c:v>
                </c:pt>
                <c:pt idx="57">
                  <c:v>157.19999999999999</c:v>
                </c:pt>
                <c:pt idx="58">
                  <c:v>163.6</c:v>
                </c:pt>
                <c:pt idx="59">
                  <c:v>144.6</c:v>
                </c:pt>
                <c:pt idx="60">
                  <c:v>149.69999999999999</c:v>
                </c:pt>
                <c:pt idx="61">
                  <c:v>157.5</c:v>
                </c:pt>
                <c:pt idx="62">
                  <c:v>149.6</c:v>
                </c:pt>
                <c:pt idx="63">
                  <c:v>165.7</c:v>
                </c:pt>
                <c:pt idx="64">
                  <c:v>149.4</c:v>
                </c:pt>
                <c:pt idx="65">
                  <c:v>155.9</c:v>
                </c:pt>
                <c:pt idx="66">
                  <c:v>161</c:v>
                </c:pt>
                <c:pt idx="67">
                  <c:v>156.30000000000001</c:v>
                </c:pt>
                <c:pt idx="68">
                  <c:v>172.7</c:v>
                </c:pt>
                <c:pt idx="69">
                  <c:v>153.6</c:v>
                </c:pt>
                <c:pt idx="70">
                  <c:v>175.1</c:v>
                </c:pt>
                <c:pt idx="71">
                  <c:v>182.5</c:v>
                </c:pt>
                <c:pt idx="72">
                  <c:v>189.3</c:v>
                </c:pt>
                <c:pt idx="73">
                  <c:v>206</c:v>
                </c:pt>
                <c:pt idx="74">
                  <c:v>164.8</c:v>
                </c:pt>
                <c:pt idx="75">
                  <c:v>168.5</c:v>
                </c:pt>
                <c:pt idx="76">
                  <c:v>182.7</c:v>
                </c:pt>
                <c:pt idx="77">
                  <c:v>189.6</c:v>
                </c:pt>
                <c:pt idx="78">
                  <c:v>209</c:v>
                </c:pt>
                <c:pt idx="79">
                  <c:v>145.1</c:v>
                </c:pt>
                <c:pt idx="80">
                  <c:v>87.8</c:v>
                </c:pt>
                <c:pt idx="81">
                  <c:v>143.5</c:v>
                </c:pt>
                <c:pt idx="82">
                  <c:v>136.19999999999999</c:v>
                </c:pt>
                <c:pt idx="83">
                  <c:v>89.1</c:v>
                </c:pt>
                <c:pt idx="84">
                  <c:v>111.8</c:v>
                </c:pt>
                <c:pt idx="85">
                  <c:v>97.8</c:v>
                </c:pt>
                <c:pt idx="86">
                  <c:v>124.6</c:v>
                </c:pt>
                <c:pt idx="87">
                  <c:v>107.6</c:v>
                </c:pt>
                <c:pt idx="88">
                  <c:v>103.1</c:v>
                </c:pt>
                <c:pt idx="89">
                  <c:v>79.5</c:v>
                </c:pt>
                <c:pt idx="90">
                  <c:v>117</c:v>
                </c:pt>
                <c:pt idx="91">
                  <c:v>127.3</c:v>
                </c:pt>
                <c:pt idx="92">
                  <c:v>92.7</c:v>
                </c:pt>
                <c:pt idx="93">
                  <c:v>102.6</c:v>
                </c:pt>
                <c:pt idx="94">
                  <c:v>64.400000000000006</c:v>
                </c:pt>
                <c:pt idx="95">
                  <c:v>107.6</c:v>
                </c:pt>
                <c:pt idx="96">
                  <c:v>112.3</c:v>
                </c:pt>
                <c:pt idx="97">
                  <c:v>79.599999999999994</c:v>
                </c:pt>
                <c:pt idx="98">
                  <c:v>87.7</c:v>
                </c:pt>
                <c:pt idx="99">
                  <c:v>53.2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25-4548-8B70-D5A87B267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951288"/>
        <c:axId val="558956208"/>
      </c:scatterChart>
      <c:valAx>
        <c:axId val="55895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crossBetween val="midCat"/>
      </c:valAx>
      <c:valAx>
        <c:axId val="55895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11801994536887"/>
          <c:y val="0.17171296296296296"/>
          <c:w val="0.80663151603641714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'Electrodes Cont. monitored'!$V$4</c:f>
              <c:strCache>
                <c:ptCount val="1"/>
                <c:pt idx="0">
                  <c:v>M15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'Electrodes Cont. monitored'!$U$93:$U$112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monitored'!$V$93:$V$112</c:f>
              <c:numCache>
                <c:formatCode>General</c:formatCode>
                <c:ptCount val="20"/>
                <c:pt idx="0">
                  <c:v>1.47</c:v>
                </c:pt>
                <c:pt idx="1">
                  <c:v>2.4900000000000002</c:v>
                </c:pt>
                <c:pt idx="2">
                  <c:v>1.1200000000000001</c:v>
                </c:pt>
                <c:pt idx="3">
                  <c:v>3.24</c:v>
                </c:pt>
                <c:pt idx="4">
                  <c:v>2.63</c:v>
                </c:pt>
                <c:pt idx="5">
                  <c:v>2.85</c:v>
                </c:pt>
                <c:pt idx="6">
                  <c:v>4.59</c:v>
                </c:pt>
                <c:pt idx="7">
                  <c:v>3.9</c:v>
                </c:pt>
                <c:pt idx="8">
                  <c:v>4.68</c:v>
                </c:pt>
                <c:pt idx="9">
                  <c:v>4.22</c:v>
                </c:pt>
                <c:pt idx="10">
                  <c:v>3.91</c:v>
                </c:pt>
                <c:pt idx="11">
                  <c:v>3.61</c:v>
                </c:pt>
                <c:pt idx="12">
                  <c:v>3.2</c:v>
                </c:pt>
                <c:pt idx="13">
                  <c:v>4.96</c:v>
                </c:pt>
                <c:pt idx="14">
                  <c:v>3.62</c:v>
                </c:pt>
                <c:pt idx="15">
                  <c:v>1.85</c:v>
                </c:pt>
                <c:pt idx="16">
                  <c:v>1.79</c:v>
                </c:pt>
                <c:pt idx="17">
                  <c:v>2.2400000000000002</c:v>
                </c:pt>
                <c:pt idx="18">
                  <c:v>10.41</c:v>
                </c:pt>
                <c:pt idx="19">
                  <c:v>5.0199999999999996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F8-4617-A3F6-1E1979DDF7CB}"/>
            </c:ext>
          </c:extLst>
        </c:ser>
        <c:ser>
          <c:idx val="2"/>
          <c:order val="1"/>
          <c:tx>
            <c:strRef>
              <c:f>'Electrodes Cont. monitored'!$W$4</c:f>
              <c:strCache>
                <c:ptCount val="1"/>
                <c:pt idx="0">
                  <c:v>M21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'Electrodes Cont. monitored'!$U$93:$U$112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monitored'!$W$93:$W$112</c:f>
              <c:numCache>
                <c:formatCode>General</c:formatCode>
                <c:ptCount val="20"/>
                <c:pt idx="0">
                  <c:v>1.23</c:v>
                </c:pt>
                <c:pt idx="1">
                  <c:v>7.59</c:v>
                </c:pt>
                <c:pt idx="2">
                  <c:v>1.87</c:v>
                </c:pt>
                <c:pt idx="3">
                  <c:v>2.72</c:v>
                </c:pt>
                <c:pt idx="4">
                  <c:v>2.83</c:v>
                </c:pt>
                <c:pt idx="5">
                  <c:v>3.15</c:v>
                </c:pt>
                <c:pt idx="6">
                  <c:v>3.79</c:v>
                </c:pt>
                <c:pt idx="7">
                  <c:v>3.3</c:v>
                </c:pt>
                <c:pt idx="8">
                  <c:v>3.13</c:v>
                </c:pt>
                <c:pt idx="9">
                  <c:v>3.54</c:v>
                </c:pt>
                <c:pt idx="10">
                  <c:v>3.41</c:v>
                </c:pt>
                <c:pt idx="11">
                  <c:v>2.38</c:v>
                </c:pt>
                <c:pt idx="12">
                  <c:v>2.85</c:v>
                </c:pt>
                <c:pt idx="13">
                  <c:v>6.85</c:v>
                </c:pt>
                <c:pt idx="14">
                  <c:v>6.62</c:v>
                </c:pt>
                <c:pt idx="15">
                  <c:v>4.8099999999999996</c:v>
                </c:pt>
                <c:pt idx="16">
                  <c:v>3.7</c:v>
                </c:pt>
                <c:pt idx="17">
                  <c:v>1.96</c:v>
                </c:pt>
                <c:pt idx="18">
                  <c:v>2.81</c:v>
                </c:pt>
                <c:pt idx="19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F8-4617-A3F6-1E1979DDF7CB}"/>
            </c:ext>
          </c:extLst>
        </c:ser>
        <c:ser>
          <c:idx val="3"/>
          <c:order val="2"/>
          <c:tx>
            <c:strRef>
              <c:f>'Electrodes Cont. monitored'!$X$4</c:f>
              <c:strCache>
                <c:ptCount val="1"/>
                <c:pt idx="0">
                  <c:v>M33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'Electrodes Cont. monitored'!$U$93:$U$112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monitored'!$X$93:$X$112</c:f>
              <c:numCache>
                <c:formatCode>General</c:formatCode>
                <c:ptCount val="20"/>
                <c:pt idx="0">
                  <c:v>1.63</c:v>
                </c:pt>
                <c:pt idx="1">
                  <c:v>5.07</c:v>
                </c:pt>
                <c:pt idx="2">
                  <c:v>1.91</c:v>
                </c:pt>
                <c:pt idx="3">
                  <c:v>4.04</c:v>
                </c:pt>
                <c:pt idx="4">
                  <c:v>3.04</c:v>
                </c:pt>
                <c:pt idx="5">
                  <c:v>3.14</c:v>
                </c:pt>
                <c:pt idx="6">
                  <c:v>5.52</c:v>
                </c:pt>
                <c:pt idx="7">
                  <c:v>5.65</c:v>
                </c:pt>
                <c:pt idx="8">
                  <c:v>4.71</c:v>
                </c:pt>
                <c:pt idx="9">
                  <c:v>4.78</c:v>
                </c:pt>
                <c:pt idx="10">
                  <c:v>3.28</c:v>
                </c:pt>
                <c:pt idx="11">
                  <c:v>3.85</c:v>
                </c:pt>
                <c:pt idx="12">
                  <c:v>5.54</c:v>
                </c:pt>
                <c:pt idx="13">
                  <c:v>7.22</c:v>
                </c:pt>
                <c:pt idx="14">
                  <c:v>3.72</c:v>
                </c:pt>
                <c:pt idx="15">
                  <c:v>2.86</c:v>
                </c:pt>
                <c:pt idx="16">
                  <c:v>2.57</c:v>
                </c:pt>
                <c:pt idx="17">
                  <c:v>1.69</c:v>
                </c:pt>
                <c:pt idx="18">
                  <c:v>3.47</c:v>
                </c:pt>
                <c:pt idx="19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F8-4617-A3F6-1E1979DDF7CB}"/>
            </c:ext>
          </c:extLst>
        </c:ser>
        <c:ser>
          <c:idx val="1"/>
          <c:order val="3"/>
          <c:tx>
            <c:strRef>
              <c:f>'Electrodes Cont. monitored'!$Y$4</c:f>
              <c:strCache>
                <c:ptCount val="1"/>
                <c:pt idx="0">
                  <c:v>M65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'Electrodes Cont. monitored'!$U$93:$U$112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monitored'!$Y$93:$Y$112</c:f>
              <c:numCache>
                <c:formatCode>General</c:formatCode>
                <c:ptCount val="20"/>
                <c:pt idx="0">
                  <c:v>3.69</c:v>
                </c:pt>
                <c:pt idx="1">
                  <c:v>2.57</c:v>
                </c:pt>
                <c:pt idx="2">
                  <c:v>1.71</c:v>
                </c:pt>
                <c:pt idx="3">
                  <c:v>2.38</c:v>
                </c:pt>
                <c:pt idx="4">
                  <c:v>2.91</c:v>
                </c:pt>
                <c:pt idx="5">
                  <c:v>3.43</c:v>
                </c:pt>
                <c:pt idx="6">
                  <c:v>3.72</c:v>
                </c:pt>
                <c:pt idx="7">
                  <c:v>4.0599999999999996</c:v>
                </c:pt>
                <c:pt idx="8">
                  <c:v>3.72</c:v>
                </c:pt>
                <c:pt idx="9">
                  <c:v>3.43</c:v>
                </c:pt>
                <c:pt idx="10">
                  <c:v>3.71</c:v>
                </c:pt>
                <c:pt idx="11">
                  <c:v>4.26</c:v>
                </c:pt>
                <c:pt idx="12">
                  <c:v>3.8</c:v>
                </c:pt>
                <c:pt idx="13">
                  <c:v>6.6</c:v>
                </c:pt>
                <c:pt idx="14">
                  <c:v>4.96</c:v>
                </c:pt>
                <c:pt idx="15">
                  <c:v>3.26</c:v>
                </c:pt>
                <c:pt idx="16">
                  <c:v>1.68</c:v>
                </c:pt>
                <c:pt idx="17">
                  <c:v>16.760000000000002</c:v>
                </c:pt>
                <c:pt idx="18">
                  <c:v>17.64</c:v>
                </c:pt>
                <c:pt idx="19">
                  <c:v>17.62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F8-4617-A3F6-1E1979DDF7CB}"/>
            </c:ext>
          </c:extLst>
        </c:ser>
        <c:ser>
          <c:idx val="4"/>
          <c:order val="4"/>
          <c:tx>
            <c:strRef>
              <c:f>'Electrodes Cont. monitored'!$Z$4</c:f>
              <c:strCache>
                <c:ptCount val="1"/>
                <c:pt idx="0">
                  <c:v>M86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'Electrodes Cont. monitored'!$U$93:$U$112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monitored'!$Z$93:$Z$112</c:f>
              <c:numCache>
                <c:formatCode>General</c:formatCode>
                <c:ptCount val="20"/>
                <c:pt idx="0">
                  <c:v>2.09</c:v>
                </c:pt>
                <c:pt idx="1">
                  <c:v>3.24</c:v>
                </c:pt>
                <c:pt idx="2">
                  <c:v>3.27</c:v>
                </c:pt>
                <c:pt idx="3">
                  <c:v>2.67</c:v>
                </c:pt>
                <c:pt idx="4">
                  <c:v>3.14</c:v>
                </c:pt>
                <c:pt idx="5">
                  <c:v>2.98</c:v>
                </c:pt>
                <c:pt idx="6">
                  <c:v>2.66</c:v>
                </c:pt>
                <c:pt idx="7">
                  <c:v>2.48</c:v>
                </c:pt>
                <c:pt idx="8">
                  <c:v>2.84</c:v>
                </c:pt>
                <c:pt idx="9">
                  <c:v>2.92</c:v>
                </c:pt>
                <c:pt idx="10">
                  <c:v>2.58</c:v>
                </c:pt>
                <c:pt idx="11">
                  <c:v>3.51</c:v>
                </c:pt>
                <c:pt idx="12">
                  <c:v>2.94</c:v>
                </c:pt>
                <c:pt idx="13">
                  <c:v>5.56</c:v>
                </c:pt>
                <c:pt idx="14">
                  <c:v>4.49</c:v>
                </c:pt>
                <c:pt idx="15">
                  <c:v>3.82</c:v>
                </c:pt>
                <c:pt idx="16">
                  <c:v>5.25</c:v>
                </c:pt>
                <c:pt idx="17">
                  <c:v>6.88</c:v>
                </c:pt>
                <c:pt idx="18">
                  <c:v>3.2</c:v>
                </c:pt>
                <c:pt idx="19">
                  <c:v>8.69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F8-4617-A3F6-1E1979DDF7CB}"/>
            </c:ext>
          </c:extLst>
        </c:ser>
        <c:ser>
          <c:idx val="5"/>
          <c:order val="5"/>
          <c:tx>
            <c:strRef>
              <c:f>'Electrodes Cont. monitored'!$AA$4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'Electrodes Cont. monitored'!$U$93:$U$112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monitored'!$AA$93:$AA$112</c:f>
              <c:numCache>
                <c:formatCode>General</c:formatCode>
                <c:ptCount val="20"/>
                <c:pt idx="0">
                  <c:v>2.0219999999999998</c:v>
                </c:pt>
                <c:pt idx="1">
                  <c:v>4.1920000000000002</c:v>
                </c:pt>
                <c:pt idx="2">
                  <c:v>1.9760000000000002</c:v>
                </c:pt>
                <c:pt idx="3">
                  <c:v>3.01</c:v>
                </c:pt>
                <c:pt idx="4">
                  <c:v>2.91</c:v>
                </c:pt>
                <c:pt idx="5">
                  <c:v>3.1100000000000003</c:v>
                </c:pt>
                <c:pt idx="6">
                  <c:v>4.0559999999999992</c:v>
                </c:pt>
                <c:pt idx="7">
                  <c:v>3.8780000000000001</c:v>
                </c:pt>
                <c:pt idx="8">
                  <c:v>3.8159999999999998</c:v>
                </c:pt>
                <c:pt idx="9">
                  <c:v>3.778</c:v>
                </c:pt>
                <c:pt idx="10">
                  <c:v>3.3780000000000001</c:v>
                </c:pt>
                <c:pt idx="11">
                  <c:v>3.5219999999999998</c:v>
                </c:pt>
                <c:pt idx="12">
                  <c:v>3.6660000000000004</c:v>
                </c:pt>
                <c:pt idx="13">
                  <c:v>6.2379999999999987</c:v>
                </c:pt>
                <c:pt idx="14">
                  <c:v>4.6820000000000004</c:v>
                </c:pt>
                <c:pt idx="15">
                  <c:v>3.3199999999999994</c:v>
                </c:pt>
                <c:pt idx="16">
                  <c:v>2.9980000000000002</c:v>
                </c:pt>
                <c:pt idx="17">
                  <c:v>5.9060000000000006</c:v>
                </c:pt>
                <c:pt idx="18">
                  <c:v>7.5060000000000002</c:v>
                </c:pt>
                <c:pt idx="19">
                  <c:v>7.2060000000000004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F8-4617-A3F6-1E1979DDF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51288"/>
        <c:axId val="558956208"/>
        <c:extLst/>
      </c:lineChart>
      <c:dateAx>
        <c:axId val="55895128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5589562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Turbidity [NTU]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11801994536887"/>
          <c:y val="0.17171296296296296"/>
          <c:w val="0.80663151603641714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'Electrodes Cont. monitored'!$V$4</c:f>
              <c:strCache>
                <c:ptCount val="1"/>
                <c:pt idx="0">
                  <c:v>M15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'Electrodes Cont. monitored'!$U$49:$U$68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monitored'!$V$49:$V$68</c:f>
              <c:numCache>
                <c:formatCode>General</c:formatCode>
                <c:ptCount val="20"/>
                <c:pt idx="0">
                  <c:v>15.41</c:v>
                </c:pt>
                <c:pt idx="1">
                  <c:v>17.100000000000001</c:v>
                </c:pt>
                <c:pt idx="2">
                  <c:v>14.11</c:v>
                </c:pt>
                <c:pt idx="3">
                  <c:v>13.3</c:v>
                </c:pt>
                <c:pt idx="4">
                  <c:v>12.46</c:v>
                </c:pt>
                <c:pt idx="5">
                  <c:v>10.98</c:v>
                </c:pt>
                <c:pt idx="6">
                  <c:v>11.66</c:v>
                </c:pt>
                <c:pt idx="7">
                  <c:v>12.34</c:v>
                </c:pt>
                <c:pt idx="8">
                  <c:v>10.61</c:v>
                </c:pt>
                <c:pt idx="9">
                  <c:v>12.8</c:v>
                </c:pt>
                <c:pt idx="10">
                  <c:v>13.56</c:v>
                </c:pt>
                <c:pt idx="11">
                  <c:v>15.03</c:v>
                </c:pt>
                <c:pt idx="12">
                  <c:v>15.25</c:v>
                </c:pt>
                <c:pt idx="13">
                  <c:v>15.58</c:v>
                </c:pt>
                <c:pt idx="14">
                  <c:v>10.48</c:v>
                </c:pt>
                <c:pt idx="15">
                  <c:v>12.47</c:v>
                </c:pt>
                <c:pt idx="16">
                  <c:v>20.7</c:v>
                </c:pt>
                <c:pt idx="17">
                  <c:v>17.2</c:v>
                </c:pt>
                <c:pt idx="18">
                  <c:v>5.7</c:v>
                </c:pt>
                <c:pt idx="19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7A-46AD-80A8-CA8D3086C808}"/>
            </c:ext>
          </c:extLst>
        </c:ser>
        <c:ser>
          <c:idx val="2"/>
          <c:order val="1"/>
          <c:tx>
            <c:strRef>
              <c:f>'Electrodes Cont. monitored'!$W$4</c:f>
              <c:strCache>
                <c:ptCount val="1"/>
                <c:pt idx="0">
                  <c:v>M21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'Electrodes Cont. monitored'!$U$49:$U$68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monitored'!$W$49:$W$68</c:f>
              <c:numCache>
                <c:formatCode>General</c:formatCode>
                <c:ptCount val="20"/>
                <c:pt idx="0">
                  <c:v>16.600000000000001</c:v>
                </c:pt>
                <c:pt idx="1">
                  <c:v>15.81</c:v>
                </c:pt>
                <c:pt idx="2">
                  <c:v>13.29</c:v>
                </c:pt>
                <c:pt idx="3">
                  <c:v>14.14</c:v>
                </c:pt>
                <c:pt idx="4">
                  <c:v>14.07</c:v>
                </c:pt>
                <c:pt idx="5">
                  <c:v>12.62</c:v>
                </c:pt>
                <c:pt idx="6">
                  <c:v>14.21</c:v>
                </c:pt>
                <c:pt idx="7">
                  <c:v>13.61</c:v>
                </c:pt>
                <c:pt idx="8">
                  <c:v>12.9</c:v>
                </c:pt>
                <c:pt idx="9">
                  <c:v>13.88</c:v>
                </c:pt>
                <c:pt idx="10">
                  <c:v>14.66</c:v>
                </c:pt>
                <c:pt idx="11">
                  <c:v>14.61</c:v>
                </c:pt>
                <c:pt idx="12">
                  <c:v>14.46</c:v>
                </c:pt>
                <c:pt idx="13">
                  <c:v>14.49</c:v>
                </c:pt>
                <c:pt idx="14">
                  <c:v>7.94</c:v>
                </c:pt>
                <c:pt idx="15">
                  <c:v>7.75</c:v>
                </c:pt>
                <c:pt idx="16">
                  <c:v>4</c:v>
                </c:pt>
                <c:pt idx="17">
                  <c:v>9.4</c:v>
                </c:pt>
                <c:pt idx="18">
                  <c:v>5</c:v>
                </c:pt>
                <c:pt idx="19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7A-46AD-80A8-CA8D3086C808}"/>
            </c:ext>
          </c:extLst>
        </c:ser>
        <c:ser>
          <c:idx val="3"/>
          <c:order val="2"/>
          <c:tx>
            <c:strRef>
              <c:f>'Electrodes Cont. monitored'!$X$4</c:f>
              <c:strCache>
                <c:ptCount val="1"/>
                <c:pt idx="0">
                  <c:v>M33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'Electrodes Cont. monitored'!$U$49:$U$68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monitored'!$X$49:$X$68</c:f>
              <c:numCache>
                <c:formatCode>General</c:formatCode>
                <c:ptCount val="20"/>
                <c:pt idx="0">
                  <c:v>14.29</c:v>
                </c:pt>
                <c:pt idx="1">
                  <c:v>13.87</c:v>
                </c:pt>
                <c:pt idx="2">
                  <c:v>13.8</c:v>
                </c:pt>
                <c:pt idx="3">
                  <c:v>11.56</c:v>
                </c:pt>
                <c:pt idx="4">
                  <c:v>12.48</c:v>
                </c:pt>
                <c:pt idx="5">
                  <c:v>9.68</c:v>
                </c:pt>
                <c:pt idx="6">
                  <c:v>11.38</c:v>
                </c:pt>
                <c:pt idx="7">
                  <c:v>9.75</c:v>
                </c:pt>
                <c:pt idx="8">
                  <c:v>10.44</c:v>
                </c:pt>
                <c:pt idx="9">
                  <c:v>12.5</c:v>
                </c:pt>
                <c:pt idx="10">
                  <c:v>13.75</c:v>
                </c:pt>
                <c:pt idx="11">
                  <c:v>12.66</c:v>
                </c:pt>
                <c:pt idx="12">
                  <c:v>12.75</c:v>
                </c:pt>
                <c:pt idx="13">
                  <c:v>14.24</c:v>
                </c:pt>
                <c:pt idx="14">
                  <c:v>7.51</c:v>
                </c:pt>
                <c:pt idx="15">
                  <c:v>2.7</c:v>
                </c:pt>
                <c:pt idx="16">
                  <c:v>4.5</c:v>
                </c:pt>
                <c:pt idx="17">
                  <c:v>5.5</c:v>
                </c:pt>
                <c:pt idx="18">
                  <c:v>3.4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7A-46AD-80A8-CA8D3086C808}"/>
            </c:ext>
          </c:extLst>
        </c:ser>
        <c:ser>
          <c:idx val="1"/>
          <c:order val="3"/>
          <c:tx>
            <c:strRef>
              <c:f>'Electrodes Cont. monitored'!$Y$4</c:f>
              <c:strCache>
                <c:ptCount val="1"/>
                <c:pt idx="0">
                  <c:v>M65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'Electrodes Cont. monitored'!$U$49:$U$68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monitored'!$Y$49:$Y$68</c:f>
              <c:numCache>
                <c:formatCode>General</c:formatCode>
                <c:ptCount val="20"/>
                <c:pt idx="0">
                  <c:v>18.09</c:v>
                </c:pt>
                <c:pt idx="1">
                  <c:v>14.44</c:v>
                </c:pt>
                <c:pt idx="2">
                  <c:v>9.64</c:v>
                </c:pt>
                <c:pt idx="3">
                  <c:v>9.65</c:v>
                </c:pt>
                <c:pt idx="4">
                  <c:v>11.89</c:v>
                </c:pt>
                <c:pt idx="5">
                  <c:v>11.23</c:v>
                </c:pt>
                <c:pt idx="6">
                  <c:v>12.01</c:v>
                </c:pt>
                <c:pt idx="7">
                  <c:v>10.66</c:v>
                </c:pt>
                <c:pt idx="8">
                  <c:v>10.050000000000001</c:v>
                </c:pt>
                <c:pt idx="9">
                  <c:v>11.22</c:v>
                </c:pt>
                <c:pt idx="10">
                  <c:v>11.88</c:v>
                </c:pt>
                <c:pt idx="11">
                  <c:v>11.95</c:v>
                </c:pt>
                <c:pt idx="12">
                  <c:v>12.32</c:v>
                </c:pt>
                <c:pt idx="13">
                  <c:v>13.62</c:v>
                </c:pt>
                <c:pt idx="14">
                  <c:v>11.36</c:v>
                </c:pt>
                <c:pt idx="15">
                  <c:v>13.13</c:v>
                </c:pt>
                <c:pt idx="16">
                  <c:v>20.8</c:v>
                </c:pt>
                <c:pt idx="17">
                  <c:v>14.7</c:v>
                </c:pt>
                <c:pt idx="18">
                  <c:v>13.9</c:v>
                </c:pt>
                <c:pt idx="19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7A-46AD-80A8-CA8D3086C808}"/>
            </c:ext>
          </c:extLst>
        </c:ser>
        <c:ser>
          <c:idx val="4"/>
          <c:order val="4"/>
          <c:tx>
            <c:strRef>
              <c:f>'Electrodes Cont. monitored'!$Z$4</c:f>
              <c:strCache>
                <c:ptCount val="1"/>
                <c:pt idx="0">
                  <c:v>M86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'Electrodes Cont. monitored'!$U$49:$U$68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monitored'!$Z$49:$Z$68</c:f>
              <c:numCache>
                <c:formatCode>General</c:formatCode>
                <c:ptCount val="20"/>
                <c:pt idx="0">
                  <c:v>18.440000000000001</c:v>
                </c:pt>
                <c:pt idx="1">
                  <c:v>21.99</c:v>
                </c:pt>
                <c:pt idx="2">
                  <c:v>18.100000000000001</c:v>
                </c:pt>
                <c:pt idx="3">
                  <c:v>14.98</c:v>
                </c:pt>
                <c:pt idx="4">
                  <c:v>15.68</c:v>
                </c:pt>
                <c:pt idx="5">
                  <c:v>12.52</c:v>
                </c:pt>
                <c:pt idx="6">
                  <c:v>14.82</c:v>
                </c:pt>
                <c:pt idx="7">
                  <c:v>15.21</c:v>
                </c:pt>
                <c:pt idx="8">
                  <c:v>14.2</c:v>
                </c:pt>
                <c:pt idx="9">
                  <c:v>15.93</c:v>
                </c:pt>
                <c:pt idx="10">
                  <c:v>14.85</c:v>
                </c:pt>
                <c:pt idx="11">
                  <c:v>14.08</c:v>
                </c:pt>
                <c:pt idx="12">
                  <c:v>11.77</c:v>
                </c:pt>
                <c:pt idx="13">
                  <c:v>13.64</c:v>
                </c:pt>
                <c:pt idx="14">
                  <c:v>10.11</c:v>
                </c:pt>
                <c:pt idx="15">
                  <c:v>9.43</c:v>
                </c:pt>
                <c:pt idx="16">
                  <c:v>5.6</c:v>
                </c:pt>
                <c:pt idx="17">
                  <c:v>6</c:v>
                </c:pt>
                <c:pt idx="18">
                  <c:v>3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7A-46AD-80A8-CA8D3086C808}"/>
            </c:ext>
          </c:extLst>
        </c:ser>
        <c:ser>
          <c:idx val="5"/>
          <c:order val="5"/>
          <c:tx>
            <c:strRef>
              <c:f>'Electrodes Cont. monitored'!$AA$4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'Electrodes Cont. monitored'!$U$49:$U$68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monitored'!$AA$49:$AA$68</c:f>
              <c:numCache>
                <c:formatCode>General</c:formatCode>
                <c:ptCount val="20"/>
                <c:pt idx="0">
                  <c:v>16.565999999999999</c:v>
                </c:pt>
                <c:pt idx="1">
                  <c:v>16.641999999999999</c:v>
                </c:pt>
                <c:pt idx="2">
                  <c:v>13.788</c:v>
                </c:pt>
                <c:pt idx="3">
                  <c:v>12.725999999999999</c:v>
                </c:pt>
                <c:pt idx="4">
                  <c:v>13.316000000000003</c:v>
                </c:pt>
                <c:pt idx="5">
                  <c:v>11.406000000000001</c:v>
                </c:pt>
                <c:pt idx="6">
                  <c:v>12.815999999999999</c:v>
                </c:pt>
                <c:pt idx="7">
                  <c:v>12.314</c:v>
                </c:pt>
                <c:pt idx="8">
                  <c:v>11.64</c:v>
                </c:pt>
                <c:pt idx="9">
                  <c:v>13.266</c:v>
                </c:pt>
                <c:pt idx="10">
                  <c:v>13.74</c:v>
                </c:pt>
                <c:pt idx="11">
                  <c:v>13.666</c:v>
                </c:pt>
                <c:pt idx="12">
                  <c:v>13.309999999999999</c:v>
                </c:pt>
                <c:pt idx="13">
                  <c:v>14.313999999999998</c:v>
                </c:pt>
                <c:pt idx="14">
                  <c:v>9.48</c:v>
                </c:pt>
                <c:pt idx="15">
                  <c:v>9.0960000000000001</c:v>
                </c:pt>
                <c:pt idx="16">
                  <c:v>11.120000000000001</c:v>
                </c:pt>
                <c:pt idx="17">
                  <c:v>10.559999999999999</c:v>
                </c:pt>
                <c:pt idx="18">
                  <c:v>6.2</c:v>
                </c:pt>
                <c:pt idx="19">
                  <c:v>4.0200000000000005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7A-46AD-80A8-CA8D3086C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51288"/>
        <c:axId val="558956208"/>
        <c:extLst/>
      </c:lineChart>
      <c:dateAx>
        <c:axId val="55895128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5589562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Dissolved</a:t>
                </a:r>
                <a:r>
                  <a:rPr lang="en-US" baseline="0"/>
                  <a:t> oxygen [mg L</a:t>
                </a:r>
                <a:r>
                  <a:rPr lang="en-US" baseline="30000"/>
                  <a:t>-1</a:t>
                </a:r>
                <a:r>
                  <a:rPr lang="en-US" baseline="0"/>
                  <a:t>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11801994536887"/>
          <c:y val="0.17171296296296296"/>
          <c:w val="0.80663151603641714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'Electrodes Cont. monitored'!$V$4</c:f>
              <c:strCache>
                <c:ptCount val="1"/>
                <c:pt idx="0">
                  <c:v>M15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'Electrodes Cont. monitored'!$U$27:$U$46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monitored'!$V$27:$V$46</c:f>
              <c:numCache>
                <c:formatCode>General</c:formatCode>
                <c:ptCount val="20"/>
                <c:pt idx="0">
                  <c:v>9.9</c:v>
                </c:pt>
                <c:pt idx="1">
                  <c:v>10</c:v>
                </c:pt>
                <c:pt idx="2">
                  <c:v>9.6999999999999993</c:v>
                </c:pt>
                <c:pt idx="3">
                  <c:v>9.5</c:v>
                </c:pt>
                <c:pt idx="4">
                  <c:v>9.6</c:v>
                </c:pt>
                <c:pt idx="5">
                  <c:v>9.5</c:v>
                </c:pt>
                <c:pt idx="6">
                  <c:v>9.8000000000000007</c:v>
                </c:pt>
                <c:pt idx="7">
                  <c:v>10.199999999999999</c:v>
                </c:pt>
                <c:pt idx="8">
                  <c:v>10.1</c:v>
                </c:pt>
                <c:pt idx="9">
                  <c:v>10</c:v>
                </c:pt>
                <c:pt idx="10">
                  <c:v>10.1</c:v>
                </c:pt>
                <c:pt idx="11">
                  <c:v>9.9</c:v>
                </c:pt>
                <c:pt idx="12">
                  <c:v>10.1</c:v>
                </c:pt>
                <c:pt idx="13">
                  <c:v>10.199999999999999</c:v>
                </c:pt>
                <c:pt idx="14">
                  <c:v>7.3</c:v>
                </c:pt>
                <c:pt idx="15">
                  <c:v>8.9</c:v>
                </c:pt>
                <c:pt idx="16">
                  <c:v>9.6</c:v>
                </c:pt>
                <c:pt idx="17">
                  <c:v>10.3</c:v>
                </c:pt>
                <c:pt idx="18">
                  <c:v>9.5</c:v>
                </c:pt>
                <c:pt idx="19">
                  <c:v>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D4-4945-AB7A-CEC4EC5EAB7F}"/>
            </c:ext>
          </c:extLst>
        </c:ser>
        <c:ser>
          <c:idx val="2"/>
          <c:order val="1"/>
          <c:tx>
            <c:strRef>
              <c:f>'Electrodes Cont. monitored'!$W$4</c:f>
              <c:strCache>
                <c:ptCount val="1"/>
                <c:pt idx="0">
                  <c:v>M21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'Electrodes Cont. monitored'!$U$27:$U$46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monitored'!$W$27:$W$46</c:f>
              <c:numCache>
                <c:formatCode>General</c:formatCode>
                <c:ptCount val="20"/>
                <c:pt idx="0">
                  <c:v>10.199999999999999</c:v>
                </c:pt>
                <c:pt idx="1">
                  <c:v>10</c:v>
                </c:pt>
                <c:pt idx="2">
                  <c:v>9.6</c:v>
                </c:pt>
                <c:pt idx="3">
                  <c:v>9.8000000000000007</c:v>
                </c:pt>
                <c:pt idx="4">
                  <c:v>10.199999999999999</c:v>
                </c:pt>
                <c:pt idx="5">
                  <c:v>10.1</c:v>
                </c:pt>
                <c:pt idx="6">
                  <c:v>10.199999999999999</c:v>
                </c:pt>
                <c:pt idx="7">
                  <c:v>10.4</c:v>
                </c:pt>
                <c:pt idx="8">
                  <c:v>10.4</c:v>
                </c:pt>
                <c:pt idx="9">
                  <c:v>10.1</c:v>
                </c:pt>
                <c:pt idx="10">
                  <c:v>10.1</c:v>
                </c:pt>
                <c:pt idx="11">
                  <c:v>10.199999999999999</c:v>
                </c:pt>
                <c:pt idx="12">
                  <c:v>9.8000000000000007</c:v>
                </c:pt>
                <c:pt idx="13">
                  <c:v>9.9</c:v>
                </c:pt>
                <c:pt idx="14">
                  <c:v>7.2</c:v>
                </c:pt>
                <c:pt idx="15">
                  <c:v>7.5</c:v>
                </c:pt>
                <c:pt idx="16">
                  <c:v>6.6</c:v>
                </c:pt>
                <c:pt idx="17">
                  <c:v>7.2</c:v>
                </c:pt>
                <c:pt idx="18">
                  <c:v>9.6999999999999993</c:v>
                </c:pt>
                <c:pt idx="19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D4-4945-AB7A-CEC4EC5EAB7F}"/>
            </c:ext>
          </c:extLst>
        </c:ser>
        <c:ser>
          <c:idx val="3"/>
          <c:order val="2"/>
          <c:tx>
            <c:strRef>
              <c:f>'Electrodes Cont. monitored'!$X$4</c:f>
              <c:strCache>
                <c:ptCount val="1"/>
                <c:pt idx="0">
                  <c:v>M33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'Electrodes Cont. monitored'!$U$27:$U$46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monitored'!$X$27:$X$46</c:f>
              <c:numCache>
                <c:formatCode>General</c:formatCode>
                <c:ptCount val="20"/>
                <c:pt idx="0">
                  <c:v>10.199999999999999</c:v>
                </c:pt>
                <c:pt idx="1">
                  <c:v>9.9</c:v>
                </c:pt>
                <c:pt idx="2">
                  <c:v>9.6</c:v>
                </c:pt>
                <c:pt idx="3">
                  <c:v>9.6999999999999993</c:v>
                </c:pt>
                <c:pt idx="4">
                  <c:v>9.6999999999999993</c:v>
                </c:pt>
                <c:pt idx="5">
                  <c:v>9.5</c:v>
                </c:pt>
                <c:pt idx="6">
                  <c:v>10.1</c:v>
                </c:pt>
                <c:pt idx="7">
                  <c:v>9.6999999999999993</c:v>
                </c:pt>
                <c:pt idx="8">
                  <c:v>9.8000000000000007</c:v>
                </c:pt>
                <c:pt idx="9">
                  <c:v>9.8000000000000007</c:v>
                </c:pt>
                <c:pt idx="10">
                  <c:v>10.1</c:v>
                </c:pt>
                <c:pt idx="11">
                  <c:v>10.1</c:v>
                </c:pt>
                <c:pt idx="12">
                  <c:v>9.6</c:v>
                </c:pt>
                <c:pt idx="13">
                  <c:v>9.9</c:v>
                </c:pt>
                <c:pt idx="14">
                  <c:v>7.1</c:v>
                </c:pt>
                <c:pt idx="15">
                  <c:v>6.9</c:v>
                </c:pt>
                <c:pt idx="16">
                  <c:v>6.6</c:v>
                </c:pt>
                <c:pt idx="17">
                  <c:v>6.8</c:v>
                </c:pt>
                <c:pt idx="18">
                  <c:v>6.9</c:v>
                </c:pt>
                <c:pt idx="19">
                  <c:v>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D4-4945-AB7A-CEC4EC5EAB7F}"/>
            </c:ext>
          </c:extLst>
        </c:ser>
        <c:ser>
          <c:idx val="1"/>
          <c:order val="3"/>
          <c:tx>
            <c:strRef>
              <c:f>'Electrodes Cont. monitored'!$Y$4</c:f>
              <c:strCache>
                <c:ptCount val="1"/>
                <c:pt idx="0">
                  <c:v>M65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'Electrodes Cont. monitored'!$U$27:$U$46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monitored'!$Y$27:$Y$46</c:f>
              <c:numCache>
                <c:formatCode>General</c:formatCode>
                <c:ptCount val="20"/>
                <c:pt idx="0">
                  <c:v>10.7</c:v>
                </c:pt>
                <c:pt idx="1">
                  <c:v>9.8000000000000007</c:v>
                </c:pt>
                <c:pt idx="2">
                  <c:v>9.1999999999999993</c:v>
                </c:pt>
                <c:pt idx="3">
                  <c:v>9.3000000000000007</c:v>
                </c:pt>
                <c:pt idx="4">
                  <c:v>9.5</c:v>
                </c:pt>
                <c:pt idx="5">
                  <c:v>9.9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9.8000000000000007</c:v>
                </c:pt>
                <c:pt idx="10">
                  <c:v>10</c:v>
                </c:pt>
                <c:pt idx="11">
                  <c:v>9.9</c:v>
                </c:pt>
                <c:pt idx="12">
                  <c:v>9.6999999999999993</c:v>
                </c:pt>
                <c:pt idx="13">
                  <c:v>9.6999999999999993</c:v>
                </c:pt>
                <c:pt idx="14">
                  <c:v>8.6</c:v>
                </c:pt>
                <c:pt idx="15">
                  <c:v>8.3000000000000007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9.6999999999999993</c:v>
                </c:pt>
                <c:pt idx="19">
                  <c:v>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D4-4945-AB7A-CEC4EC5EAB7F}"/>
            </c:ext>
          </c:extLst>
        </c:ser>
        <c:ser>
          <c:idx val="4"/>
          <c:order val="4"/>
          <c:tx>
            <c:strRef>
              <c:f>'Electrodes Cont. monitored'!$Z$4</c:f>
              <c:strCache>
                <c:ptCount val="1"/>
                <c:pt idx="0">
                  <c:v>M86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'Electrodes Cont. monitored'!$U$27:$U$46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monitored'!$Z$27:$Z$46</c:f>
              <c:numCache>
                <c:formatCode>General</c:formatCode>
                <c:ptCount val="20"/>
                <c:pt idx="0">
                  <c:v>10.4</c:v>
                </c:pt>
                <c:pt idx="1">
                  <c:v>10.5</c:v>
                </c:pt>
                <c:pt idx="2">
                  <c:v>10.199999999999999</c:v>
                </c:pt>
                <c:pt idx="3">
                  <c:v>10.199999999999999</c:v>
                </c:pt>
                <c:pt idx="4">
                  <c:v>10</c:v>
                </c:pt>
                <c:pt idx="5">
                  <c:v>9.6999999999999993</c:v>
                </c:pt>
                <c:pt idx="6">
                  <c:v>10.3</c:v>
                </c:pt>
                <c:pt idx="7">
                  <c:v>10.4</c:v>
                </c:pt>
                <c:pt idx="8">
                  <c:v>10.4</c:v>
                </c:pt>
                <c:pt idx="9">
                  <c:v>10.3</c:v>
                </c:pt>
                <c:pt idx="10">
                  <c:v>10.3</c:v>
                </c:pt>
                <c:pt idx="11">
                  <c:v>10.1</c:v>
                </c:pt>
                <c:pt idx="12">
                  <c:v>9.3000000000000007</c:v>
                </c:pt>
                <c:pt idx="13">
                  <c:v>9.4</c:v>
                </c:pt>
                <c:pt idx="14">
                  <c:v>7.4</c:v>
                </c:pt>
                <c:pt idx="15">
                  <c:v>6.9</c:v>
                </c:pt>
                <c:pt idx="16">
                  <c:v>6.6</c:v>
                </c:pt>
                <c:pt idx="17">
                  <c:v>6.5</c:v>
                </c:pt>
                <c:pt idx="18">
                  <c:v>6.2</c:v>
                </c:pt>
                <c:pt idx="19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AD4-4945-AB7A-CEC4EC5EAB7F}"/>
            </c:ext>
          </c:extLst>
        </c:ser>
        <c:ser>
          <c:idx val="5"/>
          <c:order val="5"/>
          <c:tx>
            <c:strRef>
              <c:f>'Electrodes Cont. monitored'!$AA$4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'Electrodes Cont. monitored'!$U$27:$U$46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monitored'!$AA$27:$AA$46</c:f>
              <c:numCache>
                <c:formatCode>General</c:formatCode>
                <c:ptCount val="20"/>
                <c:pt idx="0">
                  <c:v>10.28</c:v>
                </c:pt>
                <c:pt idx="1">
                  <c:v>10.040000000000001</c:v>
                </c:pt>
                <c:pt idx="2">
                  <c:v>9.66</c:v>
                </c:pt>
                <c:pt idx="3">
                  <c:v>9.6999999999999993</c:v>
                </c:pt>
                <c:pt idx="4">
                  <c:v>9.8000000000000007</c:v>
                </c:pt>
                <c:pt idx="5">
                  <c:v>9.74</c:v>
                </c:pt>
                <c:pt idx="6">
                  <c:v>10.080000000000002</c:v>
                </c:pt>
                <c:pt idx="7">
                  <c:v>10.139999999999999</c:v>
                </c:pt>
                <c:pt idx="8">
                  <c:v>10.139999999999999</c:v>
                </c:pt>
                <c:pt idx="9">
                  <c:v>10</c:v>
                </c:pt>
                <c:pt idx="10">
                  <c:v>10.119999999999999</c:v>
                </c:pt>
                <c:pt idx="11">
                  <c:v>10.040000000000001</c:v>
                </c:pt>
                <c:pt idx="12">
                  <c:v>9.6999999999999993</c:v>
                </c:pt>
                <c:pt idx="13">
                  <c:v>9.82</c:v>
                </c:pt>
                <c:pt idx="14">
                  <c:v>7.5200000000000005</c:v>
                </c:pt>
                <c:pt idx="15">
                  <c:v>7.7</c:v>
                </c:pt>
                <c:pt idx="16">
                  <c:v>7.7199999999999989</c:v>
                </c:pt>
                <c:pt idx="17">
                  <c:v>8</c:v>
                </c:pt>
                <c:pt idx="18">
                  <c:v>8.4</c:v>
                </c:pt>
                <c:pt idx="19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AD4-4945-AB7A-CEC4EC5EA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51288"/>
        <c:axId val="558956208"/>
        <c:extLst/>
      </c:lineChart>
      <c:dateAx>
        <c:axId val="55895128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558956208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87326857865394"/>
          <c:y val="8.8379629629629641E-2"/>
          <c:w val="0.788802777864548"/>
          <c:h val="0.75479111986001746"/>
        </c:manualLayout>
      </c:layout>
      <c:lineChart>
        <c:grouping val="standard"/>
        <c:varyColors val="0"/>
        <c:ser>
          <c:idx val="0"/>
          <c:order val="0"/>
          <c:tx>
            <c:strRef>
              <c:f>'[1]Daily T Rad'!$C$3</c:f>
              <c:strCache>
                <c:ptCount val="1"/>
                <c:pt idx="0">
                  <c:v>Mean air temperature [°C]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'[1]Daily T Rad'!$A$4:$A$740</c:f>
              <c:numCache>
                <c:formatCode>General</c:formatCode>
                <c:ptCount val="737"/>
                <c:pt idx="0">
                  <c:v>42870</c:v>
                </c:pt>
                <c:pt idx="1">
                  <c:v>42871</c:v>
                </c:pt>
                <c:pt idx="2">
                  <c:v>42872</c:v>
                </c:pt>
                <c:pt idx="3">
                  <c:v>42873</c:v>
                </c:pt>
                <c:pt idx="4">
                  <c:v>42874</c:v>
                </c:pt>
                <c:pt idx="5">
                  <c:v>42875</c:v>
                </c:pt>
                <c:pt idx="6">
                  <c:v>42876</c:v>
                </c:pt>
                <c:pt idx="7">
                  <c:v>42877</c:v>
                </c:pt>
                <c:pt idx="8">
                  <c:v>42878</c:v>
                </c:pt>
                <c:pt idx="9">
                  <c:v>42879</c:v>
                </c:pt>
                <c:pt idx="10">
                  <c:v>42880</c:v>
                </c:pt>
                <c:pt idx="11">
                  <c:v>42881</c:v>
                </c:pt>
                <c:pt idx="12">
                  <c:v>42882</c:v>
                </c:pt>
                <c:pt idx="13">
                  <c:v>42883</c:v>
                </c:pt>
                <c:pt idx="14">
                  <c:v>42884</c:v>
                </c:pt>
                <c:pt idx="15">
                  <c:v>42885</c:v>
                </c:pt>
                <c:pt idx="16">
                  <c:v>42886</c:v>
                </c:pt>
                <c:pt idx="17">
                  <c:v>42887</c:v>
                </c:pt>
                <c:pt idx="18">
                  <c:v>42888</c:v>
                </c:pt>
                <c:pt idx="19">
                  <c:v>42889</c:v>
                </c:pt>
                <c:pt idx="20">
                  <c:v>42890</c:v>
                </c:pt>
                <c:pt idx="21">
                  <c:v>42891</c:v>
                </c:pt>
                <c:pt idx="22">
                  <c:v>42892</c:v>
                </c:pt>
                <c:pt idx="23">
                  <c:v>42893</c:v>
                </c:pt>
                <c:pt idx="24">
                  <c:v>42894</c:v>
                </c:pt>
                <c:pt idx="25">
                  <c:v>42895</c:v>
                </c:pt>
                <c:pt idx="26">
                  <c:v>42896</c:v>
                </c:pt>
                <c:pt idx="27">
                  <c:v>42897</c:v>
                </c:pt>
                <c:pt idx="28">
                  <c:v>42898</c:v>
                </c:pt>
                <c:pt idx="29">
                  <c:v>42899</c:v>
                </c:pt>
                <c:pt idx="30">
                  <c:v>42900</c:v>
                </c:pt>
                <c:pt idx="31">
                  <c:v>42901</c:v>
                </c:pt>
                <c:pt idx="32">
                  <c:v>42902</c:v>
                </c:pt>
                <c:pt idx="33">
                  <c:v>42903</c:v>
                </c:pt>
                <c:pt idx="34">
                  <c:v>42904</c:v>
                </c:pt>
                <c:pt idx="35">
                  <c:v>42905</c:v>
                </c:pt>
                <c:pt idx="36">
                  <c:v>42906</c:v>
                </c:pt>
                <c:pt idx="37">
                  <c:v>42907</c:v>
                </c:pt>
                <c:pt idx="38">
                  <c:v>42908</c:v>
                </c:pt>
                <c:pt idx="39">
                  <c:v>42909</c:v>
                </c:pt>
                <c:pt idx="40">
                  <c:v>42910</c:v>
                </c:pt>
                <c:pt idx="41">
                  <c:v>42911</c:v>
                </c:pt>
                <c:pt idx="42">
                  <c:v>42912</c:v>
                </c:pt>
                <c:pt idx="43">
                  <c:v>42913</c:v>
                </c:pt>
                <c:pt idx="44">
                  <c:v>42914</c:v>
                </c:pt>
                <c:pt idx="45">
                  <c:v>42915</c:v>
                </c:pt>
                <c:pt idx="46">
                  <c:v>42916</c:v>
                </c:pt>
                <c:pt idx="47">
                  <c:v>42917</c:v>
                </c:pt>
                <c:pt idx="48">
                  <c:v>42918</c:v>
                </c:pt>
                <c:pt idx="49">
                  <c:v>42919</c:v>
                </c:pt>
                <c:pt idx="50">
                  <c:v>42920</c:v>
                </c:pt>
                <c:pt idx="51">
                  <c:v>42921</c:v>
                </c:pt>
                <c:pt idx="52">
                  <c:v>42922</c:v>
                </c:pt>
                <c:pt idx="53">
                  <c:v>42923</c:v>
                </c:pt>
                <c:pt idx="54">
                  <c:v>42924</c:v>
                </c:pt>
                <c:pt idx="55">
                  <c:v>42925</c:v>
                </c:pt>
                <c:pt idx="56">
                  <c:v>42926</c:v>
                </c:pt>
                <c:pt idx="57">
                  <c:v>42927</c:v>
                </c:pt>
                <c:pt idx="58">
                  <c:v>42928</c:v>
                </c:pt>
                <c:pt idx="59">
                  <c:v>42929</c:v>
                </c:pt>
                <c:pt idx="60">
                  <c:v>42930</c:v>
                </c:pt>
                <c:pt idx="61">
                  <c:v>42931</c:v>
                </c:pt>
                <c:pt idx="62">
                  <c:v>42932</c:v>
                </c:pt>
                <c:pt idx="63">
                  <c:v>42933</c:v>
                </c:pt>
                <c:pt idx="64">
                  <c:v>42934</c:v>
                </c:pt>
                <c:pt idx="65">
                  <c:v>42935</c:v>
                </c:pt>
                <c:pt idx="66">
                  <c:v>42936</c:v>
                </c:pt>
                <c:pt idx="67">
                  <c:v>42937</c:v>
                </c:pt>
                <c:pt idx="68">
                  <c:v>42938</c:v>
                </c:pt>
                <c:pt idx="69">
                  <c:v>42939</c:v>
                </c:pt>
                <c:pt idx="70">
                  <c:v>42940</c:v>
                </c:pt>
                <c:pt idx="71">
                  <c:v>42941</c:v>
                </c:pt>
                <c:pt idx="72">
                  <c:v>42942</c:v>
                </c:pt>
                <c:pt idx="73">
                  <c:v>42943</c:v>
                </c:pt>
                <c:pt idx="74">
                  <c:v>42944</c:v>
                </c:pt>
                <c:pt idx="75">
                  <c:v>42945</c:v>
                </c:pt>
                <c:pt idx="76">
                  <c:v>42946</c:v>
                </c:pt>
                <c:pt idx="77">
                  <c:v>42947</c:v>
                </c:pt>
                <c:pt idx="78">
                  <c:v>42948</c:v>
                </c:pt>
                <c:pt idx="79">
                  <c:v>42949</c:v>
                </c:pt>
                <c:pt idx="80">
                  <c:v>42950</c:v>
                </c:pt>
                <c:pt idx="81">
                  <c:v>42951</c:v>
                </c:pt>
                <c:pt idx="82">
                  <c:v>42952</c:v>
                </c:pt>
                <c:pt idx="83">
                  <c:v>42953</c:v>
                </c:pt>
                <c:pt idx="84">
                  <c:v>42954</c:v>
                </c:pt>
                <c:pt idx="85">
                  <c:v>42955</c:v>
                </c:pt>
                <c:pt idx="86">
                  <c:v>42956</c:v>
                </c:pt>
                <c:pt idx="87">
                  <c:v>42957</c:v>
                </c:pt>
                <c:pt idx="88">
                  <c:v>42958</c:v>
                </c:pt>
                <c:pt idx="89">
                  <c:v>42959</c:v>
                </c:pt>
                <c:pt idx="90">
                  <c:v>42960</c:v>
                </c:pt>
                <c:pt idx="91">
                  <c:v>42961</c:v>
                </c:pt>
                <c:pt idx="92">
                  <c:v>42962</c:v>
                </c:pt>
                <c:pt idx="93">
                  <c:v>42963</c:v>
                </c:pt>
                <c:pt idx="94">
                  <c:v>42964</c:v>
                </c:pt>
                <c:pt idx="95">
                  <c:v>42965</c:v>
                </c:pt>
                <c:pt idx="96">
                  <c:v>42966</c:v>
                </c:pt>
                <c:pt idx="97">
                  <c:v>42967</c:v>
                </c:pt>
                <c:pt idx="98">
                  <c:v>42968</c:v>
                </c:pt>
                <c:pt idx="99">
                  <c:v>42969</c:v>
                </c:pt>
                <c:pt idx="100">
                  <c:v>42970</c:v>
                </c:pt>
                <c:pt idx="101">
                  <c:v>42971</c:v>
                </c:pt>
                <c:pt idx="102">
                  <c:v>42972</c:v>
                </c:pt>
                <c:pt idx="103">
                  <c:v>42973</c:v>
                </c:pt>
                <c:pt idx="104">
                  <c:v>42974</c:v>
                </c:pt>
                <c:pt idx="105">
                  <c:v>42975</c:v>
                </c:pt>
                <c:pt idx="106">
                  <c:v>42976</c:v>
                </c:pt>
                <c:pt idx="107">
                  <c:v>42977</c:v>
                </c:pt>
                <c:pt idx="108">
                  <c:v>42978</c:v>
                </c:pt>
                <c:pt idx="109">
                  <c:v>42979</c:v>
                </c:pt>
                <c:pt idx="110">
                  <c:v>42980</c:v>
                </c:pt>
                <c:pt idx="111">
                  <c:v>42981</c:v>
                </c:pt>
                <c:pt idx="112">
                  <c:v>42982</c:v>
                </c:pt>
                <c:pt idx="113">
                  <c:v>42983</c:v>
                </c:pt>
                <c:pt idx="114">
                  <c:v>42984</c:v>
                </c:pt>
                <c:pt idx="115">
                  <c:v>42985</c:v>
                </c:pt>
                <c:pt idx="116">
                  <c:v>42986</c:v>
                </c:pt>
                <c:pt idx="117">
                  <c:v>42987</c:v>
                </c:pt>
                <c:pt idx="118">
                  <c:v>42988</c:v>
                </c:pt>
                <c:pt idx="119">
                  <c:v>42989</c:v>
                </c:pt>
                <c:pt idx="120">
                  <c:v>42990</c:v>
                </c:pt>
                <c:pt idx="121">
                  <c:v>42991</c:v>
                </c:pt>
                <c:pt idx="122">
                  <c:v>42992</c:v>
                </c:pt>
                <c:pt idx="123">
                  <c:v>42993</c:v>
                </c:pt>
                <c:pt idx="124">
                  <c:v>42994</c:v>
                </c:pt>
                <c:pt idx="125">
                  <c:v>42995</c:v>
                </c:pt>
                <c:pt idx="126">
                  <c:v>42996</c:v>
                </c:pt>
                <c:pt idx="127">
                  <c:v>42997</c:v>
                </c:pt>
                <c:pt idx="128">
                  <c:v>42998</c:v>
                </c:pt>
                <c:pt idx="129">
                  <c:v>42999</c:v>
                </c:pt>
                <c:pt idx="130">
                  <c:v>43000</c:v>
                </c:pt>
                <c:pt idx="131">
                  <c:v>43001</c:v>
                </c:pt>
                <c:pt idx="132">
                  <c:v>43002</c:v>
                </c:pt>
                <c:pt idx="133">
                  <c:v>43003</c:v>
                </c:pt>
                <c:pt idx="134">
                  <c:v>43004</c:v>
                </c:pt>
                <c:pt idx="135">
                  <c:v>43005</c:v>
                </c:pt>
                <c:pt idx="136">
                  <c:v>43006</c:v>
                </c:pt>
                <c:pt idx="137">
                  <c:v>43007</c:v>
                </c:pt>
                <c:pt idx="138">
                  <c:v>43008</c:v>
                </c:pt>
                <c:pt idx="139">
                  <c:v>43009</c:v>
                </c:pt>
                <c:pt idx="140">
                  <c:v>43010</c:v>
                </c:pt>
                <c:pt idx="141">
                  <c:v>43011</c:v>
                </c:pt>
                <c:pt idx="142">
                  <c:v>43012</c:v>
                </c:pt>
                <c:pt idx="143">
                  <c:v>43013</c:v>
                </c:pt>
                <c:pt idx="144">
                  <c:v>43014</c:v>
                </c:pt>
                <c:pt idx="145">
                  <c:v>43015</c:v>
                </c:pt>
                <c:pt idx="146">
                  <c:v>43016</c:v>
                </c:pt>
                <c:pt idx="147">
                  <c:v>43017</c:v>
                </c:pt>
                <c:pt idx="148">
                  <c:v>43018</c:v>
                </c:pt>
                <c:pt idx="149">
                  <c:v>43019</c:v>
                </c:pt>
                <c:pt idx="150">
                  <c:v>43020</c:v>
                </c:pt>
                <c:pt idx="151">
                  <c:v>43021</c:v>
                </c:pt>
                <c:pt idx="152">
                  <c:v>43022</c:v>
                </c:pt>
                <c:pt idx="153">
                  <c:v>43023</c:v>
                </c:pt>
                <c:pt idx="154">
                  <c:v>43024</c:v>
                </c:pt>
                <c:pt idx="155">
                  <c:v>43025</c:v>
                </c:pt>
                <c:pt idx="156">
                  <c:v>43026</c:v>
                </c:pt>
                <c:pt idx="157">
                  <c:v>43027</c:v>
                </c:pt>
                <c:pt idx="158">
                  <c:v>43028</c:v>
                </c:pt>
                <c:pt idx="159">
                  <c:v>43029</c:v>
                </c:pt>
                <c:pt idx="160">
                  <c:v>43030</c:v>
                </c:pt>
                <c:pt idx="161">
                  <c:v>43031</c:v>
                </c:pt>
                <c:pt idx="162">
                  <c:v>43032</c:v>
                </c:pt>
                <c:pt idx="163">
                  <c:v>43033</c:v>
                </c:pt>
                <c:pt idx="164">
                  <c:v>43034</c:v>
                </c:pt>
                <c:pt idx="165">
                  <c:v>43035</c:v>
                </c:pt>
                <c:pt idx="166">
                  <c:v>43036</c:v>
                </c:pt>
                <c:pt idx="167">
                  <c:v>43037</c:v>
                </c:pt>
                <c:pt idx="168">
                  <c:v>43038</c:v>
                </c:pt>
                <c:pt idx="169">
                  <c:v>43039</c:v>
                </c:pt>
                <c:pt idx="170">
                  <c:v>43040</c:v>
                </c:pt>
                <c:pt idx="171">
                  <c:v>43041</c:v>
                </c:pt>
                <c:pt idx="172">
                  <c:v>43042</c:v>
                </c:pt>
                <c:pt idx="173">
                  <c:v>43043</c:v>
                </c:pt>
                <c:pt idx="174">
                  <c:v>43044</c:v>
                </c:pt>
                <c:pt idx="175">
                  <c:v>43045</c:v>
                </c:pt>
                <c:pt idx="176">
                  <c:v>43046</c:v>
                </c:pt>
                <c:pt idx="177">
                  <c:v>43047</c:v>
                </c:pt>
                <c:pt idx="178">
                  <c:v>43048</c:v>
                </c:pt>
                <c:pt idx="179">
                  <c:v>43049</c:v>
                </c:pt>
                <c:pt idx="180">
                  <c:v>43050</c:v>
                </c:pt>
                <c:pt idx="181">
                  <c:v>43051</c:v>
                </c:pt>
                <c:pt idx="182">
                  <c:v>43052</c:v>
                </c:pt>
                <c:pt idx="183">
                  <c:v>43053</c:v>
                </c:pt>
                <c:pt idx="184">
                  <c:v>43054</c:v>
                </c:pt>
                <c:pt idx="185">
                  <c:v>43055</c:v>
                </c:pt>
                <c:pt idx="186">
                  <c:v>43056</c:v>
                </c:pt>
                <c:pt idx="187">
                  <c:v>43057</c:v>
                </c:pt>
                <c:pt idx="188">
                  <c:v>43058</c:v>
                </c:pt>
                <c:pt idx="189">
                  <c:v>43059</c:v>
                </c:pt>
                <c:pt idx="190">
                  <c:v>43060</c:v>
                </c:pt>
                <c:pt idx="191">
                  <c:v>43061</c:v>
                </c:pt>
                <c:pt idx="192">
                  <c:v>43062</c:v>
                </c:pt>
                <c:pt idx="193">
                  <c:v>43063</c:v>
                </c:pt>
                <c:pt idx="194">
                  <c:v>43064</c:v>
                </c:pt>
                <c:pt idx="195">
                  <c:v>43065</c:v>
                </c:pt>
                <c:pt idx="196">
                  <c:v>43066</c:v>
                </c:pt>
                <c:pt idx="197">
                  <c:v>43067</c:v>
                </c:pt>
                <c:pt idx="198">
                  <c:v>43068</c:v>
                </c:pt>
                <c:pt idx="199">
                  <c:v>43069</c:v>
                </c:pt>
                <c:pt idx="200">
                  <c:v>43070</c:v>
                </c:pt>
                <c:pt idx="201">
                  <c:v>43071</c:v>
                </c:pt>
                <c:pt idx="202">
                  <c:v>43072</c:v>
                </c:pt>
                <c:pt idx="203">
                  <c:v>43073</c:v>
                </c:pt>
                <c:pt idx="204">
                  <c:v>43074</c:v>
                </c:pt>
                <c:pt idx="205">
                  <c:v>43075</c:v>
                </c:pt>
                <c:pt idx="206">
                  <c:v>43076</c:v>
                </c:pt>
                <c:pt idx="207">
                  <c:v>43077</c:v>
                </c:pt>
                <c:pt idx="208">
                  <c:v>43078</c:v>
                </c:pt>
                <c:pt idx="209">
                  <c:v>43079</c:v>
                </c:pt>
                <c:pt idx="210">
                  <c:v>43080</c:v>
                </c:pt>
                <c:pt idx="211">
                  <c:v>43081</c:v>
                </c:pt>
                <c:pt idx="212">
                  <c:v>43082</c:v>
                </c:pt>
                <c:pt idx="213">
                  <c:v>43083</c:v>
                </c:pt>
                <c:pt idx="214">
                  <c:v>43084</c:v>
                </c:pt>
                <c:pt idx="215">
                  <c:v>43085</c:v>
                </c:pt>
                <c:pt idx="216">
                  <c:v>43086</c:v>
                </c:pt>
                <c:pt idx="217">
                  <c:v>43087</c:v>
                </c:pt>
                <c:pt idx="218">
                  <c:v>43088</c:v>
                </c:pt>
                <c:pt idx="219">
                  <c:v>43089</c:v>
                </c:pt>
                <c:pt idx="220">
                  <c:v>43090</c:v>
                </c:pt>
                <c:pt idx="221">
                  <c:v>43091</c:v>
                </c:pt>
                <c:pt idx="222">
                  <c:v>43092</c:v>
                </c:pt>
                <c:pt idx="223">
                  <c:v>43093</c:v>
                </c:pt>
                <c:pt idx="224">
                  <c:v>43094</c:v>
                </c:pt>
                <c:pt idx="225">
                  <c:v>43095</c:v>
                </c:pt>
                <c:pt idx="226">
                  <c:v>43096</c:v>
                </c:pt>
                <c:pt idx="227">
                  <c:v>43097</c:v>
                </c:pt>
                <c:pt idx="228">
                  <c:v>43098</c:v>
                </c:pt>
                <c:pt idx="229">
                  <c:v>43099</c:v>
                </c:pt>
                <c:pt idx="230">
                  <c:v>43100</c:v>
                </c:pt>
                <c:pt idx="231">
                  <c:v>43101</c:v>
                </c:pt>
                <c:pt idx="232">
                  <c:v>43102</c:v>
                </c:pt>
                <c:pt idx="233">
                  <c:v>43103</c:v>
                </c:pt>
                <c:pt idx="234">
                  <c:v>43104</c:v>
                </c:pt>
                <c:pt idx="235">
                  <c:v>43105</c:v>
                </c:pt>
                <c:pt idx="236">
                  <c:v>43106</c:v>
                </c:pt>
                <c:pt idx="237">
                  <c:v>43107</c:v>
                </c:pt>
                <c:pt idx="238">
                  <c:v>43108</c:v>
                </c:pt>
                <c:pt idx="239">
                  <c:v>43109</c:v>
                </c:pt>
                <c:pt idx="240">
                  <c:v>43110</c:v>
                </c:pt>
                <c:pt idx="241">
                  <c:v>43111</c:v>
                </c:pt>
                <c:pt idx="242">
                  <c:v>43112</c:v>
                </c:pt>
                <c:pt idx="243">
                  <c:v>43113</c:v>
                </c:pt>
                <c:pt idx="244">
                  <c:v>43114</c:v>
                </c:pt>
                <c:pt idx="245">
                  <c:v>43115</c:v>
                </c:pt>
                <c:pt idx="246">
                  <c:v>43116</c:v>
                </c:pt>
                <c:pt idx="247">
                  <c:v>43117</c:v>
                </c:pt>
                <c:pt idx="248">
                  <c:v>43118</c:v>
                </c:pt>
                <c:pt idx="249">
                  <c:v>43119</c:v>
                </c:pt>
                <c:pt idx="250">
                  <c:v>43120</c:v>
                </c:pt>
                <c:pt idx="251">
                  <c:v>43121</c:v>
                </c:pt>
                <c:pt idx="252">
                  <c:v>43122</c:v>
                </c:pt>
                <c:pt idx="253">
                  <c:v>43123</c:v>
                </c:pt>
                <c:pt idx="254">
                  <c:v>43124</c:v>
                </c:pt>
                <c:pt idx="255">
                  <c:v>43125</c:v>
                </c:pt>
                <c:pt idx="256">
                  <c:v>43126</c:v>
                </c:pt>
                <c:pt idx="257">
                  <c:v>43127</c:v>
                </c:pt>
                <c:pt idx="258">
                  <c:v>43128</c:v>
                </c:pt>
                <c:pt idx="259">
                  <c:v>43129</c:v>
                </c:pt>
                <c:pt idx="260">
                  <c:v>43130</c:v>
                </c:pt>
                <c:pt idx="261">
                  <c:v>43131</c:v>
                </c:pt>
                <c:pt idx="262">
                  <c:v>43132</c:v>
                </c:pt>
                <c:pt idx="263">
                  <c:v>43133</c:v>
                </c:pt>
                <c:pt idx="264">
                  <c:v>43134</c:v>
                </c:pt>
                <c:pt idx="265">
                  <c:v>43135</c:v>
                </c:pt>
                <c:pt idx="266">
                  <c:v>43136</c:v>
                </c:pt>
                <c:pt idx="267">
                  <c:v>43137</c:v>
                </c:pt>
                <c:pt idx="268">
                  <c:v>43138</c:v>
                </c:pt>
                <c:pt idx="269">
                  <c:v>43139</c:v>
                </c:pt>
                <c:pt idx="270">
                  <c:v>43140</c:v>
                </c:pt>
                <c:pt idx="271">
                  <c:v>43141</c:v>
                </c:pt>
                <c:pt idx="272">
                  <c:v>43142</c:v>
                </c:pt>
                <c:pt idx="273">
                  <c:v>43143</c:v>
                </c:pt>
                <c:pt idx="274">
                  <c:v>43144</c:v>
                </c:pt>
                <c:pt idx="275">
                  <c:v>43145</c:v>
                </c:pt>
                <c:pt idx="276">
                  <c:v>43146</c:v>
                </c:pt>
                <c:pt idx="277">
                  <c:v>43147</c:v>
                </c:pt>
                <c:pt idx="278">
                  <c:v>43148</c:v>
                </c:pt>
                <c:pt idx="279">
                  <c:v>43149</c:v>
                </c:pt>
                <c:pt idx="280">
                  <c:v>43150</c:v>
                </c:pt>
                <c:pt idx="281">
                  <c:v>43151</c:v>
                </c:pt>
                <c:pt idx="282">
                  <c:v>43152</c:v>
                </c:pt>
                <c:pt idx="283">
                  <c:v>43153</c:v>
                </c:pt>
                <c:pt idx="284">
                  <c:v>43154</c:v>
                </c:pt>
                <c:pt idx="285">
                  <c:v>43155</c:v>
                </c:pt>
                <c:pt idx="286">
                  <c:v>43156</c:v>
                </c:pt>
                <c:pt idx="287">
                  <c:v>43157</c:v>
                </c:pt>
                <c:pt idx="288">
                  <c:v>43158</c:v>
                </c:pt>
                <c:pt idx="289">
                  <c:v>43159</c:v>
                </c:pt>
                <c:pt idx="290">
                  <c:v>43160</c:v>
                </c:pt>
                <c:pt idx="291">
                  <c:v>43161</c:v>
                </c:pt>
                <c:pt idx="292">
                  <c:v>43162</c:v>
                </c:pt>
                <c:pt idx="293">
                  <c:v>43163</c:v>
                </c:pt>
                <c:pt idx="294">
                  <c:v>43164</c:v>
                </c:pt>
                <c:pt idx="295">
                  <c:v>43165</c:v>
                </c:pt>
                <c:pt idx="296">
                  <c:v>43166</c:v>
                </c:pt>
                <c:pt idx="297">
                  <c:v>43167</c:v>
                </c:pt>
                <c:pt idx="298">
                  <c:v>43168</c:v>
                </c:pt>
                <c:pt idx="299">
                  <c:v>43169</c:v>
                </c:pt>
                <c:pt idx="300">
                  <c:v>43170</c:v>
                </c:pt>
                <c:pt idx="301">
                  <c:v>43171</c:v>
                </c:pt>
                <c:pt idx="302">
                  <c:v>43172</c:v>
                </c:pt>
                <c:pt idx="303">
                  <c:v>43173</c:v>
                </c:pt>
                <c:pt idx="304">
                  <c:v>43174</c:v>
                </c:pt>
                <c:pt idx="305">
                  <c:v>43175</c:v>
                </c:pt>
                <c:pt idx="306">
                  <c:v>43176</c:v>
                </c:pt>
                <c:pt idx="307">
                  <c:v>43177</c:v>
                </c:pt>
                <c:pt idx="308">
                  <c:v>43178</c:v>
                </c:pt>
                <c:pt idx="309">
                  <c:v>43179</c:v>
                </c:pt>
                <c:pt idx="310">
                  <c:v>43180</c:v>
                </c:pt>
                <c:pt idx="311">
                  <c:v>43181</c:v>
                </c:pt>
                <c:pt idx="312">
                  <c:v>43182</c:v>
                </c:pt>
                <c:pt idx="313">
                  <c:v>43183</c:v>
                </c:pt>
                <c:pt idx="314">
                  <c:v>43184</c:v>
                </c:pt>
                <c:pt idx="315">
                  <c:v>43185</c:v>
                </c:pt>
                <c:pt idx="316">
                  <c:v>43186</c:v>
                </c:pt>
                <c:pt idx="317">
                  <c:v>43187</c:v>
                </c:pt>
                <c:pt idx="318">
                  <c:v>43188</c:v>
                </c:pt>
                <c:pt idx="319">
                  <c:v>43189</c:v>
                </c:pt>
                <c:pt idx="320">
                  <c:v>43190</c:v>
                </c:pt>
                <c:pt idx="321">
                  <c:v>43191</c:v>
                </c:pt>
                <c:pt idx="322">
                  <c:v>43192</c:v>
                </c:pt>
                <c:pt idx="323">
                  <c:v>43193</c:v>
                </c:pt>
                <c:pt idx="324">
                  <c:v>43194</c:v>
                </c:pt>
                <c:pt idx="325">
                  <c:v>43195</c:v>
                </c:pt>
                <c:pt idx="326">
                  <c:v>43196</c:v>
                </c:pt>
                <c:pt idx="327">
                  <c:v>43197</c:v>
                </c:pt>
                <c:pt idx="328">
                  <c:v>43198</c:v>
                </c:pt>
                <c:pt idx="329">
                  <c:v>43199</c:v>
                </c:pt>
                <c:pt idx="330">
                  <c:v>43200</c:v>
                </c:pt>
                <c:pt idx="331">
                  <c:v>43201</c:v>
                </c:pt>
                <c:pt idx="332">
                  <c:v>43202</c:v>
                </c:pt>
                <c:pt idx="333">
                  <c:v>43203</c:v>
                </c:pt>
                <c:pt idx="334">
                  <c:v>43204</c:v>
                </c:pt>
                <c:pt idx="335">
                  <c:v>43205</c:v>
                </c:pt>
                <c:pt idx="336">
                  <c:v>43206</c:v>
                </c:pt>
                <c:pt idx="337">
                  <c:v>43207</c:v>
                </c:pt>
                <c:pt idx="338">
                  <c:v>43208</c:v>
                </c:pt>
                <c:pt idx="339">
                  <c:v>43209</c:v>
                </c:pt>
                <c:pt idx="340">
                  <c:v>43210</c:v>
                </c:pt>
                <c:pt idx="341">
                  <c:v>43211</c:v>
                </c:pt>
                <c:pt idx="342">
                  <c:v>43212</c:v>
                </c:pt>
                <c:pt idx="343">
                  <c:v>43213</c:v>
                </c:pt>
                <c:pt idx="344">
                  <c:v>43214</c:v>
                </c:pt>
                <c:pt idx="345">
                  <c:v>43215</c:v>
                </c:pt>
                <c:pt idx="346">
                  <c:v>43216</c:v>
                </c:pt>
                <c:pt idx="347">
                  <c:v>43217</c:v>
                </c:pt>
                <c:pt idx="348">
                  <c:v>43218</c:v>
                </c:pt>
                <c:pt idx="349">
                  <c:v>43219</c:v>
                </c:pt>
                <c:pt idx="350">
                  <c:v>43220</c:v>
                </c:pt>
                <c:pt idx="351">
                  <c:v>43221</c:v>
                </c:pt>
                <c:pt idx="352">
                  <c:v>43222</c:v>
                </c:pt>
                <c:pt idx="353">
                  <c:v>43223</c:v>
                </c:pt>
                <c:pt idx="354">
                  <c:v>43224</c:v>
                </c:pt>
                <c:pt idx="355">
                  <c:v>43225</c:v>
                </c:pt>
                <c:pt idx="356">
                  <c:v>43226</c:v>
                </c:pt>
                <c:pt idx="357">
                  <c:v>43227</c:v>
                </c:pt>
                <c:pt idx="358">
                  <c:v>43228</c:v>
                </c:pt>
                <c:pt idx="359">
                  <c:v>43229</c:v>
                </c:pt>
                <c:pt idx="360">
                  <c:v>43230</c:v>
                </c:pt>
                <c:pt idx="361">
                  <c:v>43231</c:v>
                </c:pt>
                <c:pt idx="362">
                  <c:v>43232</c:v>
                </c:pt>
                <c:pt idx="363">
                  <c:v>43233</c:v>
                </c:pt>
                <c:pt idx="364">
                  <c:v>43234</c:v>
                </c:pt>
                <c:pt idx="365">
                  <c:v>43235</c:v>
                </c:pt>
                <c:pt idx="366">
                  <c:v>43236</c:v>
                </c:pt>
                <c:pt idx="367">
                  <c:v>43237</c:v>
                </c:pt>
                <c:pt idx="368">
                  <c:v>43238</c:v>
                </c:pt>
                <c:pt idx="369">
                  <c:v>43239</c:v>
                </c:pt>
                <c:pt idx="370">
                  <c:v>43240</c:v>
                </c:pt>
                <c:pt idx="371">
                  <c:v>43241</c:v>
                </c:pt>
                <c:pt idx="372">
                  <c:v>43242</c:v>
                </c:pt>
                <c:pt idx="373">
                  <c:v>43243</c:v>
                </c:pt>
                <c:pt idx="374">
                  <c:v>43244</c:v>
                </c:pt>
                <c:pt idx="375">
                  <c:v>43245</c:v>
                </c:pt>
                <c:pt idx="376">
                  <c:v>43246</c:v>
                </c:pt>
                <c:pt idx="377">
                  <c:v>43247</c:v>
                </c:pt>
                <c:pt idx="378">
                  <c:v>43248</c:v>
                </c:pt>
                <c:pt idx="379">
                  <c:v>43249</c:v>
                </c:pt>
                <c:pt idx="380">
                  <c:v>43250</c:v>
                </c:pt>
                <c:pt idx="381">
                  <c:v>43251</c:v>
                </c:pt>
                <c:pt idx="382">
                  <c:v>43252</c:v>
                </c:pt>
                <c:pt idx="383">
                  <c:v>43253</c:v>
                </c:pt>
                <c:pt idx="384">
                  <c:v>43254</c:v>
                </c:pt>
                <c:pt idx="385">
                  <c:v>43255</c:v>
                </c:pt>
                <c:pt idx="386">
                  <c:v>43256</c:v>
                </c:pt>
                <c:pt idx="387">
                  <c:v>43257</c:v>
                </c:pt>
                <c:pt idx="388">
                  <c:v>43258</c:v>
                </c:pt>
                <c:pt idx="389">
                  <c:v>43259</c:v>
                </c:pt>
                <c:pt idx="390">
                  <c:v>43260</c:v>
                </c:pt>
                <c:pt idx="391">
                  <c:v>43261</c:v>
                </c:pt>
                <c:pt idx="392">
                  <c:v>43262</c:v>
                </c:pt>
                <c:pt idx="393">
                  <c:v>43263</c:v>
                </c:pt>
                <c:pt idx="394">
                  <c:v>43264</c:v>
                </c:pt>
                <c:pt idx="395">
                  <c:v>43265</c:v>
                </c:pt>
                <c:pt idx="396">
                  <c:v>43266</c:v>
                </c:pt>
                <c:pt idx="397">
                  <c:v>43267</c:v>
                </c:pt>
                <c:pt idx="398">
                  <c:v>43268</c:v>
                </c:pt>
                <c:pt idx="399">
                  <c:v>43269</c:v>
                </c:pt>
                <c:pt idx="400">
                  <c:v>43270</c:v>
                </c:pt>
                <c:pt idx="401">
                  <c:v>43271</c:v>
                </c:pt>
                <c:pt idx="402">
                  <c:v>43272</c:v>
                </c:pt>
                <c:pt idx="403">
                  <c:v>43273</c:v>
                </c:pt>
                <c:pt idx="404">
                  <c:v>43274</c:v>
                </c:pt>
                <c:pt idx="405">
                  <c:v>43275</c:v>
                </c:pt>
                <c:pt idx="406">
                  <c:v>43276</c:v>
                </c:pt>
                <c:pt idx="407">
                  <c:v>43277</c:v>
                </c:pt>
                <c:pt idx="408">
                  <c:v>43278</c:v>
                </c:pt>
                <c:pt idx="409">
                  <c:v>43279</c:v>
                </c:pt>
                <c:pt idx="410">
                  <c:v>43280</c:v>
                </c:pt>
                <c:pt idx="411">
                  <c:v>43281</c:v>
                </c:pt>
                <c:pt idx="412">
                  <c:v>43282</c:v>
                </c:pt>
                <c:pt idx="413">
                  <c:v>43283</c:v>
                </c:pt>
                <c:pt idx="414">
                  <c:v>43284</c:v>
                </c:pt>
                <c:pt idx="415">
                  <c:v>43285</c:v>
                </c:pt>
                <c:pt idx="416">
                  <c:v>43286</c:v>
                </c:pt>
                <c:pt idx="417">
                  <c:v>43287</c:v>
                </c:pt>
                <c:pt idx="418">
                  <c:v>43288</c:v>
                </c:pt>
                <c:pt idx="419">
                  <c:v>43289</c:v>
                </c:pt>
                <c:pt idx="420">
                  <c:v>43290</c:v>
                </c:pt>
                <c:pt idx="421">
                  <c:v>43291</c:v>
                </c:pt>
                <c:pt idx="422">
                  <c:v>43292</c:v>
                </c:pt>
                <c:pt idx="423">
                  <c:v>43293</c:v>
                </c:pt>
                <c:pt idx="424">
                  <c:v>43294</c:v>
                </c:pt>
                <c:pt idx="425">
                  <c:v>43295</c:v>
                </c:pt>
                <c:pt idx="426">
                  <c:v>43296</c:v>
                </c:pt>
                <c:pt idx="427">
                  <c:v>43297</c:v>
                </c:pt>
                <c:pt idx="428">
                  <c:v>43298</c:v>
                </c:pt>
                <c:pt idx="429">
                  <c:v>43299</c:v>
                </c:pt>
                <c:pt idx="430">
                  <c:v>43300</c:v>
                </c:pt>
                <c:pt idx="431">
                  <c:v>43301</c:v>
                </c:pt>
                <c:pt idx="432">
                  <c:v>43302</c:v>
                </c:pt>
                <c:pt idx="433">
                  <c:v>43303</c:v>
                </c:pt>
                <c:pt idx="434">
                  <c:v>43304</c:v>
                </c:pt>
                <c:pt idx="435">
                  <c:v>43305</c:v>
                </c:pt>
                <c:pt idx="436">
                  <c:v>43306</c:v>
                </c:pt>
                <c:pt idx="437">
                  <c:v>43307</c:v>
                </c:pt>
                <c:pt idx="438">
                  <c:v>43308</c:v>
                </c:pt>
                <c:pt idx="439">
                  <c:v>43309</c:v>
                </c:pt>
                <c:pt idx="440">
                  <c:v>43310</c:v>
                </c:pt>
                <c:pt idx="441">
                  <c:v>43311</c:v>
                </c:pt>
                <c:pt idx="442">
                  <c:v>43312</c:v>
                </c:pt>
                <c:pt idx="443">
                  <c:v>43313</c:v>
                </c:pt>
                <c:pt idx="444">
                  <c:v>43314</c:v>
                </c:pt>
                <c:pt idx="445">
                  <c:v>43315</c:v>
                </c:pt>
                <c:pt idx="446">
                  <c:v>43316</c:v>
                </c:pt>
                <c:pt idx="447">
                  <c:v>43317</c:v>
                </c:pt>
                <c:pt idx="448">
                  <c:v>43318</c:v>
                </c:pt>
                <c:pt idx="449">
                  <c:v>43319</c:v>
                </c:pt>
                <c:pt idx="450">
                  <c:v>43320</c:v>
                </c:pt>
                <c:pt idx="451">
                  <c:v>43321</c:v>
                </c:pt>
                <c:pt idx="452">
                  <c:v>43322</c:v>
                </c:pt>
                <c:pt idx="453">
                  <c:v>43323</c:v>
                </c:pt>
                <c:pt idx="454">
                  <c:v>43324</c:v>
                </c:pt>
                <c:pt idx="455">
                  <c:v>43325</c:v>
                </c:pt>
                <c:pt idx="456">
                  <c:v>43326</c:v>
                </c:pt>
                <c:pt idx="457">
                  <c:v>43327</c:v>
                </c:pt>
                <c:pt idx="458">
                  <c:v>43328</c:v>
                </c:pt>
                <c:pt idx="459">
                  <c:v>43329</c:v>
                </c:pt>
                <c:pt idx="460">
                  <c:v>43330</c:v>
                </c:pt>
                <c:pt idx="461">
                  <c:v>43331</c:v>
                </c:pt>
                <c:pt idx="462">
                  <c:v>43332</c:v>
                </c:pt>
                <c:pt idx="463">
                  <c:v>43333</c:v>
                </c:pt>
                <c:pt idx="464">
                  <c:v>43334</c:v>
                </c:pt>
                <c:pt idx="465">
                  <c:v>43335</c:v>
                </c:pt>
                <c:pt idx="466">
                  <c:v>43336</c:v>
                </c:pt>
                <c:pt idx="467">
                  <c:v>43337</c:v>
                </c:pt>
                <c:pt idx="468">
                  <c:v>43338</c:v>
                </c:pt>
                <c:pt idx="469">
                  <c:v>43339</c:v>
                </c:pt>
                <c:pt idx="470">
                  <c:v>43340</c:v>
                </c:pt>
                <c:pt idx="471">
                  <c:v>43341</c:v>
                </c:pt>
                <c:pt idx="472">
                  <c:v>43342</c:v>
                </c:pt>
                <c:pt idx="473">
                  <c:v>43343</c:v>
                </c:pt>
                <c:pt idx="474">
                  <c:v>43344</c:v>
                </c:pt>
                <c:pt idx="475">
                  <c:v>43345</c:v>
                </c:pt>
                <c:pt idx="476">
                  <c:v>43346</c:v>
                </c:pt>
                <c:pt idx="477">
                  <c:v>43347</c:v>
                </c:pt>
                <c:pt idx="478">
                  <c:v>43348</c:v>
                </c:pt>
                <c:pt idx="479">
                  <c:v>43349</c:v>
                </c:pt>
                <c:pt idx="480">
                  <c:v>43350</c:v>
                </c:pt>
                <c:pt idx="481">
                  <c:v>43351</c:v>
                </c:pt>
                <c:pt idx="482">
                  <c:v>43352</c:v>
                </c:pt>
                <c:pt idx="483">
                  <c:v>43353</c:v>
                </c:pt>
                <c:pt idx="484">
                  <c:v>43354</c:v>
                </c:pt>
                <c:pt idx="485">
                  <c:v>43355</c:v>
                </c:pt>
                <c:pt idx="486">
                  <c:v>43356</c:v>
                </c:pt>
                <c:pt idx="487">
                  <c:v>43357</c:v>
                </c:pt>
                <c:pt idx="488">
                  <c:v>43358</c:v>
                </c:pt>
                <c:pt idx="489">
                  <c:v>43359</c:v>
                </c:pt>
                <c:pt idx="490">
                  <c:v>43360</c:v>
                </c:pt>
                <c:pt idx="491">
                  <c:v>43361</c:v>
                </c:pt>
                <c:pt idx="492">
                  <c:v>43362</c:v>
                </c:pt>
                <c:pt idx="493">
                  <c:v>43363</c:v>
                </c:pt>
                <c:pt idx="494">
                  <c:v>43364</c:v>
                </c:pt>
                <c:pt idx="495">
                  <c:v>43365</c:v>
                </c:pt>
                <c:pt idx="496">
                  <c:v>43366</c:v>
                </c:pt>
                <c:pt idx="497">
                  <c:v>43367</c:v>
                </c:pt>
                <c:pt idx="498">
                  <c:v>43368</c:v>
                </c:pt>
                <c:pt idx="499">
                  <c:v>43369</c:v>
                </c:pt>
                <c:pt idx="500">
                  <c:v>43370</c:v>
                </c:pt>
                <c:pt idx="501">
                  <c:v>43371</c:v>
                </c:pt>
                <c:pt idx="502">
                  <c:v>43372</c:v>
                </c:pt>
                <c:pt idx="503">
                  <c:v>43373</c:v>
                </c:pt>
                <c:pt idx="504">
                  <c:v>43374</c:v>
                </c:pt>
                <c:pt idx="505">
                  <c:v>43375</c:v>
                </c:pt>
                <c:pt idx="506">
                  <c:v>43376</c:v>
                </c:pt>
                <c:pt idx="507">
                  <c:v>43377</c:v>
                </c:pt>
                <c:pt idx="508">
                  <c:v>43378</c:v>
                </c:pt>
                <c:pt idx="509">
                  <c:v>43379</c:v>
                </c:pt>
                <c:pt idx="510">
                  <c:v>43380</c:v>
                </c:pt>
                <c:pt idx="511">
                  <c:v>43381</c:v>
                </c:pt>
                <c:pt idx="512">
                  <c:v>43382</c:v>
                </c:pt>
                <c:pt idx="513">
                  <c:v>43383</c:v>
                </c:pt>
                <c:pt idx="514">
                  <c:v>43384</c:v>
                </c:pt>
                <c:pt idx="515">
                  <c:v>43385</c:v>
                </c:pt>
                <c:pt idx="516">
                  <c:v>43386</c:v>
                </c:pt>
                <c:pt idx="517">
                  <c:v>43387</c:v>
                </c:pt>
                <c:pt idx="518">
                  <c:v>43388</c:v>
                </c:pt>
                <c:pt idx="519">
                  <c:v>43389</c:v>
                </c:pt>
                <c:pt idx="520">
                  <c:v>43390</c:v>
                </c:pt>
                <c:pt idx="521">
                  <c:v>43391</c:v>
                </c:pt>
                <c:pt idx="522">
                  <c:v>43392</c:v>
                </c:pt>
                <c:pt idx="523">
                  <c:v>43393</c:v>
                </c:pt>
                <c:pt idx="524">
                  <c:v>43394</c:v>
                </c:pt>
                <c:pt idx="525">
                  <c:v>43395</c:v>
                </c:pt>
                <c:pt idx="526">
                  <c:v>43396</c:v>
                </c:pt>
                <c:pt idx="527">
                  <c:v>43397</c:v>
                </c:pt>
                <c:pt idx="528">
                  <c:v>43398</c:v>
                </c:pt>
                <c:pt idx="529">
                  <c:v>43399</c:v>
                </c:pt>
                <c:pt idx="530">
                  <c:v>43400</c:v>
                </c:pt>
                <c:pt idx="531">
                  <c:v>43401</c:v>
                </c:pt>
                <c:pt idx="532">
                  <c:v>43402</c:v>
                </c:pt>
                <c:pt idx="533">
                  <c:v>43403</c:v>
                </c:pt>
                <c:pt idx="534">
                  <c:v>43404</c:v>
                </c:pt>
                <c:pt idx="535">
                  <c:v>43405</c:v>
                </c:pt>
                <c:pt idx="536">
                  <c:v>43406</c:v>
                </c:pt>
                <c:pt idx="537">
                  <c:v>43407</c:v>
                </c:pt>
                <c:pt idx="538">
                  <c:v>43408</c:v>
                </c:pt>
                <c:pt idx="539">
                  <c:v>43409</c:v>
                </c:pt>
                <c:pt idx="540">
                  <c:v>43410</c:v>
                </c:pt>
                <c:pt idx="541">
                  <c:v>43411</c:v>
                </c:pt>
                <c:pt idx="542">
                  <c:v>43412</c:v>
                </c:pt>
                <c:pt idx="543">
                  <c:v>43413</c:v>
                </c:pt>
                <c:pt idx="544">
                  <c:v>43414</c:v>
                </c:pt>
                <c:pt idx="545">
                  <c:v>43415</c:v>
                </c:pt>
                <c:pt idx="546">
                  <c:v>43416</c:v>
                </c:pt>
                <c:pt idx="547">
                  <c:v>43417</c:v>
                </c:pt>
                <c:pt idx="548">
                  <c:v>43418</c:v>
                </c:pt>
                <c:pt idx="549">
                  <c:v>43419</c:v>
                </c:pt>
                <c:pt idx="550">
                  <c:v>43420</c:v>
                </c:pt>
                <c:pt idx="551">
                  <c:v>43421</c:v>
                </c:pt>
                <c:pt idx="552">
                  <c:v>43422</c:v>
                </c:pt>
                <c:pt idx="553">
                  <c:v>43423</c:v>
                </c:pt>
                <c:pt idx="554">
                  <c:v>43424</c:v>
                </c:pt>
                <c:pt idx="555">
                  <c:v>43425</c:v>
                </c:pt>
                <c:pt idx="556">
                  <c:v>43426</c:v>
                </c:pt>
                <c:pt idx="557">
                  <c:v>43427</c:v>
                </c:pt>
                <c:pt idx="558">
                  <c:v>43428</c:v>
                </c:pt>
                <c:pt idx="559">
                  <c:v>43429</c:v>
                </c:pt>
                <c:pt idx="560">
                  <c:v>43430</c:v>
                </c:pt>
                <c:pt idx="561">
                  <c:v>43431</c:v>
                </c:pt>
                <c:pt idx="562">
                  <c:v>43432</c:v>
                </c:pt>
                <c:pt idx="563">
                  <c:v>43433</c:v>
                </c:pt>
                <c:pt idx="564">
                  <c:v>43434</c:v>
                </c:pt>
                <c:pt idx="565">
                  <c:v>43435</c:v>
                </c:pt>
                <c:pt idx="566">
                  <c:v>43436</c:v>
                </c:pt>
                <c:pt idx="567">
                  <c:v>43437</c:v>
                </c:pt>
                <c:pt idx="568">
                  <c:v>43438</c:v>
                </c:pt>
                <c:pt idx="569">
                  <c:v>43439</c:v>
                </c:pt>
                <c:pt idx="570">
                  <c:v>43440</c:v>
                </c:pt>
                <c:pt idx="571">
                  <c:v>43441</c:v>
                </c:pt>
                <c:pt idx="572">
                  <c:v>43442</c:v>
                </c:pt>
                <c:pt idx="573">
                  <c:v>43443</c:v>
                </c:pt>
                <c:pt idx="574">
                  <c:v>43444</c:v>
                </c:pt>
                <c:pt idx="575">
                  <c:v>43445</c:v>
                </c:pt>
                <c:pt idx="576">
                  <c:v>43446</c:v>
                </c:pt>
                <c:pt idx="577">
                  <c:v>43447</c:v>
                </c:pt>
                <c:pt idx="578">
                  <c:v>43448</c:v>
                </c:pt>
                <c:pt idx="579">
                  <c:v>43449</c:v>
                </c:pt>
                <c:pt idx="580">
                  <c:v>43450</c:v>
                </c:pt>
                <c:pt idx="581">
                  <c:v>43451</c:v>
                </c:pt>
                <c:pt idx="582">
                  <c:v>43452</c:v>
                </c:pt>
                <c:pt idx="583">
                  <c:v>43453</c:v>
                </c:pt>
                <c:pt idx="584">
                  <c:v>43454</c:v>
                </c:pt>
                <c:pt idx="585">
                  <c:v>43455</c:v>
                </c:pt>
                <c:pt idx="586">
                  <c:v>43456</c:v>
                </c:pt>
                <c:pt idx="587">
                  <c:v>43457</c:v>
                </c:pt>
                <c:pt idx="588">
                  <c:v>43458</c:v>
                </c:pt>
                <c:pt idx="589">
                  <c:v>43459</c:v>
                </c:pt>
                <c:pt idx="590">
                  <c:v>43460</c:v>
                </c:pt>
                <c:pt idx="591">
                  <c:v>43461</c:v>
                </c:pt>
                <c:pt idx="592">
                  <c:v>43462</c:v>
                </c:pt>
                <c:pt idx="593">
                  <c:v>43463</c:v>
                </c:pt>
                <c:pt idx="594">
                  <c:v>43464</c:v>
                </c:pt>
                <c:pt idx="595">
                  <c:v>43465</c:v>
                </c:pt>
                <c:pt idx="596">
                  <c:v>43466</c:v>
                </c:pt>
                <c:pt idx="597">
                  <c:v>43467</c:v>
                </c:pt>
                <c:pt idx="598">
                  <c:v>43468</c:v>
                </c:pt>
                <c:pt idx="599">
                  <c:v>43469</c:v>
                </c:pt>
                <c:pt idx="600">
                  <c:v>43470</c:v>
                </c:pt>
                <c:pt idx="601">
                  <c:v>43471</c:v>
                </c:pt>
                <c:pt idx="602">
                  <c:v>43472</c:v>
                </c:pt>
                <c:pt idx="603">
                  <c:v>43473</c:v>
                </c:pt>
                <c:pt idx="604">
                  <c:v>43474</c:v>
                </c:pt>
                <c:pt idx="605">
                  <c:v>43475</c:v>
                </c:pt>
                <c:pt idx="606">
                  <c:v>43476</c:v>
                </c:pt>
                <c:pt idx="607">
                  <c:v>43477</c:v>
                </c:pt>
                <c:pt idx="608">
                  <c:v>43478</c:v>
                </c:pt>
                <c:pt idx="609">
                  <c:v>43479</c:v>
                </c:pt>
                <c:pt idx="610">
                  <c:v>43480</c:v>
                </c:pt>
                <c:pt idx="611">
                  <c:v>43481</c:v>
                </c:pt>
                <c:pt idx="612">
                  <c:v>43482</c:v>
                </c:pt>
                <c:pt idx="613">
                  <c:v>43483</c:v>
                </c:pt>
                <c:pt idx="614">
                  <c:v>43484</c:v>
                </c:pt>
                <c:pt idx="615">
                  <c:v>43485</c:v>
                </c:pt>
                <c:pt idx="616">
                  <c:v>43486</c:v>
                </c:pt>
                <c:pt idx="617">
                  <c:v>43487</c:v>
                </c:pt>
                <c:pt idx="618">
                  <c:v>43488</c:v>
                </c:pt>
                <c:pt idx="619">
                  <c:v>43489</c:v>
                </c:pt>
                <c:pt idx="620">
                  <c:v>43490</c:v>
                </c:pt>
                <c:pt idx="621">
                  <c:v>43491</c:v>
                </c:pt>
                <c:pt idx="622">
                  <c:v>43492</c:v>
                </c:pt>
                <c:pt idx="623">
                  <c:v>43493</c:v>
                </c:pt>
                <c:pt idx="624">
                  <c:v>43494</c:v>
                </c:pt>
                <c:pt idx="625">
                  <c:v>43495</c:v>
                </c:pt>
                <c:pt idx="626">
                  <c:v>43496</c:v>
                </c:pt>
                <c:pt idx="627">
                  <c:v>43497</c:v>
                </c:pt>
                <c:pt idx="628">
                  <c:v>43498</c:v>
                </c:pt>
                <c:pt idx="629">
                  <c:v>43499</c:v>
                </c:pt>
                <c:pt idx="630">
                  <c:v>43500</c:v>
                </c:pt>
                <c:pt idx="631">
                  <c:v>43501</c:v>
                </c:pt>
                <c:pt idx="632">
                  <c:v>43502</c:v>
                </c:pt>
                <c:pt idx="633">
                  <c:v>43503</c:v>
                </c:pt>
                <c:pt idx="634">
                  <c:v>43504</c:v>
                </c:pt>
                <c:pt idx="635">
                  <c:v>43505</c:v>
                </c:pt>
                <c:pt idx="636">
                  <c:v>43506</c:v>
                </c:pt>
                <c:pt idx="637">
                  <c:v>43507</c:v>
                </c:pt>
                <c:pt idx="638">
                  <c:v>43508</c:v>
                </c:pt>
                <c:pt idx="639">
                  <c:v>43509</c:v>
                </c:pt>
                <c:pt idx="640">
                  <c:v>43510</c:v>
                </c:pt>
                <c:pt idx="641">
                  <c:v>43511</c:v>
                </c:pt>
                <c:pt idx="642">
                  <c:v>43512</c:v>
                </c:pt>
                <c:pt idx="643">
                  <c:v>43513</c:v>
                </c:pt>
                <c:pt idx="644">
                  <c:v>43514</c:v>
                </c:pt>
                <c:pt idx="645">
                  <c:v>43515</c:v>
                </c:pt>
                <c:pt idx="646">
                  <c:v>43516</c:v>
                </c:pt>
                <c:pt idx="647">
                  <c:v>43517</c:v>
                </c:pt>
                <c:pt idx="648">
                  <c:v>43518</c:v>
                </c:pt>
                <c:pt idx="649">
                  <c:v>43519</c:v>
                </c:pt>
                <c:pt idx="650">
                  <c:v>43520</c:v>
                </c:pt>
                <c:pt idx="651">
                  <c:v>43521</c:v>
                </c:pt>
                <c:pt idx="652">
                  <c:v>43522</c:v>
                </c:pt>
                <c:pt idx="653">
                  <c:v>43523</c:v>
                </c:pt>
                <c:pt idx="654">
                  <c:v>43524</c:v>
                </c:pt>
                <c:pt idx="655">
                  <c:v>43525</c:v>
                </c:pt>
                <c:pt idx="656">
                  <c:v>43526</c:v>
                </c:pt>
                <c:pt idx="657">
                  <c:v>43527</c:v>
                </c:pt>
                <c:pt idx="658">
                  <c:v>43528</c:v>
                </c:pt>
                <c:pt idx="659">
                  <c:v>43529</c:v>
                </c:pt>
                <c:pt idx="660">
                  <c:v>43530</c:v>
                </c:pt>
                <c:pt idx="661">
                  <c:v>43531</c:v>
                </c:pt>
                <c:pt idx="662">
                  <c:v>43532</c:v>
                </c:pt>
                <c:pt idx="663">
                  <c:v>43533</c:v>
                </c:pt>
                <c:pt idx="664">
                  <c:v>43534</c:v>
                </c:pt>
                <c:pt idx="665">
                  <c:v>43535</c:v>
                </c:pt>
                <c:pt idx="666">
                  <c:v>43536</c:v>
                </c:pt>
                <c:pt idx="667">
                  <c:v>43537</c:v>
                </c:pt>
                <c:pt idx="668">
                  <c:v>43538</c:v>
                </c:pt>
                <c:pt idx="669">
                  <c:v>43539</c:v>
                </c:pt>
                <c:pt idx="670">
                  <c:v>43540</c:v>
                </c:pt>
                <c:pt idx="671">
                  <c:v>43541</c:v>
                </c:pt>
                <c:pt idx="672">
                  <c:v>43542</c:v>
                </c:pt>
                <c:pt idx="673">
                  <c:v>43543</c:v>
                </c:pt>
                <c:pt idx="674">
                  <c:v>43544</c:v>
                </c:pt>
                <c:pt idx="675">
                  <c:v>43545</c:v>
                </c:pt>
                <c:pt idx="676">
                  <c:v>43546</c:v>
                </c:pt>
                <c:pt idx="677">
                  <c:v>43547</c:v>
                </c:pt>
                <c:pt idx="678">
                  <c:v>43548</c:v>
                </c:pt>
                <c:pt idx="679">
                  <c:v>43549</c:v>
                </c:pt>
                <c:pt idx="680">
                  <c:v>43550</c:v>
                </c:pt>
                <c:pt idx="681">
                  <c:v>43551</c:v>
                </c:pt>
                <c:pt idx="682">
                  <c:v>43552</c:v>
                </c:pt>
                <c:pt idx="683">
                  <c:v>43553</c:v>
                </c:pt>
                <c:pt idx="684">
                  <c:v>43554</c:v>
                </c:pt>
                <c:pt idx="685">
                  <c:v>43555</c:v>
                </c:pt>
                <c:pt idx="686">
                  <c:v>43556</c:v>
                </c:pt>
                <c:pt idx="687">
                  <c:v>43557</c:v>
                </c:pt>
                <c:pt idx="688">
                  <c:v>43558</c:v>
                </c:pt>
                <c:pt idx="689">
                  <c:v>43559</c:v>
                </c:pt>
                <c:pt idx="690">
                  <c:v>43560</c:v>
                </c:pt>
                <c:pt idx="691">
                  <c:v>43561</c:v>
                </c:pt>
                <c:pt idx="692">
                  <c:v>43562</c:v>
                </c:pt>
                <c:pt idx="693">
                  <c:v>43563</c:v>
                </c:pt>
                <c:pt idx="694">
                  <c:v>43564</c:v>
                </c:pt>
                <c:pt idx="695">
                  <c:v>43565</c:v>
                </c:pt>
                <c:pt idx="696">
                  <c:v>43566</c:v>
                </c:pt>
                <c:pt idx="697">
                  <c:v>43567</c:v>
                </c:pt>
                <c:pt idx="698">
                  <c:v>43568</c:v>
                </c:pt>
                <c:pt idx="699">
                  <c:v>43569</c:v>
                </c:pt>
                <c:pt idx="700">
                  <c:v>43570</c:v>
                </c:pt>
                <c:pt idx="701">
                  <c:v>43571</c:v>
                </c:pt>
                <c:pt idx="702">
                  <c:v>43572</c:v>
                </c:pt>
                <c:pt idx="703">
                  <c:v>43573</c:v>
                </c:pt>
                <c:pt idx="704">
                  <c:v>43574</c:v>
                </c:pt>
                <c:pt idx="705">
                  <c:v>43575</c:v>
                </c:pt>
                <c:pt idx="706">
                  <c:v>43576</c:v>
                </c:pt>
                <c:pt idx="707">
                  <c:v>43577</c:v>
                </c:pt>
                <c:pt idx="708">
                  <c:v>43578</c:v>
                </c:pt>
                <c:pt idx="709">
                  <c:v>43579</c:v>
                </c:pt>
                <c:pt idx="710">
                  <c:v>43580</c:v>
                </c:pt>
                <c:pt idx="711">
                  <c:v>43581</c:v>
                </c:pt>
                <c:pt idx="712">
                  <c:v>43582</c:v>
                </c:pt>
                <c:pt idx="713">
                  <c:v>43583</c:v>
                </c:pt>
                <c:pt idx="714">
                  <c:v>43584</c:v>
                </c:pt>
                <c:pt idx="715">
                  <c:v>43585</c:v>
                </c:pt>
                <c:pt idx="716">
                  <c:v>43586</c:v>
                </c:pt>
                <c:pt idx="717">
                  <c:v>43587</c:v>
                </c:pt>
                <c:pt idx="718">
                  <c:v>43588</c:v>
                </c:pt>
                <c:pt idx="719">
                  <c:v>43589</c:v>
                </c:pt>
                <c:pt idx="720">
                  <c:v>43590</c:v>
                </c:pt>
                <c:pt idx="721">
                  <c:v>43591</c:v>
                </c:pt>
                <c:pt idx="722">
                  <c:v>43592</c:v>
                </c:pt>
                <c:pt idx="723">
                  <c:v>43593</c:v>
                </c:pt>
                <c:pt idx="724">
                  <c:v>43594</c:v>
                </c:pt>
                <c:pt idx="725">
                  <c:v>43595</c:v>
                </c:pt>
                <c:pt idx="726">
                  <c:v>43596</c:v>
                </c:pt>
                <c:pt idx="727">
                  <c:v>43597</c:v>
                </c:pt>
                <c:pt idx="728">
                  <c:v>43598</c:v>
                </c:pt>
                <c:pt idx="729">
                  <c:v>43599</c:v>
                </c:pt>
                <c:pt idx="730">
                  <c:v>43600</c:v>
                </c:pt>
                <c:pt idx="731">
                  <c:v>43601</c:v>
                </c:pt>
                <c:pt idx="732">
                  <c:v>43602</c:v>
                </c:pt>
                <c:pt idx="733">
                  <c:v>43603</c:v>
                </c:pt>
                <c:pt idx="734">
                  <c:v>43604</c:v>
                </c:pt>
                <c:pt idx="735">
                  <c:v>43605</c:v>
                </c:pt>
                <c:pt idx="736">
                  <c:v>43606</c:v>
                </c:pt>
              </c:numCache>
            </c:numRef>
          </c:cat>
          <c:val>
            <c:numRef>
              <c:f>'[1]Daily T Rad'!$C$4:$C$740</c:f>
              <c:numCache>
                <c:formatCode>General</c:formatCode>
                <c:ptCount val="737"/>
                <c:pt idx="0">
                  <c:v>14.485664335664337</c:v>
                </c:pt>
                <c:pt idx="1">
                  <c:v>20.233055555555552</c:v>
                </c:pt>
                <c:pt idx="2">
                  <c:v>22.671319444444443</c:v>
                </c:pt>
                <c:pt idx="3">
                  <c:v>17.41868055555555</c:v>
                </c:pt>
                <c:pt idx="4">
                  <c:v>13.790902777777772</c:v>
                </c:pt>
                <c:pt idx="5">
                  <c:v>12.187222222222216</c:v>
                </c:pt>
                <c:pt idx="6">
                  <c:v>13.608680555555559</c:v>
                </c:pt>
                <c:pt idx="7">
                  <c:v>17.205347222222219</c:v>
                </c:pt>
                <c:pt idx="8">
                  <c:v>16.559027777777775</c:v>
                </c:pt>
                <c:pt idx="9">
                  <c:v>15.167430555555553</c:v>
                </c:pt>
                <c:pt idx="10">
                  <c:v>16.958958333333339</c:v>
                </c:pt>
                <c:pt idx="11">
                  <c:v>20.606111111111119</c:v>
                </c:pt>
                <c:pt idx="12">
                  <c:v>23.926250000000007</c:v>
                </c:pt>
                <c:pt idx="13">
                  <c:v>20.769791666666663</c:v>
                </c:pt>
                <c:pt idx="14">
                  <c:v>22.466736111111107</c:v>
                </c:pt>
                <c:pt idx="15">
                  <c:v>19.07312499999999</c:v>
                </c:pt>
                <c:pt idx="16">
                  <c:v>17.054652777777775</c:v>
                </c:pt>
                <c:pt idx="17">
                  <c:v>16.581805555555562</c:v>
                </c:pt>
                <c:pt idx="18">
                  <c:v>20.185486111111111</c:v>
                </c:pt>
                <c:pt idx="19">
                  <c:v>19.80854166666667</c:v>
                </c:pt>
                <c:pt idx="20">
                  <c:v>15.831597222222221</c:v>
                </c:pt>
                <c:pt idx="21">
                  <c:v>16.42208333333333</c:v>
                </c:pt>
                <c:pt idx="22">
                  <c:v>14.440069444444443</c:v>
                </c:pt>
                <c:pt idx="23">
                  <c:v>13.763194444444448</c:v>
                </c:pt>
                <c:pt idx="24">
                  <c:v>17.224374999999995</c:v>
                </c:pt>
                <c:pt idx="25">
                  <c:v>16.806250000000006</c:v>
                </c:pt>
                <c:pt idx="26">
                  <c:v>17.319444444444446</c:v>
                </c:pt>
                <c:pt idx="27">
                  <c:v>20.706458333333345</c:v>
                </c:pt>
                <c:pt idx="28">
                  <c:v>15.833402777777776</c:v>
                </c:pt>
                <c:pt idx="29">
                  <c:v>16.098611111111111</c:v>
                </c:pt>
                <c:pt idx="30">
                  <c:v>16.849374999999995</c:v>
                </c:pt>
                <c:pt idx="31">
                  <c:v>19.964861111111123</c:v>
                </c:pt>
                <c:pt idx="32">
                  <c:v>16.041805555555555</c:v>
                </c:pt>
                <c:pt idx="33">
                  <c:v>18.056111111111104</c:v>
                </c:pt>
                <c:pt idx="34">
                  <c:v>20.824791666666663</c:v>
                </c:pt>
                <c:pt idx="35">
                  <c:v>23.890972222222228</c:v>
                </c:pt>
                <c:pt idx="36">
                  <c:v>22.679305555555551</c:v>
                </c:pt>
                <c:pt idx="37">
                  <c:v>21.834930555555555</c:v>
                </c:pt>
                <c:pt idx="38">
                  <c:v>24.322708333333349</c:v>
                </c:pt>
                <c:pt idx="39">
                  <c:v>20.679791666666681</c:v>
                </c:pt>
                <c:pt idx="40">
                  <c:v>16.825833333333318</c:v>
                </c:pt>
                <c:pt idx="41">
                  <c:v>17.568819444444454</c:v>
                </c:pt>
                <c:pt idx="42">
                  <c:v>17.962638888888886</c:v>
                </c:pt>
                <c:pt idx="43">
                  <c:v>16.840069444444453</c:v>
                </c:pt>
                <c:pt idx="44">
                  <c:v>17.505694444444451</c:v>
                </c:pt>
                <c:pt idx="45">
                  <c:v>17.091388888888883</c:v>
                </c:pt>
                <c:pt idx="46">
                  <c:v>16.812986111111112</c:v>
                </c:pt>
                <c:pt idx="47">
                  <c:v>16.131805555555559</c:v>
                </c:pt>
                <c:pt idx="48">
                  <c:v>16.055069444444438</c:v>
                </c:pt>
                <c:pt idx="49">
                  <c:v>16.191111111111116</c:v>
                </c:pt>
                <c:pt idx="50">
                  <c:v>18.832777777777771</c:v>
                </c:pt>
                <c:pt idx="51">
                  <c:v>19.806597222222226</c:v>
                </c:pt>
                <c:pt idx="52">
                  <c:v>20.188958333333328</c:v>
                </c:pt>
                <c:pt idx="53">
                  <c:v>21.255069444444452</c:v>
                </c:pt>
                <c:pt idx="54">
                  <c:v>19.188611111111111</c:v>
                </c:pt>
                <c:pt idx="55">
                  <c:v>18.279513888888882</c:v>
                </c:pt>
                <c:pt idx="56">
                  <c:v>19.473680555555564</c:v>
                </c:pt>
                <c:pt idx="57">
                  <c:v>17.661736111111114</c:v>
                </c:pt>
                <c:pt idx="58">
                  <c:v>15.17256944444445</c:v>
                </c:pt>
                <c:pt idx="59">
                  <c:v>15.544305555555557</c:v>
                </c:pt>
                <c:pt idx="60">
                  <c:v>13.930277777777778</c:v>
                </c:pt>
                <c:pt idx="61">
                  <c:v>17.334166666666668</c:v>
                </c:pt>
                <c:pt idx="62">
                  <c:v>18.56819444444444</c:v>
                </c:pt>
                <c:pt idx="63">
                  <c:v>19.093888888888884</c:v>
                </c:pt>
                <c:pt idx="64">
                  <c:v>19.850486111111106</c:v>
                </c:pt>
                <c:pt idx="65">
                  <c:v>23.669861111111103</c:v>
                </c:pt>
                <c:pt idx="66">
                  <c:v>19.55319444444444</c:v>
                </c:pt>
                <c:pt idx="67">
                  <c:v>18.649930555555549</c:v>
                </c:pt>
                <c:pt idx="68">
                  <c:v>20.551874999999999</c:v>
                </c:pt>
                <c:pt idx="69">
                  <c:v>16.238680555555554</c:v>
                </c:pt>
                <c:pt idx="70">
                  <c:v>15.897777777777785</c:v>
                </c:pt>
                <c:pt idx="71">
                  <c:v>16.218680555555565</c:v>
                </c:pt>
                <c:pt idx="72">
                  <c:v>19.049722222222218</c:v>
                </c:pt>
                <c:pt idx="73">
                  <c:v>18.149374999999992</c:v>
                </c:pt>
                <c:pt idx="74">
                  <c:v>16.93020833333334</c:v>
                </c:pt>
                <c:pt idx="75">
                  <c:v>18.754444444444445</c:v>
                </c:pt>
                <c:pt idx="76">
                  <c:v>19.062013888888902</c:v>
                </c:pt>
                <c:pt idx="77">
                  <c:v>17.395138888888891</c:v>
                </c:pt>
                <c:pt idx="78">
                  <c:v>17.66576388888889</c:v>
                </c:pt>
                <c:pt idx="79">
                  <c:v>17.846250000000012</c:v>
                </c:pt>
                <c:pt idx="80">
                  <c:v>19.35326388888889</c:v>
                </c:pt>
                <c:pt idx="81">
                  <c:v>17.968958333333344</c:v>
                </c:pt>
                <c:pt idx="82">
                  <c:v>15.591111111111111</c:v>
                </c:pt>
                <c:pt idx="83">
                  <c:v>15.310555555555554</c:v>
                </c:pt>
                <c:pt idx="84">
                  <c:v>16.345138888888883</c:v>
                </c:pt>
                <c:pt idx="85">
                  <c:v>15.92159722222222</c:v>
                </c:pt>
                <c:pt idx="86">
                  <c:v>16.160000000000004</c:v>
                </c:pt>
                <c:pt idx="87">
                  <c:v>15.308611111111114</c:v>
                </c:pt>
                <c:pt idx="88">
                  <c:v>16.626458333333336</c:v>
                </c:pt>
                <c:pt idx="89">
                  <c:v>16.230416666666663</c:v>
                </c:pt>
                <c:pt idx="90">
                  <c:v>16.180624999999996</c:v>
                </c:pt>
                <c:pt idx="91">
                  <c:v>17.614374999999992</c:v>
                </c:pt>
                <c:pt idx="92">
                  <c:v>17.733541666666671</c:v>
                </c:pt>
                <c:pt idx="93">
                  <c:v>17.369097222222216</c:v>
                </c:pt>
                <c:pt idx="94">
                  <c:v>16.51798611111111</c:v>
                </c:pt>
                <c:pt idx="95">
                  <c:v>16.67708333333335</c:v>
                </c:pt>
                <c:pt idx="96">
                  <c:v>15.324513888888893</c:v>
                </c:pt>
                <c:pt idx="97">
                  <c:v>15.172569444444456</c:v>
                </c:pt>
                <c:pt idx="98">
                  <c:v>15.622083333333324</c:v>
                </c:pt>
                <c:pt idx="99">
                  <c:v>17.890625000000014</c:v>
                </c:pt>
                <c:pt idx="100">
                  <c:v>19.373125000000009</c:v>
                </c:pt>
                <c:pt idx="101">
                  <c:v>17.792430555555555</c:v>
                </c:pt>
                <c:pt idx="102">
                  <c:v>16.694027777777784</c:v>
                </c:pt>
                <c:pt idx="103">
                  <c:v>18.235972222222234</c:v>
                </c:pt>
                <c:pt idx="104">
                  <c:v>18.020000000000003</c:v>
                </c:pt>
                <c:pt idx="105">
                  <c:v>18.172291666666663</c:v>
                </c:pt>
                <c:pt idx="106">
                  <c:v>20.947291666666665</c:v>
                </c:pt>
                <c:pt idx="107">
                  <c:v>18.936527777777791</c:v>
                </c:pt>
                <c:pt idx="108">
                  <c:v>14.465277777777775</c:v>
                </c:pt>
                <c:pt idx="109">
                  <c:v>14.777569444444449</c:v>
                </c:pt>
                <c:pt idx="110">
                  <c:v>13.378194444444441</c:v>
                </c:pt>
                <c:pt idx="111">
                  <c:v>12.445902777777775</c:v>
                </c:pt>
                <c:pt idx="112">
                  <c:v>15.138402777777783</c:v>
                </c:pt>
                <c:pt idx="113">
                  <c:v>18.739722222222223</c:v>
                </c:pt>
                <c:pt idx="114">
                  <c:v>15.995069444444441</c:v>
                </c:pt>
                <c:pt idx="115">
                  <c:v>15.47430555555556</c:v>
                </c:pt>
                <c:pt idx="116">
                  <c:v>14.83472222222222</c:v>
                </c:pt>
                <c:pt idx="117">
                  <c:v>13.416388888888891</c:v>
                </c:pt>
                <c:pt idx="118">
                  <c:v>13.528194444444443</c:v>
                </c:pt>
                <c:pt idx="119">
                  <c:v>14.32291666666667</c:v>
                </c:pt>
                <c:pt idx="120">
                  <c:v>14.006875000000004</c:v>
                </c:pt>
                <c:pt idx="121">
                  <c:v>13.908680555555565</c:v>
                </c:pt>
                <c:pt idx="122">
                  <c:v>11.378750000000004</c:v>
                </c:pt>
                <c:pt idx="123">
                  <c:v>11.927500000000002</c:v>
                </c:pt>
                <c:pt idx="124">
                  <c:v>10.160347222222221</c:v>
                </c:pt>
                <c:pt idx="125">
                  <c:v>10.281597222222217</c:v>
                </c:pt>
                <c:pt idx="126">
                  <c:v>10.664583333333336</c:v>
                </c:pt>
                <c:pt idx="127">
                  <c:v>11.186111111111117</c:v>
                </c:pt>
                <c:pt idx="128">
                  <c:v>12.049930555555557</c:v>
                </c:pt>
                <c:pt idx="129">
                  <c:v>12.68041666666667</c:v>
                </c:pt>
                <c:pt idx="130">
                  <c:v>12.125416666666666</c:v>
                </c:pt>
                <c:pt idx="131">
                  <c:v>10.655694444444443</c:v>
                </c:pt>
                <c:pt idx="132">
                  <c:v>11.226597222222225</c:v>
                </c:pt>
                <c:pt idx="133">
                  <c:v>13.673749999999991</c:v>
                </c:pt>
                <c:pt idx="134">
                  <c:v>13.23340277777778</c:v>
                </c:pt>
                <c:pt idx="135">
                  <c:v>14.668333333333331</c:v>
                </c:pt>
                <c:pt idx="136">
                  <c:v>15.731597222222222</c:v>
                </c:pt>
                <c:pt idx="137">
                  <c:v>17.551805555555564</c:v>
                </c:pt>
                <c:pt idx="138">
                  <c:v>12.978194444444441</c:v>
                </c:pt>
                <c:pt idx="139">
                  <c:v>14.217361111111117</c:v>
                </c:pt>
                <c:pt idx="140">
                  <c:v>15.470763888888886</c:v>
                </c:pt>
                <c:pt idx="141">
                  <c:v>13.135625000000005</c:v>
                </c:pt>
                <c:pt idx="142">
                  <c:v>12.527083333333332</c:v>
                </c:pt>
                <c:pt idx="143">
                  <c:v>12.146527777777779</c:v>
                </c:pt>
                <c:pt idx="144">
                  <c:v>11.167222222222229</c:v>
                </c:pt>
                <c:pt idx="145">
                  <c:v>11.32527777777778</c:v>
                </c:pt>
                <c:pt idx="146">
                  <c:v>10.64645833333333</c:v>
                </c:pt>
                <c:pt idx="147">
                  <c:v>10.947569444444438</c:v>
                </c:pt>
                <c:pt idx="148">
                  <c:v>13.939791666666668</c:v>
                </c:pt>
                <c:pt idx="149">
                  <c:v>14.455486111111107</c:v>
                </c:pt>
                <c:pt idx="150">
                  <c:v>12.775416666666663</c:v>
                </c:pt>
                <c:pt idx="151">
                  <c:v>14.54326388888888</c:v>
                </c:pt>
                <c:pt idx="152">
                  <c:v>14.783680555555556</c:v>
                </c:pt>
                <c:pt idx="153">
                  <c:v>14.828125</c:v>
                </c:pt>
                <c:pt idx="154">
                  <c:v>18.043958333333332</c:v>
                </c:pt>
                <c:pt idx="155">
                  <c:v>12.674583333333327</c:v>
                </c:pt>
                <c:pt idx="156">
                  <c:v>12.294166666666667</c:v>
                </c:pt>
                <c:pt idx="157">
                  <c:v>14.936805555555559</c:v>
                </c:pt>
                <c:pt idx="158">
                  <c:v>13.87847222222222</c:v>
                </c:pt>
                <c:pt idx="159">
                  <c:v>12.808263888888888</c:v>
                </c:pt>
                <c:pt idx="160">
                  <c:v>10.412013888888895</c:v>
                </c:pt>
                <c:pt idx="161">
                  <c:v>12.149305555555561</c:v>
                </c:pt>
                <c:pt idx="162">
                  <c:v>14.699027777777774</c:v>
                </c:pt>
                <c:pt idx="163">
                  <c:v>13.715972222222222</c:v>
                </c:pt>
                <c:pt idx="164">
                  <c:v>13.491180555555554</c:v>
                </c:pt>
                <c:pt idx="165">
                  <c:v>11.307638888888892</c:v>
                </c:pt>
                <c:pt idx="166">
                  <c:v>11.322361111111118</c:v>
                </c:pt>
                <c:pt idx="167">
                  <c:v>10.107708333333331</c:v>
                </c:pt>
                <c:pt idx="168">
                  <c:v>6.9302083333333293</c:v>
                </c:pt>
                <c:pt idx="169">
                  <c:v>9.1371527777777768</c:v>
                </c:pt>
                <c:pt idx="170">
                  <c:v>11.118194444444443</c:v>
                </c:pt>
                <c:pt idx="171">
                  <c:v>8.7389583333333363</c:v>
                </c:pt>
                <c:pt idx="172">
                  <c:v>6.4679166666666683</c:v>
                </c:pt>
                <c:pt idx="173">
                  <c:v>10.125694444444445</c:v>
                </c:pt>
                <c:pt idx="174">
                  <c:v>7.2564583333333337</c:v>
                </c:pt>
                <c:pt idx="175">
                  <c:v>4.3378472222222237</c:v>
                </c:pt>
                <c:pt idx="176">
                  <c:v>1.7445833333333327</c:v>
                </c:pt>
                <c:pt idx="177">
                  <c:v>5.6486111111111112</c:v>
                </c:pt>
                <c:pt idx="178">
                  <c:v>7.5759722222222212</c:v>
                </c:pt>
                <c:pt idx="179">
                  <c:v>8.2372916666666658</c:v>
                </c:pt>
                <c:pt idx="180">
                  <c:v>5.6802083333333364</c:v>
                </c:pt>
                <c:pt idx="181">
                  <c:v>4.8044444444444423</c:v>
                </c:pt>
                <c:pt idx="182">
                  <c:v>5.0999999999999996</c:v>
                </c:pt>
                <c:pt idx="183">
                  <c:v>5.7154166666666697</c:v>
                </c:pt>
                <c:pt idx="184">
                  <c:v>8.6222222222222129</c:v>
                </c:pt>
                <c:pt idx="185">
                  <c:v>8.9559027777777782</c:v>
                </c:pt>
                <c:pt idx="186">
                  <c:v>4.2811805555555589</c:v>
                </c:pt>
                <c:pt idx="187">
                  <c:v>5.8820833333333304</c:v>
                </c:pt>
                <c:pt idx="188">
                  <c:v>5.3599305555555539</c:v>
                </c:pt>
                <c:pt idx="189">
                  <c:v>6.8043055555555547</c:v>
                </c:pt>
                <c:pt idx="190">
                  <c:v>11.001944444444446</c:v>
                </c:pt>
                <c:pt idx="191">
                  <c:v>10.774027777777777</c:v>
                </c:pt>
                <c:pt idx="192">
                  <c:v>10.485138888888889</c:v>
                </c:pt>
                <c:pt idx="193">
                  <c:v>6.1676388888888853</c:v>
                </c:pt>
                <c:pt idx="194">
                  <c:v>2.6669444444444452</c:v>
                </c:pt>
                <c:pt idx="195">
                  <c:v>3.7190277777777769</c:v>
                </c:pt>
                <c:pt idx="196">
                  <c:v>5.7754166666666684</c:v>
                </c:pt>
                <c:pt idx="197">
                  <c:v>4.7216666666666658</c:v>
                </c:pt>
                <c:pt idx="198">
                  <c:v>1.7490277777777783</c:v>
                </c:pt>
                <c:pt idx="199">
                  <c:v>0.95555555555555571</c:v>
                </c:pt>
                <c:pt idx="200">
                  <c:v>0.56493055555555494</c:v>
                </c:pt>
                <c:pt idx="201">
                  <c:v>-1.3602777777777766</c:v>
                </c:pt>
                <c:pt idx="202">
                  <c:v>2.2152777777777768</c:v>
                </c:pt>
                <c:pt idx="203">
                  <c:v>5.973749999999999</c:v>
                </c:pt>
                <c:pt idx="204">
                  <c:v>6.4960416666666703</c:v>
                </c:pt>
                <c:pt idx="205">
                  <c:v>7.3257638888888863</c:v>
                </c:pt>
                <c:pt idx="206">
                  <c:v>5.3598611111111119</c:v>
                </c:pt>
                <c:pt idx="207">
                  <c:v>1.7359027777777796</c:v>
                </c:pt>
                <c:pt idx="208">
                  <c:v>1.1722222222222234</c:v>
                </c:pt>
                <c:pt idx="209">
                  <c:v>1.0713888888888885</c:v>
                </c:pt>
                <c:pt idx="210">
                  <c:v>1.8680555555555565E-2</c:v>
                </c:pt>
                <c:pt idx="211">
                  <c:v>1.3431944444444441</c:v>
                </c:pt>
                <c:pt idx="212">
                  <c:v>3.3220138888888879</c:v>
                </c:pt>
                <c:pt idx="213">
                  <c:v>3.153819444444443</c:v>
                </c:pt>
                <c:pt idx="214">
                  <c:v>2.6811805555555548</c:v>
                </c:pt>
                <c:pt idx="215">
                  <c:v>2.0991666666666648</c:v>
                </c:pt>
                <c:pt idx="216">
                  <c:v>1.7775694444444445</c:v>
                </c:pt>
                <c:pt idx="217">
                  <c:v>4.8450000000000006</c:v>
                </c:pt>
                <c:pt idx="218">
                  <c:v>5.1902777777777809</c:v>
                </c:pt>
                <c:pt idx="219">
                  <c:v>6.7538194444444493</c:v>
                </c:pt>
                <c:pt idx="220">
                  <c:v>7.9895138888888875</c:v>
                </c:pt>
                <c:pt idx="221">
                  <c:v>8.1893750000000018</c:v>
                </c:pt>
                <c:pt idx="222">
                  <c:v>8.4032638888888869</c:v>
                </c:pt>
                <c:pt idx="223">
                  <c:v>8.2859027777777783</c:v>
                </c:pt>
                <c:pt idx="224">
                  <c:v>7.0112500000000013</c:v>
                </c:pt>
                <c:pt idx="225">
                  <c:v>5.4572916666666664</c:v>
                </c:pt>
                <c:pt idx="226">
                  <c:v>4.7413888888888884</c:v>
                </c:pt>
                <c:pt idx="227">
                  <c:v>3.0613888888888887</c:v>
                </c:pt>
                <c:pt idx="228">
                  <c:v>2.0654166666666662</c:v>
                </c:pt>
                <c:pt idx="229">
                  <c:v>8.2339583333333337</c:v>
                </c:pt>
                <c:pt idx="230">
                  <c:v>10.872361111111111</c:v>
                </c:pt>
                <c:pt idx="231">
                  <c:v>6.5515277777777792</c:v>
                </c:pt>
                <c:pt idx="232">
                  <c:v>5.8243055555555578</c:v>
                </c:pt>
                <c:pt idx="233">
                  <c:v>8.0474305555555539</c:v>
                </c:pt>
                <c:pt idx="234">
                  <c:v>7.8665972222222216</c:v>
                </c:pt>
                <c:pt idx="235">
                  <c:v>6.1893055555555563</c:v>
                </c:pt>
                <c:pt idx="236">
                  <c:v>4.0400694444444447</c:v>
                </c:pt>
                <c:pt idx="237">
                  <c:v>0.85069444444444464</c:v>
                </c:pt>
                <c:pt idx="238">
                  <c:v>1.4324305555555561</c:v>
                </c:pt>
                <c:pt idx="239">
                  <c:v>3.5025694444444424</c:v>
                </c:pt>
                <c:pt idx="240">
                  <c:v>6.8228472222222241</c:v>
                </c:pt>
                <c:pt idx="241">
                  <c:v>5.6778472222222227</c:v>
                </c:pt>
                <c:pt idx="242">
                  <c:v>4.1211805555555561</c:v>
                </c:pt>
                <c:pt idx="243">
                  <c:v>4.6339583333333323</c:v>
                </c:pt>
                <c:pt idx="244">
                  <c:v>3.0601388888888885</c:v>
                </c:pt>
                <c:pt idx="245">
                  <c:v>4.719236111111111</c:v>
                </c:pt>
                <c:pt idx="246">
                  <c:v>4.4679861111111121</c:v>
                </c:pt>
                <c:pt idx="247">
                  <c:v>3.553194444444443</c:v>
                </c:pt>
                <c:pt idx="248">
                  <c:v>4.0577083333333306</c:v>
                </c:pt>
                <c:pt idx="249">
                  <c:v>2.92763888888889</c:v>
                </c:pt>
                <c:pt idx="250">
                  <c:v>1.9152083333333323</c:v>
                </c:pt>
                <c:pt idx="251">
                  <c:v>2.578541666666665</c:v>
                </c:pt>
                <c:pt idx="252">
                  <c:v>5.6447222222222218</c:v>
                </c:pt>
                <c:pt idx="253">
                  <c:v>7.7775694444444428</c:v>
                </c:pt>
                <c:pt idx="254">
                  <c:v>11.517847222222217</c:v>
                </c:pt>
                <c:pt idx="255">
                  <c:v>7.3012500000000005</c:v>
                </c:pt>
                <c:pt idx="256">
                  <c:v>5.4162500000000025</c:v>
                </c:pt>
                <c:pt idx="257">
                  <c:v>5.5277083333333357</c:v>
                </c:pt>
                <c:pt idx="258">
                  <c:v>9.3095833333333324</c:v>
                </c:pt>
                <c:pt idx="259">
                  <c:v>8.5259722222222258</c:v>
                </c:pt>
                <c:pt idx="260">
                  <c:v>3.4067361111111119</c:v>
                </c:pt>
                <c:pt idx="261">
                  <c:v>6.0411805555555587</c:v>
                </c:pt>
                <c:pt idx="262">
                  <c:v>2.6675694444444447</c:v>
                </c:pt>
                <c:pt idx="263">
                  <c:v>4.0974305555555501</c:v>
                </c:pt>
                <c:pt idx="264">
                  <c:v>1.5713194444444458</c:v>
                </c:pt>
                <c:pt idx="265">
                  <c:v>0.89812500000000006</c:v>
                </c:pt>
                <c:pt idx="266">
                  <c:v>0.8022222222222235</c:v>
                </c:pt>
                <c:pt idx="267">
                  <c:v>-3.1378472222222218</c:v>
                </c:pt>
                <c:pt idx="268">
                  <c:v>-4.3820138888888884</c:v>
                </c:pt>
                <c:pt idx="269">
                  <c:v>-3.0220833333333323</c:v>
                </c:pt>
                <c:pt idx="270">
                  <c:v>-6.986111111111154E-2</c:v>
                </c:pt>
                <c:pt idx="271">
                  <c:v>2.2087500000000011</c:v>
                </c:pt>
                <c:pt idx="272">
                  <c:v>3.573680555555554</c:v>
                </c:pt>
                <c:pt idx="273">
                  <c:v>2.0476388888888883</c:v>
                </c:pt>
                <c:pt idx="274">
                  <c:v>1.5600000000000007</c:v>
                </c:pt>
                <c:pt idx="275">
                  <c:v>1.6043750000000001</c:v>
                </c:pt>
                <c:pt idx="276">
                  <c:v>2.6967361111111106</c:v>
                </c:pt>
                <c:pt idx="277">
                  <c:v>1.7519718309859167</c:v>
                </c:pt>
                <c:pt idx="278">
                  <c:v>-0.20076388888888869</c:v>
                </c:pt>
                <c:pt idx="279">
                  <c:v>-0.74576388888888889</c:v>
                </c:pt>
                <c:pt idx="280">
                  <c:v>0.83965277777777803</c:v>
                </c:pt>
                <c:pt idx="281">
                  <c:v>7.0138888888882272E-3</c:v>
                </c:pt>
                <c:pt idx="282">
                  <c:v>-0.82201388888888816</c:v>
                </c:pt>
                <c:pt idx="283">
                  <c:v>-5.2847222222222066E-2</c:v>
                </c:pt>
                <c:pt idx="284">
                  <c:v>-0.49832167832167867</c:v>
                </c:pt>
                <c:pt idx="285">
                  <c:v>-0.62937500000000046</c:v>
                </c:pt>
                <c:pt idx="286">
                  <c:v>-2.2540277777777775</c:v>
                </c:pt>
                <c:pt idx="287">
                  <c:v>-3.9013888888888895</c:v>
                </c:pt>
                <c:pt idx="288">
                  <c:v>-4.7097916666666668</c:v>
                </c:pt>
                <c:pt idx="289">
                  <c:v>-6.7587499999999965</c:v>
                </c:pt>
                <c:pt idx="290">
                  <c:v>-4.8327777777777756</c:v>
                </c:pt>
                <c:pt idx="291">
                  <c:v>-4.0070138888888884</c:v>
                </c:pt>
                <c:pt idx="292">
                  <c:v>-1.9581250000000001</c:v>
                </c:pt>
                <c:pt idx="293">
                  <c:v>4.9511111111111115</c:v>
                </c:pt>
                <c:pt idx="294">
                  <c:v>6.7584027777777758</c:v>
                </c:pt>
                <c:pt idx="295">
                  <c:v>5.8979861111111118</c:v>
                </c:pt>
                <c:pt idx="296">
                  <c:v>4.3438888888888902</c:v>
                </c:pt>
                <c:pt idx="297">
                  <c:v>4.7588888888888912</c:v>
                </c:pt>
                <c:pt idx="298">
                  <c:v>6.2536805555555572</c:v>
                </c:pt>
                <c:pt idx="299">
                  <c:v>11.26041666666667</c:v>
                </c:pt>
                <c:pt idx="300">
                  <c:v>10.665625000000006</c:v>
                </c:pt>
                <c:pt idx="301">
                  <c:v>10.265763888888891</c:v>
                </c:pt>
                <c:pt idx="302">
                  <c:v>5.9878472222222205</c:v>
                </c:pt>
                <c:pt idx="303">
                  <c:v>5.7018055555555556</c:v>
                </c:pt>
                <c:pt idx="304">
                  <c:v>6.9016666666666673</c:v>
                </c:pt>
                <c:pt idx="305">
                  <c:v>3.4556249999999999</c:v>
                </c:pt>
                <c:pt idx="306">
                  <c:v>-1.7911111111111104</c:v>
                </c:pt>
                <c:pt idx="307">
                  <c:v>-1.3447916666666653</c:v>
                </c:pt>
                <c:pt idx="308">
                  <c:v>-0.6815277777777774</c:v>
                </c:pt>
                <c:pt idx="309">
                  <c:v>3.3348611111111115</c:v>
                </c:pt>
                <c:pt idx="310">
                  <c:v>3.6665972222222232</c:v>
                </c:pt>
                <c:pt idx="311">
                  <c:v>5.9186805555555564</c:v>
                </c:pt>
                <c:pt idx="312">
                  <c:v>5.8823611111111118</c:v>
                </c:pt>
                <c:pt idx="313">
                  <c:v>6.5216666666666692</c:v>
                </c:pt>
                <c:pt idx="314">
                  <c:v>5.0234722222222192</c:v>
                </c:pt>
                <c:pt idx="315">
                  <c:v>4.1679166666666685</c:v>
                </c:pt>
                <c:pt idx="316">
                  <c:v>5.4975000000000005</c:v>
                </c:pt>
                <c:pt idx="317">
                  <c:v>5.8941666666666634</c:v>
                </c:pt>
                <c:pt idx="318">
                  <c:v>6.1547916666666662</c:v>
                </c:pt>
                <c:pt idx="319">
                  <c:v>9.1262499999999989</c:v>
                </c:pt>
                <c:pt idx="320">
                  <c:v>7.521180555555552</c:v>
                </c:pt>
                <c:pt idx="321">
                  <c:v>4.9731250000000005</c:v>
                </c:pt>
                <c:pt idx="322">
                  <c:v>7.3165277777777806</c:v>
                </c:pt>
                <c:pt idx="323">
                  <c:v>12.864999999999998</c:v>
                </c:pt>
                <c:pt idx="324">
                  <c:v>10.120486111111115</c:v>
                </c:pt>
                <c:pt idx="325">
                  <c:v>5.9395138888888912</c:v>
                </c:pt>
                <c:pt idx="326">
                  <c:v>8.2616666666666649</c:v>
                </c:pt>
                <c:pt idx="327">
                  <c:v>13.882222222222222</c:v>
                </c:pt>
                <c:pt idx="328">
                  <c:v>14.791527777777784</c:v>
                </c:pt>
                <c:pt idx="329">
                  <c:v>14.127847222222222</c:v>
                </c:pt>
                <c:pt idx="330">
                  <c:v>16.082222222222228</c:v>
                </c:pt>
                <c:pt idx="331">
                  <c:v>12.503541666666669</c:v>
                </c:pt>
                <c:pt idx="332">
                  <c:v>11.31597222222222</c:v>
                </c:pt>
                <c:pt idx="333">
                  <c:v>9.6800000000000033</c:v>
                </c:pt>
                <c:pt idx="334">
                  <c:v>11.113958333333336</c:v>
                </c:pt>
                <c:pt idx="335">
                  <c:v>12.955416666666672</c:v>
                </c:pt>
                <c:pt idx="336">
                  <c:v>11.725416666666668</c:v>
                </c:pt>
                <c:pt idx="337">
                  <c:v>11.821319444444448</c:v>
                </c:pt>
                <c:pt idx="338">
                  <c:v>15.669722222222212</c:v>
                </c:pt>
                <c:pt idx="339">
                  <c:v>19.088958333333331</c:v>
                </c:pt>
                <c:pt idx="340">
                  <c:v>18.546805555555558</c:v>
                </c:pt>
                <c:pt idx="341">
                  <c:v>15.550486111111111</c:v>
                </c:pt>
                <c:pt idx="342">
                  <c:v>16.81861111111111</c:v>
                </c:pt>
                <c:pt idx="343">
                  <c:v>13.344097222222224</c:v>
                </c:pt>
                <c:pt idx="344">
                  <c:v>12.161041666666669</c:v>
                </c:pt>
                <c:pt idx="345">
                  <c:v>11.789097222222226</c:v>
                </c:pt>
                <c:pt idx="346">
                  <c:v>10.043055555555558</c:v>
                </c:pt>
                <c:pt idx="347">
                  <c:v>10.559861111111111</c:v>
                </c:pt>
                <c:pt idx="348">
                  <c:v>11.886041666666664</c:v>
                </c:pt>
                <c:pt idx="349">
                  <c:v>9.6755555555555546</c:v>
                </c:pt>
                <c:pt idx="350">
                  <c:v>9.5900694444444436</c:v>
                </c:pt>
                <c:pt idx="351">
                  <c:v>8.0660416666666652</c:v>
                </c:pt>
                <c:pt idx="352">
                  <c:v>11.385694444444447</c:v>
                </c:pt>
                <c:pt idx="353">
                  <c:v>10.577777777777781</c:v>
                </c:pt>
                <c:pt idx="354">
                  <c:v>11.570625</c:v>
                </c:pt>
                <c:pt idx="355">
                  <c:v>14.797569444444454</c:v>
                </c:pt>
                <c:pt idx="356">
                  <c:v>17.376736111111114</c:v>
                </c:pt>
                <c:pt idx="357">
                  <c:v>17.890347222222225</c:v>
                </c:pt>
                <c:pt idx="358">
                  <c:v>18.34430555555555</c:v>
                </c:pt>
                <c:pt idx="359">
                  <c:v>19.061944444444443</c:v>
                </c:pt>
                <c:pt idx="360">
                  <c:v>12.48430555555556</c:v>
                </c:pt>
                <c:pt idx="361">
                  <c:v>12.418194444444449</c:v>
                </c:pt>
                <c:pt idx="362">
                  <c:v>17.132777777777779</c:v>
                </c:pt>
                <c:pt idx="363">
                  <c:v>13.638680555555545</c:v>
                </c:pt>
                <c:pt idx="364">
                  <c:v>19.28486111111112</c:v>
                </c:pt>
                <c:pt idx="365">
                  <c:v>18.832569444444445</c:v>
                </c:pt>
                <c:pt idx="366">
                  <c:v>15.338819444444445</c:v>
                </c:pt>
                <c:pt idx="367">
                  <c:v>11.393194444444447</c:v>
                </c:pt>
                <c:pt idx="368">
                  <c:v>10.574375000000002</c:v>
                </c:pt>
                <c:pt idx="369">
                  <c:v>10.205000000000004</c:v>
                </c:pt>
                <c:pt idx="370">
                  <c:v>16.231944444444448</c:v>
                </c:pt>
                <c:pt idx="371">
                  <c:v>19.4513888888889</c:v>
                </c:pt>
                <c:pt idx="372">
                  <c:v>18.212222222222227</c:v>
                </c:pt>
                <c:pt idx="373">
                  <c:v>18.741875000000007</c:v>
                </c:pt>
                <c:pt idx="374">
                  <c:v>18.562152777777797</c:v>
                </c:pt>
                <c:pt idx="375">
                  <c:v>20.834652777777787</c:v>
                </c:pt>
                <c:pt idx="376">
                  <c:v>22.881388888888885</c:v>
                </c:pt>
                <c:pt idx="377">
                  <c:v>20.370347222222225</c:v>
                </c:pt>
                <c:pt idx="378">
                  <c:v>23.616666666666649</c:v>
                </c:pt>
                <c:pt idx="379">
                  <c:v>22.608750000000001</c:v>
                </c:pt>
                <c:pt idx="380">
                  <c:v>21.812569444444449</c:v>
                </c:pt>
                <c:pt idx="381">
                  <c:v>20.715138888888887</c:v>
                </c:pt>
                <c:pt idx="382">
                  <c:v>17.849097222222213</c:v>
                </c:pt>
                <c:pt idx="383">
                  <c:v>17.179861111111116</c:v>
                </c:pt>
                <c:pt idx="384">
                  <c:v>20.121527777777786</c:v>
                </c:pt>
                <c:pt idx="385">
                  <c:v>18.887361111111115</c:v>
                </c:pt>
                <c:pt idx="386">
                  <c:v>17.117361111111105</c:v>
                </c:pt>
                <c:pt idx="387">
                  <c:v>20.630208333333321</c:v>
                </c:pt>
                <c:pt idx="388">
                  <c:v>22.966458333333335</c:v>
                </c:pt>
                <c:pt idx="389">
                  <c:v>18.424305555555563</c:v>
                </c:pt>
                <c:pt idx="390">
                  <c:v>20.871319444444453</c:v>
                </c:pt>
                <c:pt idx="391">
                  <c:v>19.25097222222222</c:v>
                </c:pt>
                <c:pt idx="392">
                  <c:v>17.619861111111099</c:v>
                </c:pt>
                <c:pt idx="393">
                  <c:v>14.644583333333337</c:v>
                </c:pt>
                <c:pt idx="394">
                  <c:v>13.899791666666664</c:v>
                </c:pt>
                <c:pt idx="395">
                  <c:v>15.008541666666673</c:v>
                </c:pt>
                <c:pt idx="396">
                  <c:v>18.621250000000003</c:v>
                </c:pt>
                <c:pt idx="397">
                  <c:v>17.435347222222212</c:v>
                </c:pt>
                <c:pt idx="398">
                  <c:v>15.369236111111118</c:v>
                </c:pt>
                <c:pt idx="399">
                  <c:v>16.284791666666674</c:v>
                </c:pt>
                <c:pt idx="400">
                  <c:v>17.624444444444446</c:v>
                </c:pt>
                <c:pt idx="401">
                  <c:v>19.015347222222225</c:v>
                </c:pt>
                <c:pt idx="402">
                  <c:v>14.899722222222225</c:v>
                </c:pt>
                <c:pt idx="403">
                  <c:v>13.58006944444444</c:v>
                </c:pt>
                <c:pt idx="404">
                  <c:v>14.582152777777781</c:v>
                </c:pt>
                <c:pt idx="405">
                  <c:v>14.421527777777779</c:v>
                </c:pt>
                <c:pt idx="406">
                  <c:v>16.565277777777787</c:v>
                </c:pt>
                <c:pt idx="407">
                  <c:v>16.812847222222231</c:v>
                </c:pt>
                <c:pt idx="408">
                  <c:v>19.018888888888888</c:v>
                </c:pt>
                <c:pt idx="409">
                  <c:v>22.146597222222219</c:v>
                </c:pt>
                <c:pt idx="410">
                  <c:v>20.864097222222231</c:v>
                </c:pt>
                <c:pt idx="411">
                  <c:v>21.381875000000008</c:v>
                </c:pt>
                <c:pt idx="412">
                  <c:v>21.812638888888895</c:v>
                </c:pt>
                <c:pt idx="413">
                  <c:v>21.173611111111125</c:v>
                </c:pt>
                <c:pt idx="414">
                  <c:v>21.4273611111111</c:v>
                </c:pt>
                <c:pt idx="415">
                  <c:v>20.92006944444443</c:v>
                </c:pt>
                <c:pt idx="416">
                  <c:v>19.727152777777786</c:v>
                </c:pt>
                <c:pt idx="417">
                  <c:v>20.350347222222204</c:v>
                </c:pt>
                <c:pt idx="418">
                  <c:v>18.998333333333328</c:v>
                </c:pt>
                <c:pt idx="419">
                  <c:v>18.496111111111116</c:v>
                </c:pt>
                <c:pt idx="420">
                  <c:v>17.692152777777778</c:v>
                </c:pt>
                <c:pt idx="421">
                  <c:v>16.185486111111107</c:v>
                </c:pt>
                <c:pt idx="422">
                  <c:v>17.565694444444439</c:v>
                </c:pt>
                <c:pt idx="423">
                  <c:v>20.27173611111111</c:v>
                </c:pt>
                <c:pt idx="424">
                  <c:v>19.381944444444446</c:v>
                </c:pt>
                <c:pt idx="425">
                  <c:v>19.998541666666675</c:v>
                </c:pt>
                <c:pt idx="426">
                  <c:v>21.454305555555546</c:v>
                </c:pt>
                <c:pt idx="427">
                  <c:v>22.914305555555572</c:v>
                </c:pt>
                <c:pt idx="428">
                  <c:v>21.774375000000003</c:v>
                </c:pt>
                <c:pt idx="429">
                  <c:v>20.176111111111101</c:v>
                </c:pt>
                <c:pt idx="430">
                  <c:v>21.619236111111107</c:v>
                </c:pt>
                <c:pt idx="431">
                  <c:v>20.586111111111101</c:v>
                </c:pt>
                <c:pt idx="432">
                  <c:v>22.767777777777788</c:v>
                </c:pt>
                <c:pt idx="433">
                  <c:v>21.772222222222222</c:v>
                </c:pt>
                <c:pt idx="434">
                  <c:v>23.213611111111121</c:v>
                </c:pt>
                <c:pt idx="435">
                  <c:v>26.06305555555555</c:v>
                </c:pt>
                <c:pt idx="436">
                  <c:v>26.786180555555553</c:v>
                </c:pt>
                <c:pt idx="437">
                  <c:v>28.370763888888884</c:v>
                </c:pt>
                <c:pt idx="438">
                  <c:v>30.874791666666674</c:v>
                </c:pt>
                <c:pt idx="439">
                  <c:v>21.544166666666666</c:v>
                </c:pt>
                <c:pt idx="440">
                  <c:v>21.933472222222221</c:v>
                </c:pt>
                <c:pt idx="441">
                  <c:v>25.548263888888886</c:v>
                </c:pt>
                <c:pt idx="442">
                  <c:v>22.138402777777795</c:v>
                </c:pt>
                <c:pt idx="443">
                  <c:v>21.924861111111102</c:v>
                </c:pt>
                <c:pt idx="444">
                  <c:v>24.113124999999997</c:v>
                </c:pt>
                <c:pt idx="445">
                  <c:v>25.724861111111107</c:v>
                </c:pt>
                <c:pt idx="446">
                  <c:v>23.514236111111117</c:v>
                </c:pt>
                <c:pt idx="447">
                  <c:v>21.472777777777779</c:v>
                </c:pt>
                <c:pt idx="448">
                  <c:v>24.271458333333342</c:v>
                </c:pt>
                <c:pt idx="449">
                  <c:v>26.972361111111113</c:v>
                </c:pt>
                <c:pt idx="450">
                  <c:v>19.957152777777775</c:v>
                </c:pt>
                <c:pt idx="451">
                  <c:v>16.761666666666677</c:v>
                </c:pt>
                <c:pt idx="452">
                  <c:v>17.132013888888892</c:v>
                </c:pt>
                <c:pt idx="453">
                  <c:v>16.027847222222221</c:v>
                </c:pt>
                <c:pt idx="454">
                  <c:v>19.689722222222219</c:v>
                </c:pt>
                <c:pt idx="455">
                  <c:v>18.342152777777777</c:v>
                </c:pt>
                <c:pt idx="456">
                  <c:v>19.52930555555556</c:v>
                </c:pt>
                <c:pt idx="457">
                  <c:v>19.381249999999998</c:v>
                </c:pt>
                <c:pt idx="458">
                  <c:v>19.33326388888889</c:v>
                </c:pt>
                <c:pt idx="459">
                  <c:v>17.932013888888882</c:v>
                </c:pt>
                <c:pt idx="460">
                  <c:v>17.267152777777785</c:v>
                </c:pt>
                <c:pt idx="461">
                  <c:v>20.175277777777772</c:v>
                </c:pt>
                <c:pt idx="462">
                  <c:v>19.823263888888892</c:v>
                </c:pt>
                <c:pt idx="463">
                  <c:v>20.450069444444434</c:v>
                </c:pt>
                <c:pt idx="464">
                  <c:v>20.003125000000001</c:v>
                </c:pt>
                <c:pt idx="465">
                  <c:v>18.208611111111114</c:v>
                </c:pt>
                <c:pt idx="466">
                  <c:v>16.042847222222225</c:v>
                </c:pt>
                <c:pt idx="467">
                  <c:v>12.210902777777777</c:v>
                </c:pt>
                <c:pt idx="468">
                  <c:v>14.344166666666679</c:v>
                </c:pt>
                <c:pt idx="469">
                  <c:v>16.835208333333338</c:v>
                </c:pt>
                <c:pt idx="470">
                  <c:v>17.214652777777772</c:v>
                </c:pt>
                <c:pt idx="471">
                  <c:v>15.636875000000003</c:v>
                </c:pt>
                <c:pt idx="472">
                  <c:v>14.876805555555551</c:v>
                </c:pt>
                <c:pt idx="473">
                  <c:v>12.823611111111113</c:v>
                </c:pt>
                <c:pt idx="474">
                  <c:v>13.085902777777768</c:v>
                </c:pt>
                <c:pt idx="475">
                  <c:v>15.79465277777777</c:v>
                </c:pt>
                <c:pt idx="476">
                  <c:v>18.919722222222227</c:v>
                </c:pt>
                <c:pt idx="477">
                  <c:v>20.432430555555555</c:v>
                </c:pt>
                <c:pt idx="478">
                  <c:v>20.57493055555555</c:v>
                </c:pt>
                <c:pt idx="479">
                  <c:v>16.945486111111116</c:v>
                </c:pt>
                <c:pt idx="480">
                  <c:v>14.512638888888887</c:v>
                </c:pt>
                <c:pt idx="481">
                  <c:v>14.370277777777781</c:v>
                </c:pt>
                <c:pt idx="482">
                  <c:v>17.395902777777785</c:v>
                </c:pt>
                <c:pt idx="483">
                  <c:v>17.296666666666667</c:v>
                </c:pt>
                <c:pt idx="484">
                  <c:v>18.712708333333328</c:v>
                </c:pt>
                <c:pt idx="485">
                  <c:v>15.317777777777783</c:v>
                </c:pt>
                <c:pt idx="486">
                  <c:v>13.395138888888887</c:v>
                </c:pt>
                <c:pt idx="487">
                  <c:v>12.641250000000001</c:v>
                </c:pt>
                <c:pt idx="488">
                  <c:v>14.394305555555556</c:v>
                </c:pt>
                <c:pt idx="489">
                  <c:v>13.931319444444448</c:v>
                </c:pt>
                <c:pt idx="490">
                  <c:v>14.914583333333335</c:v>
                </c:pt>
                <c:pt idx="491">
                  <c:v>18.498888888888896</c:v>
                </c:pt>
                <c:pt idx="492">
                  <c:v>18.500138888888884</c:v>
                </c:pt>
                <c:pt idx="493">
                  <c:v>19.092708333333334</c:v>
                </c:pt>
                <c:pt idx="494">
                  <c:v>15.364444444444445</c:v>
                </c:pt>
                <c:pt idx="495">
                  <c:v>11.596180555555559</c:v>
                </c:pt>
                <c:pt idx="496">
                  <c:v>9.5004166666666663</c:v>
                </c:pt>
                <c:pt idx="497">
                  <c:v>9.6023611111111116</c:v>
                </c:pt>
                <c:pt idx="498">
                  <c:v>8.2822222222222202</c:v>
                </c:pt>
                <c:pt idx="499">
                  <c:v>10.993819444444444</c:v>
                </c:pt>
                <c:pt idx="500">
                  <c:v>12.976458333333333</c:v>
                </c:pt>
                <c:pt idx="501">
                  <c:v>10.480416666666663</c:v>
                </c:pt>
                <c:pt idx="502">
                  <c:v>6.5872222222222225</c:v>
                </c:pt>
                <c:pt idx="503">
                  <c:v>8.8797916666666676</c:v>
                </c:pt>
                <c:pt idx="504">
                  <c:v>9.316458333333328</c:v>
                </c:pt>
                <c:pt idx="505">
                  <c:v>10.368263888888885</c:v>
                </c:pt>
                <c:pt idx="506">
                  <c:v>11.289861111111113</c:v>
                </c:pt>
                <c:pt idx="507">
                  <c:v>13.003055555555555</c:v>
                </c:pt>
                <c:pt idx="508">
                  <c:v>12.059930555555551</c:v>
                </c:pt>
                <c:pt idx="509">
                  <c:v>13.340972222222216</c:v>
                </c:pt>
                <c:pt idx="510">
                  <c:v>9.814583333333335</c:v>
                </c:pt>
                <c:pt idx="511">
                  <c:v>7.5635416666666693</c:v>
                </c:pt>
                <c:pt idx="512">
                  <c:v>9.0377083333333346</c:v>
                </c:pt>
                <c:pt idx="513">
                  <c:v>14.857638888888895</c:v>
                </c:pt>
                <c:pt idx="514">
                  <c:v>17.337361111111107</c:v>
                </c:pt>
                <c:pt idx="515">
                  <c:v>18.730486111111119</c:v>
                </c:pt>
                <c:pt idx="516">
                  <c:v>20.469583333333343</c:v>
                </c:pt>
                <c:pt idx="517">
                  <c:v>17.245069444444439</c:v>
                </c:pt>
                <c:pt idx="518">
                  <c:v>16.037500000000001</c:v>
                </c:pt>
                <c:pt idx="519">
                  <c:v>14.014861111111122</c:v>
                </c:pt>
                <c:pt idx="520">
                  <c:v>13.800208333333339</c:v>
                </c:pt>
                <c:pt idx="521">
                  <c:v>11.56069444444444</c:v>
                </c:pt>
                <c:pt idx="522">
                  <c:v>8.6309027777777789</c:v>
                </c:pt>
                <c:pt idx="523">
                  <c:v>7.2583333333333337</c:v>
                </c:pt>
                <c:pt idx="524">
                  <c:v>10.690138888888884</c:v>
                </c:pt>
                <c:pt idx="525">
                  <c:v>9.8719444444444395</c:v>
                </c:pt>
                <c:pt idx="526">
                  <c:v>11.517708333333333</c:v>
                </c:pt>
                <c:pt idx="527">
                  <c:v>13.802569444444446</c:v>
                </c:pt>
                <c:pt idx="528">
                  <c:v>11.814236111111107</c:v>
                </c:pt>
                <c:pt idx="529">
                  <c:v>9.0896527777777791</c:v>
                </c:pt>
                <c:pt idx="530">
                  <c:v>6.3482638888888907</c:v>
                </c:pt>
                <c:pt idx="531">
                  <c:v>3.4604166666666654</c:v>
                </c:pt>
                <c:pt idx="532">
                  <c:v>4.2319444444444443</c:v>
                </c:pt>
                <c:pt idx="533">
                  <c:v>5.513402777777781</c:v>
                </c:pt>
                <c:pt idx="534">
                  <c:v>8.2797916666666662</c:v>
                </c:pt>
                <c:pt idx="535">
                  <c:v>10.147430555555555</c:v>
                </c:pt>
                <c:pt idx="536">
                  <c:v>7.051041666666662</c:v>
                </c:pt>
                <c:pt idx="537">
                  <c:v>1.9915277777777776</c:v>
                </c:pt>
                <c:pt idx="538">
                  <c:v>4.7655555555555544</c:v>
                </c:pt>
                <c:pt idx="539">
                  <c:v>7.3442361111111154</c:v>
                </c:pt>
                <c:pt idx="540">
                  <c:v>11.076111111111111</c:v>
                </c:pt>
                <c:pt idx="541">
                  <c:v>11.292013888888883</c:v>
                </c:pt>
                <c:pt idx="542">
                  <c:v>8.1210416666666703</c:v>
                </c:pt>
                <c:pt idx="543">
                  <c:v>9.5314583333333331</c:v>
                </c:pt>
                <c:pt idx="544">
                  <c:v>11.821805555555553</c:v>
                </c:pt>
                <c:pt idx="545">
                  <c:v>11.349374999999997</c:v>
                </c:pt>
                <c:pt idx="546">
                  <c:v>9.767777777777777</c:v>
                </c:pt>
                <c:pt idx="547">
                  <c:v>9.7481249999999982</c:v>
                </c:pt>
                <c:pt idx="548">
                  <c:v>6.6993055555555543</c:v>
                </c:pt>
                <c:pt idx="549">
                  <c:v>6.0928472222222219</c:v>
                </c:pt>
                <c:pt idx="550">
                  <c:v>4.8285416666666681</c:v>
                </c:pt>
                <c:pt idx="551">
                  <c:v>4.2779166666666661</c:v>
                </c:pt>
                <c:pt idx="552">
                  <c:v>2.7570833333333322</c:v>
                </c:pt>
                <c:pt idx="553">
                  <c:v>4.8724999999999996</c:v>
                </c:pt>
                <c:pt idx="554">
                  <c:v>3.1754861111111112</c:v>
                </c:pt>
                <c:pt idx="555">
                  <c:v>3.3270833333333361</c:v>
                </c:pt>
                <c:pt idx="556">
                  <c:v>2.355694444444445</c:v>
                </c:pt>
                <c:pt idx="557">
                  <c:v>2.0059722222222214</c:v>
                </c:pt>
                <c:pt idx="558">
                  <c:v>2.1314583333333319</c:v>
                </c:pt>
                <c:pt idx="559">
                  <c:v>3.0564583333333335</c:v>
                </c:pt>
                <c:pt idx="560">
                  <c:v>4.5674305555555526</c:v>
                </c:pt>
                <c:pt idx="561">
                  <c:v>3.4083333333333328</c:v>
                </c:pt>
                <c:pt idx="562">
                  <c:v>5.2388888888888907</c:v>
                </c:pt>
                <c:pt idx="563">
                  <c:v>8.9226388888888888</c:v>
                </c:pt>
                <c:pt idx="564">
                  <c:v>8.7488194444444396</c:v>
                </c:pt>
                <c:pt idx="565">
                  <c:v>7.2936805555555573</c:v>
                </c:pt>
                <c:pt idx="566">
                  <c:v>11.454861111111109</c:v>
                </c:pt>
                <c:pt idx="567">
                  <c:v>11.553402777777777</c:v>
                </c:pt>
                <c:pt idx="568">
                  <c:v>3.750208333333334</c:v>
                </c:pt>
                <c:pt idx="569">
                  <c:v>4.1136111111111093</c:v>
                </c:pt>
                <c:pt idx="570">
                  <c:v>10.692777777777778</c:v>
                </c:pt>
                <c:pt idx="571">
                  <c:v>9.6935416666666683</c:v>
                </c:pt>
                <c:pt idx="572">
                  <c:v>8.1861805555555538</c:v>
                </c:pt>
                <c:pt idx="573">
                  <c:v>7.340486111111109</c:v>
                </c:pt>
                <c:pt idx="574">
                  <c:v>4.5486111111111089</c:v>
                </c:pt>
                <c:pt idx="575">
                  <c:v>3.3477083333333342</c:v>
                </c:pt>
                <c:pt idx="576">
                  <c:v>-3.3263888888888933E-2</c:v>
                </c:pt>
                <c:pt idx="577">
                  <c:v>1.0529861111111121</c:v>
                </c:pt>
                <c:pt idx="578">
                  <c:v>0.2695833333333329</c:v>
                </c:pt>
                <c:pt idx="579">
                  <c:v>0.18347222222222234</c:v>
                </c:pt>
                <c:pt idx="580">
                  <c:v>0.95312499999999944</c:v>
                </c:pt>
                <c:pt idx="581">
                  <c:v>4.9409722222222241</c:v>
                </c:pt>
                <c:pt idx="582">
                  <c:v>5.9743749999999984</c:v>
                </c:pt>
                <c:pt idx="583">
                  <c:v>7.0533333333333355</c:v>
                </c:pt>
                <c:pt idx="584">
                  <c:v>7.2622222222222268</c:v>
                </c:pt>
                <c:pt idx="585">
                  <c:v>9.302638888888886</c:v>
                </c:pt>
                <c:pt idx="586">
                  <c:v>8.8309027777777747</c:v>
                </c:pt>
                <c:pt idx="587">
                  <c:v>7.0993749999999993</c:v>
                </c:pt>
                <c:pt idx="588">
                  <c:v>4.9309027777777796</c:v>
                </c:pt>
                <c:pt idx="589">
                  <c:v>4.2914583333333338</c:v>
                </c:pt>
                <c:pt idx="590">
                  <c:v>2.5038194444444448</c:v>
                </c:pt>
                <c:pt idx="591">
                  <c:v>0.13854166666666648</c:v>
                </c:pt>
                <c:pt idx="592">
                  <c:v>0.37173611111111088</c:v>
                </c:pt>
                <c:pt idx="593">
                  <c:v>6.6784722222222257</c:v>
                </c:pt>
                <c:pt idx="594">
                  <c:v>7.8686805555555583</c:v>
                </c:pt>
                <c:pt idx="595">
                  <c:v>8.8095138888888815</c:v>
                </c:pt>
                <c:pt idx="596">
                  <c:v>6.9761111111111145</c:v>
                </c:pt>
                <c:pt idx="597">
                  <c:v>4.5855555555555529</c:v>
                </c:pt>
                <c:pt idx="598">
                  <c:v>3.45201388888889</c:v>
                </c:pt>
                <c:pt idx="599">
                  <c:v>4.1412499999999994</c:v>
                </c:pt>
                <c:pt idx="600">
                  <c:v>6.585972222222221</c:v>
                </c:pt>
                <c:pt idx="601">
                  <c:v>5.1353472222222187</c:v>
                </c:pt>
                <c:pt idx="602">
                  <c:v>4.9909027777777792</c:v>
                </c:pt>
                <c:pt idx="603">
                  <c:v>6.6144444444444419</c:v>
                </c:pt>
                <c:pt idx="604">
                  <c:v>3.8272916666666665</c:v>
                </c:pt>
                <c:pt idx="605">
                  <c:v>1.0685416666666661</c:v>
                </c:pt>
                <c:pt idx="606">
                  <c:v>5.8671527777777763</c:v>
                </c:pt>
                <c:pt idx="607">
                  <c:v>6.6790972222222216</c:v>
                </c:pt>
                <c:pt idx="608">
                  <c:v>8.1107638888888918</c:v>
                </c:pt>
                <c:pt idx="609">
                  <c:v>4.444652777777776</c:v>
                </c:pt>
                <c:pt idx="610">
                  <c:v>5.5006944444444503</c:v>
                </c:pt>
                <c:pt idx="611">
                  <c:v>5.8724999999999996</c:v>
                </c:pt>
                <c:pt idx="612">
                  <c:v>2.7302777777777787</c:v>
                </c:pt>
                <c:pt idx="613">
                  <c:v>-1.5143749999999989</c:v>
                </c:pt>
                <c:pt idx="614">
                  <c:v>-1.6056249999999979</c:v>
                </c:pt>
                <c:pt idx="615">
                  <c:v>-3.8884722222222212</c:v>
                </c:pt>
                <c:pt idx="616">
                  <c:v>-4.4566666666666688</c:v>
                </c:pt>
                <c:pt idx="617">
                  <c:v>-2.3985416666666648</c:v>
                </c:pt>
                <c:pt idx="618">
                  <c:v>-1.2063194444444447</c:v>
                </c:pt>
                <c:pt idx="619">
                  <c:v>-3.2977777777777812</c:v>
                </c:pt>
                <c:pt idx="620">
                  <c:v>-0.75777777777777766</c:v>
                </c:pt>
                <c:pt idx="621">
                  <c:v>6.35659722222222</c:v>
                </c:pt>
                <c:pt idx="622">
                  <c:v>5.3648611111111117</c:v>
                </c:pt>
                <c:pt idx="623">
                  <c:v>3.1247222222222204</c:v>
                </c:pt>
                <c:pt idx="624">
                  <c:v>1.0604861111111112</c:v>
                </c:pt>
                <c:pt idx="625">
                  <c:v>0.58909722222222127</c:v>
                </c:pt>
                <c:pt idx="626">
                  <c:v>-1.0354861111111122</c:v>
                </c:pt>
                <c:pt idx="627">
                  <c:v>0.89020833333333349</c:v>
                </c:pt>
                <c:pt idx="628">
                  <c:v>0.96909722222222372</c:v>
                </c:pt>
                <c:pt idx="629">
                  <c:v>0.98472222222222172</c:v>
                </c:pt>
                <c:pt idx="630">
                  <c:v>1.3388194444444446</c:v>
                </c:pt>
                <c:pt idx="631">
                  <c:v>3.4818749999999992</c:v>
                </c:pt>
                <c:pt idx="632">
                  <c:v>4.4498611111111108</c:v>
                </c:pt>
                <c:pt idx="633">
                  <c:v>7.7810416666666651</c:v>
                </c:pt>
                <c:pt idx="634">
                  <c:v>7.6243055555555594</c:v>
                </c:pt>
                <c:pt idx="635">
                  <c:v>8.5390277777777772</c:v>
                </c:pt>
                <c:pt idx="636">
                  <c:v>6.1963194444444447</c:v>
                </c:pt>
                <c:pt idx="637">
                  <c:v>3.6956249999999988</c:v>
                </c:pt>
                <c:pt idx="638">
                  <c:v>3.8558333333333334</c:v>
                </c:pt>
                <c:pt idx="639">
                  <c:v>4.484861111111111</c:v>
                </c:pt>
                <c:pt idx="640">
                  <c:v>3.7161111111111111</c:v>
                </c:pt>
                <c:pt idx="641">
                  <c:v>4.5494444444444451</c:v>
                </c:pt>
                <c:pt idx="642">
                  <c:v>5.3148611111111128</c:v>
                </c:pt>
                <c:pt idx="643">
                  <c:v>5.4093749999999945</c:v>
                </c:pt>
                <c:pt idx="644">
                  <c:v>5.3745833333333302</c:v>
                </c:pt>
                <c:pt idx="645">
                  <c:v>6.787152777777778</c:v>
                </c:pt>
                <c:pt idx="646">
                  <c:v>6.2288194444444445</c:v>
                </c:pt>
                <c:pt idx="647">
                  <c:v>7.6149305555555493</c:v>
                </c:pt>
                <c:pt idx="648">
                  <c:v>8.5753472222222147</c:v>
                </c:pt>
                <c:pt idx="649">
                  <c:v>7.0113194444444424</c:v>
                </c:pt>
                <c:pt idx="650">
                  <c:v>6.4813194444444484</c:v>
                </c:pt>
                <c:pt idx="651">
                  <c:v>6.2711805555555564</c:v>
                </c:pt>
                <c:pt idx="652">
                  <c:v>6.7220833333333339</c:v>
                </c:pt>
                <c:pt idx="653">
                  <c:v>7.6565277777777778</c:v>
                </c:pt>
                <c:pt idx="654">
                  <c:v>7.4300694444444479</c:v>
                </c:pt>
                <c:pt idx="655">
                  <c:v>6.394861111111112</c:v>
                </c:pt>
                <c:pt idx="656">
                  <c:v>7.8575694444444464</c:v>
                </c:pt>
                <c:pt idx="657">
                  <c:v>10.572638888888889</c:v>
                </c:pt>
                <c:pt idx="658">
                  <c:v>8.5432638888888945</c:v>
                </c:pt>
                <c:pt idx="659">
                  <c:v>6.7427083333333346</c:v>
                </c:pt>
                <c:pt idx="660">
                  <c:v>9.734305555555558</c:v>
                </c:pt>
                <c:pt idx="661">
                  <c:v>9.0374305555555559</c:v>
                </c:pt>
                <c:pt idx="662">
                  <c:v>7.5871527777777779</c:v>
                </c:pt>
                <c:pt idx="663">
                  <c:v>8.0649305555555575</c:v>
                </c:pt>
                <c:pt idx="664">
                  <c:v>5.2845833333333294</c:v>
                </c:pt>
                <c:pt idx="665">
                  <c:v>4.5139583333333322</c:v>
                </c:pt>
                <c:pt idx="666">
                  <c:v>5.9513888888888919</c:v>
                </c:pt>
                <c:pt idx="667">
                  <c:v>6.3436111111111106</c:v>
                </c:pt>
                <c:pt idx="668">
                  <c:v>7.4368055555555559</c:v>
                </c:pt>
                <c:pt idx="669">
                  <c:v>8.5395833333333346</c:v>
                </c:pt>
                <c:pt idx="670">
                  <c:v>9.5192361111111126</c:v>
                </c:pt>
                <c:pt idx="671">
                  <c:v>6.8968055555555532</c:v>
                </c:pt>
                <c:pt idx="672">
                  <c:v>4.5834027777777777</c:v>
                </c:pt>
                <c:pt idx="673">
                  <c:v>3.9498611111111117</c:v>
                </c:pt>
                <c:pt idx="674">
                  <c:v>7.8419444444444446</c:v>
                </c:pt>
                <c:pt idx="675">
                  <c:v>8.9340972222222206</c:v>
                </c:pt>
                <c:pt idx="676">
                  <c:v>10.527986111111113</c:v>
                </c:pt>
                <c:pt idx="677">
                  <c:v>7.9345138888888931</c:v>
                </c:pt>
                <c:pt idx="678">
                  <c:v>5.36673611111111</c:v>
                </c:pt>
                <c:pt idx="679">
                  <c:v>6.9116666666666671</c:v>
                </c:pt>
                <c:pt idx="680">
                  <c:v>7.1030555555555583</c:v>
                </c:pt>
                <c:pt idx="681">
                  <c:v>8.2275694444444447</c:v>
                </c:pt>
                <c:pt idx="682">
                  <c:v>8.9531249999999947</c:v>
                </c:pt>
                <c:pt idx="683">
                  <c:v>8.6911805555555546</c:v>
                </c:pt>
                <c:pt idx="684">
                  <c:v>9.6799999999999962</c:v>
                </c:pt>
                <c:pt idx="685">
                  <c:v>8.0676388888888884</c:v>
                </c:pt>
                <c:pt idx="686">
                  <c:v>6.9433333333333369</c:v>
                </c:pt>
                <c:pt idx="687">
                  <c:v>9.2365972222222243</c:v>
                </c:pt>
                <c:pt idx="688">
                  <c:v>7.3447916666666702</c:v>
                </c:pt>
                <c:pt idx="689">
                  <c:v>5.3304166666666681</c:v>
                </c:pt>
                <c:pt idx="690">
                  <c:v>7.3508333333333331</c:v>
                </c:pt>
                <c:pt idx="691">
                  <c:v>11.04541666666667</c:v>
                </c:pt>
                <c:pt idx="692">
                  <c:v>14.931388888888895</c:v>
                </c:pt>
                <c:pt idx="693">
                  <c:v>14.365138888888895</c:v>
                </c:pt>
                <c:pt idx="694">
                  <c:v>9.8893055555555556</c:v>
                </c:pt>
                <c:pt idx="695">
                  <c:v>6.5649305555555548</c:v>
                </c:pt>
                <c:pt idx="696">
                  <c:v>6.0889583333333341</c:v>
                </c:pt>
                <c:pt idx="697">
                  <c:v>4.3085416666666667</c:v>
                </c:pt>
                <c:pt idx="698">
                  <c:v>1.6874999999999998</c:v>
                </c:pt>
                <c:pt idx="699">
                  <c:v>5.6961805555555536</c:v>
                </c:pt>
                <c:pt idx="700">
                  <c:v>11.207708333333338</c:v>
                </c:pt>
                <c:pt idx="701">
                  <c:v>12.72479166666667</c:v>
                </c:pt>
                <c:pt idx="702">
                  <c:v>12.442708333333339</c:v>
                </c:pt>
                <c:pt idx="703">
                  <c:v>16.887986111111118</c:v>
                </c:pt>
                <c:pt idx="704">
                  <c:v>17.268194444444458</c:v>
                </c:pt>
                <c:pt idx="705">
                  <c:v>16.682222222222226</c:v>
                </c:pt>
                <c:pt idx="706">
                  <c:v>14.869027777777777</c:v>
                </c:pt>
                <c:pt idx="707">
                  <c:v>16.499791666666667</c:v>
                </c:pt>
                <c:pt idx="708">
                  <c:v>16.445555555555554</c:v>
                </c:pt>
                <c:pt idx="709">
                  <c:v>16.870902777777783</c:v>
                </c:pt>
                <c:pt idx="710">
                  <c:v>12.632222222222222</c:v>
                </c:pt>
                <c:pt idx="711">
                  <c:v>11.965763888888885</c:v>
                </c:pt>
                <c:pt idx="712">
                  <c:v>9.9127083333333346</c:v>
                </c:pt>
                <c:pt idx="713">
                  <c:v>9.4367361111111077</c:v>
                </c:pt>
                <c:pt idx="714">
                  <c:v>10.189236111111111</c:v>
                </c:pt>
                <c:pt idx="715">
                  <c:v>9.0561111111111057</c:v>
                </c:pt>
                <c:pt idx="716">
                  <c:v>8.5290277777777774</c:v>
                </c:pt>
                <c:pt idx="717">
                  <c:v>8.8475694444444422</c:v>
                </c:pt>
                <c:pt idx="718">
                  <c:v>8.005763888888886</c:v>
                </c:pt>
                <c:pt idx="719">
                  <c:v>5.4993749999999988</c:v>
                </c:pt>
                <c:pt idx="720">
                  <c:v>6.2609722222222226</c:v>
                </c:pt>
                <c:pt idx="721">
                  <c:v>6.4217361111111106</c:v>
                </c:pt>
                <c:pt idx="722">
                  <c:v>7.1563194444444429</c:v>
                </c:pt>
                <c:pt idx="723">
                  <c:v>9.3986111111111068</c:v>
                </c:pt>
                <c:pt idx="724">
                  <c:v>12.031597222222231</c:v>
                </c:pt>
                <c:pt idx="725">
                  <c:v>10.339444444444441</c:v>
                </c:pt>
                <c:pt idx="726">
                  <c:v>9.1837499999999999</c:v>
                </c:pt>
                <c:pt idx="727">
                  <c:v>8.1263194444444391</c:v>
                </c:pt>
                <c:pt idx="728">
                  <c:v>9.2645833333333378</c:v>
                </c:pt>
                <c:pt idx="729">
                  <c:v>10.301041666666672</c:v>
                </c:pt>
                <c:pt idx="730">
                  <c:v>11.657500000000004</c:v>
                </c:pt>
                <c:pt idx="731">
                  <c:v>11.489305555555557</c:v>
                </c:pt>
                <c:pt idx="732">
                  <c:v>11.232291666666665</c:v>
                </c:pt>
                <c:pt idx="733">
                  <c:v>16.009652777777777</c:v>
                </c:pt>
                <c:pt idx="734">
                  <c:v>16.137708333333332</c:v>
                </c:pt>
                <c:pt idx="735">
                  <c:v>14.075625</c:v>
                </c:pt>
                <c:pt idx="736">
                  <c:v>11.940972222222218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57-4A49-82B8-64156025DD0A}"/>
            </c:ext>
          </c:extLst>
        </c:ser>
        <c:ser>
          <c:idx val="1"/>
          <c:order val="1"/>
          <c:tx>
            <c:v>Ice cover</c:v>
          </c:tx>
          <c:spPr>
            <a:ln w="730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'[1]Daily T Rad'!$A$4:$A$740</c:f>
              <c:numCache>
                <c:formatCode>General</c:formatCode>
                <c:ptCount val="737"/>
                <c:pt idx="0">
                  <c:v>42870</c:v>
                </c:pt>
                <c:pt idx="1">
                  <c:v>42871</c:v>
                </c:pt>
                <c:pt idx="2">
                  <c:v>42872</c:v>
                </c:pt>
                <c:pt idx="3">
                  <c:v>42873</c:v>
                </c:pt>
                <c:pt idx="4">
                  <c:v>42874</c:v>
                </c:pt>
                <c:pt idx="5">
                  <c:v>42875</c:v>
                </c:pt>
                <c:pt idx="6">
                  <c:v>42876</c:v>
                </c:pt>
                <c:pt idx="7">
                  <c:v>42877</c:v>
                </c:pt>
                <c:pt idx="8">
                  <c:v>42878</c:v>
                </c:pt>
                <c:pt idx="9">
                  <c:v>42879</c:v>
                </c:pt>
                <c:pt idx="10">
                  <c:v>42880</c:v>
                </c:pt>
                <c:pt idx="11">
                  <c:v>42881</c:v>
                </c:pt>
                <c:pt idx="12">
                  <c:v>42882</c:v>
                </c:pt>
                <c:pt idx="13">
                  <c:v>42883</c:v>
                </c:pt>
                <c:pt idx="14">
                  <c:v>42884</c:v>
                </c:pt>
                <c:pt idx="15">
                  <c:v>42885</c:v>
                </c:pt>
                <c:pt idx="16">
                  <c:v>42886</c:v>
                </c:pt>
                <c:pt idx="17">
                  <c:v>42887</c:v>
                </c:pt>
                <c:pt idx="18">
                  <c:v>42888</c:v>
                </c:pt>
                <c:pt idx="19">
                  <c:v>42889</c:v>
                </c:pt>
                <c:pt idx="20">
                  <c:v>42890</c:v>
                </c:pt>
                <c:pt idx="21">
                  <c:v>42891</c:v>
                </c:pt>
                <c:pt idx="22">
                  <c:v>42892</c:v>
                </c:pt>
                <c:pt idx="23">
                  <c:v>42893</c:v>
                </c:pt>
                <c:pt idx="24">
                  <c:v>42894</c:v>
                </c:pt>
                <c:pt idx="25">
                  <c:v>42895</c:v>
                </c:pt>
                <c:pt idx="26">
                  <c:v>42896</c:v>
                </c:pt>
                <c:pt idx="27">
                  <c:v>42897</c:v>
                </c:pt>
                <c:pt idx="28">
                  <c:v>42898</c:v>
                </c:pt>
                <c:pt idx="29">
                  <c:v>42899</c:v>
                </c:pt>
                <c:pt idx="30">
                  <c:v>42900</c:v>
                </c:pt>
                <c:pt idx="31">
                  <c:v>42901</c:v>
                </c:pt>
                <c:pt idx="32">
                  <c:v>42902</c:v>
                </c:pt>
                <c:pt idx="33">
                  <c:v>42903</c:v>
                </c:pt>
                <c:pt idx="34">
                  <c:v>42904</c:v>
                </c:pt>
                <c:pt idx="35">
                  <c:v>42905</c:v>
                </c:pt>
                <c:pt idx="36">
                  <c:v>42906</c:v>
                </c:pt>
                <c:pt idx="37">
                  <c:v>42907</c:v>
                </c:pt>
                <c:pt idx="38">
                  <c:v>42908</c:v>
                </c:pt>
                <c:pt idx="39">
                  <c:v>42909</c:v>
                </c:pt>
                <c:pt idx="40">
                  <c:v>42910</c:v>
                </c:pt>
                <c:pt idx="41">
                  <c:v>42911</c:v>
                </c:pt>
                <c:pt idx="42">
                  <c:v>42912</c:v>
                </c:pt>
                <c:pt idx="43">
                  <c:v>42913</c:v>
                </c:pt>
                <c:pt idx="44">
                  <c:v>42914</c:v>
                </c:pt>
                <c:pt idx="45">
                  <c:v>42915</c:v>
                </c:pt>
                <c:pt idx="46">
                  <c:v>42916</c:v>
                </c:pt>
                <c:pt idx="47">
                  <c:v>42917</c:v>
                </c:pt>
                <c:pt idx="48">
                  <c:v>42918</c:v>
                </c:pt>
                <c:pt idx="49">
                  <c:v>42919</c:v>
                </c:pt>
                <c:pt idx="50">
                  <c:v>42920</c:v>
                </c:pt>
                <c:pt idx="51">
                  <c:v>42921</c:v>
                </c:pt>
                <c:pt idx="52">
                  <c:v>42922</c:v>
                </c:pt>
                <c:pt idx="53">
                  <c:v>42923</c:v>
                </c:pt>
                <c:pt idx="54">
                  <c:v>42924</c:v>
                </c:pt>
                <c:pt idx="55">
                  <c:v>42925</c:v>
                </c:pt>
                <c:pt idx="56">
                  <c:v>42926</c:v>
                </c:pt>
                <c:pt idx="57">
                  <c:v>42927</c:v>
                </c:pt>
                <c:pt idx="58">
                  <c:v>42928</c:v>
                </c:pt>
                <c:pt idx="59">
                  <c:v>42929</c:v>
                </c:pt>
                <c:pt idx="60">
                  <c:v>42930</c:v>
                </c:pt>
                <c:pt idx="61">
                  <c:v>42931</c:v>
                </c:pt>
                <c:pt idx="62">
                  <c:v>42932</c:v>
                </c:pt>
                <c:pt idx="63">
                  <c:v>42933</c:v>
                </c:pt>
                <c:pt idx="64">
                  <c:v>42934</c:v>
                </c:pt>
                <c:pt idx="65">
                  <c:v>42935</c:v>
                </c:pt>
                <c:pt idx="66">
                  <c:v>42936</c:v>
                </c:pt>
                <c:pt idx="67">
                  <c:v>42937</c:v>
                </c:pt>
                <c:pt idx="68">
                  <c:v>42938</c:v>
                </c:pt>
                <c:pt idx="69">
                  <c:v>42939</c:v>
                </c:pt>
                <c:pt idx="70">
                  <c:v>42940</c:v>
                </c:pt>
                <c:pt idx="71">
                  <c:v>42941</c:v>
                </c:pt>
                <c:pt idx="72">
                  <c:v>42942</c:v>
                </c:pt>
                <c:pt idx="73">
                  <c:v>42943</c:v>
                </c:pt>
                <c:pt idx="74">
                  <c:v>42944</c:v>
                </c:pt>
                <c:pt idx="75">
                  <c:v>42945</c:v>
                </c:pt>
                <c:pt idx="76">
                  <c:v>42946</c:v>
                </c:pt>
                <c:pt idx="77">
                  <c:v>42947</c:v>
                </c:pt>
                <c:pt idx="78">
                  <c:v>42948</c:v>
                </c:pt>
                <c:pt idx="79">
                  <c:v>42949</c:v>
                </c:pt>
                <c:pt idx="80">
                  <c:v>42950</c:v>
                </c:pt>
                <c:pt idx="81">
                  <c:v>42951</c:v>
                </c:pt>
                <c:pt idx="82">
                  <c:v>42952</c:v>
                </c:pt>
                <c:pt idx="83">
                  <c:v>42953</c:v>
                </c:pt>
                <c:pt idx="84">
                  <c:v>42954</c:v>
                </c:pt>
                <c:pt idx="85">
                  <c:v>42955</c:v>
                </c:pt>
                <c:pt idx="86">
                  <c:v>42956</c:v>
                </c:pt>
                <c:pt idx="87">
                  <c:v>42957</c:v>
                </c:pt>
                <c:pt idx="88">
                  <c:v>42958</c:v>
                </c:pt>
                <c:pt idx="89">
                  <c:v>42959</c:v>
                </c:pt>
                <c:pt idx="90">
                  <c:v>42960</c:v>
                </c:pt>
                <c:pt idx="91">
                  <c:v>42961</c:v>
                </c:pt>
                <c:pt idx="92">
                  <c:v>42962</c:v>
                </c:pt>
                <c:pt idx="93">
                  <c:v>42963</c:v>
                </c:pt>
                <c:pt idx="94">
                  <c:v>42964</c:v>
                </c:pt>
                <c:pt idx="95">
                  <c:v>42965</c:v>
                </c:pt>
                <c:pt idx="96">
                  <c:v>42966</c:v>
                </c:pt>
                <c:pt idx="97">
                  <c:v>42967</c:v>
                </c:pt>
                <c:pt idx="98">
                  <c:v>42968</c:v>
                </c:pt>
                <c:pt idx="99">
                  <c:v>42969</c:v>
                </c:pt>
                <c:pt idx="100">
                  <c:v>42970</c:v>
                </c:pt>
                <c:pt idx="101">
                  <c:v>42971</c:v>
                </c:pt>
                <c:pt idx="102">
                  <c:v>42972</c:v>
                </c:pt>
                <c:pt idx="103">
                  <c:v>42973</c:v>
                </c:pt>
                <c:pt idx="104">
                  <c:v>42974</c:v>
                </c:pt>
                <c:pt idx="105">
                  <c:v>42975</c:v>
                </c:pt>
                <c:pt idx="106">
                  <c:v>42976</c:v>
                </c:pt>
                <c:pt idx="107">
                  <c:v>42977</c:v>
                </c:pt>
                <c:pt idx="108">
                  <c:v>42978</c:v>
                </c:pt>
                <c:pt idx="109">
                  <c:v>42979</c:v>
                </c:pt>
                <c:pt idx="110">
                  <c:v>42980</c:v>
                </c:pt>
                <c:pt idx="111">
                  <c:v>42981</c:v>
                </c:pt>
                <c:pt idx="112">
                  <c:v>42982</c:v>
                </c:pt>
                <c:pt idx="113">
                  <c:v>42983</c:v>
                </c:pt>
                <c:pt idx="114">
                  <c:v>42984</c:v>
                </c:pt>
                <c:pt idx="115">
                  <c:v>42985</c:v>
                </c:pt>
                <c:pt idx="116">
                  <c:v>42986</c:v>
                </c:pt>
                <c:pt idx="117">
                  <c:v>42987</c:v>
                </c:pt>
                <c:pt idx="118">
                  <c:v>42988</c:v>
                </c:pt>
                <c:pt idx="119">
                  <c:v>42989</c:v>
                </c:pt>
                <c:pt idx="120">
                  <c:v>42990</c:v>
                </c:pt>
                <c:pt idx="121">
                  <c:v>42991</c:v>
                </c:pt>
                <c:pt idx="122">
                  <c:v>42992</c:v>
                </c:pt>
                <c:pt idx="123">
                  <c:v>42993</c:v>
                </c:pt>
                <c:pt idx="124">
                  <c:v>42994</c:v>
                </c:pt>
                <c:pt idx="125">
                  <c:v>42995</c:v>
                </c:pt>
                <c:pt idx="126">
                  <c:v>42996</c:v>
                </c:pt>
                <c:pt idx="127">
                  <c:v>42997</c:v>
                </c:pt>
                <c:pt idx="128">
                  <c:v>42998</c:v>
                </c:pt>
                <c:pt idx="129">
                  <c:v>42999</c:v>
                </c:pt>
                <c:pt idx="130">
                  <c:v>43000</c:v>
                </c:pt>
                <c:pt idx="131">
                  <c:v>43001</c:v>
                </c:pt>
                <c:pt idx="132">
                  <c:v>43002</c:v>
                </c:pt>
                <c:pt idx="133">
                  <c:v>43003</c:v>
                </c:pt>
                <c:pt idx="134">
                  <c:v>43004</c:v>
                </c:pt>
                <c:pt idx="135">
                  <c:v>43005</c:v>
                </c:pt>
                <c:pt idx="136">
                  <c:v>43006</c:v>
                </c:pt>
                <c:pt idx="137">
                  <c:v>43007</c:v>
                </c:pt>
                <c:pt idx="138">
                  <c:v>43008</c:v>
                </c:pt>
                <c:pt idx="139">
                  <c:v>43009</c:v>
                </c:pt>
                <c:pt idx="140">
                  <c:v>43010</c:v>
                </c:pt>
                <c:pt idx="141">
                  <c:v>43011</c:v>
                </c:pt>
                <c:pt idx="142">
                  <c:v>43012</c:v>
                </c:pt>
                <c:pt idx="143">
                  <c:v>43013</c:v>
                </c:pt>
                <c:pt idx="144">
                  <c:v>43014</c:v>
                </c:pt>
                <c:pt idx="145">
                  <c:v>43015</c:v>
                </c:pt>
                <c:pt idx="146">
                  <c:v>43016</c:v>
                </c:pt>
                <c:pt idx="147">
                  <c:v>43017</c:v>
                </c:pt>
                <c:pt idx="148">
                  <c:v>43018</c:v>
                </c:pt>
                <c:pt idx="149">
                  <c:v>43019</c:v>
                </c:pt>
                <c:pt idx="150">
                  <c:v>43020</c:v>
                </c:pt>
                <c:pt idx="151">
                  <c:v>43021</c:v>
                </c:pt>
                <c:pt idx="152">
                  <c:v>43022</c:v>
                </c:pt>
                <c:pt idx="153">
                  <c:v>43023</c:v>
                </c:pt>
                <c:pt idx="154">
                  <c:v>43024</c:v>
                </c:pt>
                <c:pt idx="155">
                  <c:v>43025</c:v>
                </c:pt>
                <c:pt idx="156">
                  <c:v>43026</c:v>
                </c:pt>
                <c:pt idx="157">
                  <c:v>43027</c:v>
                </c:pt>
                <c:pt idx="158">
                  <c:v>43028</c:v>
                </c:pt>
                <c:pt idx="159">
                  <c:v>43029</c:v>
                </c:pt>
                <c:pt idx="160">
                  <c:v>43030</c:v>
                </c:pt>
                <c:pt idx="161">
                  <c:v>43031</c:v>
                </c:pt>
                <c:pt idx="162">
                  <c:v>43032</c:v>
                </c:pt>
                <c:pt idx="163">
                  <c:v>43033</c:v>
                </c:pt>
                <c:pt idx="164">
                  <c:v>43034</c:v>
                </c:pt>
                <c:pt idx="165">
                  <c:v>43035</c:v>
                </c:pt>
                <c:pt idx="166">
                  <c:v>43036</c:v>
                </c:pt>
                <c:pt idx="167">
                  <c:v>43037</c:v>
                </c:pt>
                <c:pt idx="168">
                  <c:v>43038</c:v>
                </c:pt>
                <c:pt idx="169">
                  <c:v>43039</c:v>
                </c:pt>
                <c:pt idx="170">
                  <c:v>43040</c:v>
                </c:pt>
                <c:pt idx="171">
                  <c:v>43041</c:v>
                </c:pt>
                <c:pt idx="172">
                  <c:v>43042</c:v>
                </c:pt>
                <c:pt idx="173">
                  <c:v>43043</c:v>
                </c:pt>
                <c:pt idx="174">
                  <c:v>43044</c:v>
                </c:pt>
                <c:pt idx="175">
                  <c:v>43045</c:v>
                </c:pt>
                <c:pt idx="176">
                  <c:v>43046</c:v>
                </c:pt>
                <c:pt idx="177">
                  <c:v>43047</c:v>
                </c:pt>
                <c:pt idx="178">
                  <c:v>43048</c:v>
                </c:pt>
                <c:pt idx="179">
                  <c:v>43049</c:v>
                </c:pt>
                <c:pt idx="180">
                  <c:v>43050</c:v>
                </c:pt>
                <c:pt idx="181">
                  <c:v>43051</c:v>
                </c:pt>
                <c:pt idx="182">
                  <c:v>43052</c:v>
                </c:pt>
                <c:pt idx="183">
                  <c:v>43053</c:v>
                </c:pt>
                <c:pt idx="184">
                  <c:v>43054</c:v>
                </c:pt>
                <c:pt idx="185">
                  <c:v>43055</c:v>
                </c:pt>
                <c:pt idx="186">
                  <c:v>43056</c:v>
                </c:pt>
                <c:pt idx="187">
                  <c:v>43057</c:v>
                </c:pt>
                <c:pt idx="188">
                  <c:v>43058</c:v>
                </c:pt>
                <c:pt idx="189">
                  <c:v>43059</c:v>
                </c:pt>
                <c:pt idx="190">
                  <c:v>43060</c:v>
                </c:pt>
                <c:pt idx="191">
                  <c:v>43061</c:v>
                </c:pt>
                <c:pt idx="192">
                  <c:v>43062</c:v>
                </c:pt>
                <c:pt idx="193">
                  <c:v>43063</c:v>
                </c:pt>
                <c:pt idx="194">
                  <c:v>43064</c:v>
                </c:pt>
                <c:pt idx="195">
                  <c:v>43065</c:v>
                </c:pt>
                <c:pt idx="196">
                  <c:v>43066</c:v>
                </c:pt>
                <c:pt idx="197">
                  <c:v>43067</c:v>
                </c:pt>
                <c:pt idx="198">
                  <c:v>43068</c:v>
                </c:pt>
                <c:pt idx="199">
                  <c:v>43069</c:v>
                </c:pt>
                <c:pt idx="200">
                  <c:v>43070</c:v>
                </c:pt>
                <c:pt idx="201">
                  <c:v>43071</c:v>
                </c:pt>
                <c:pt idx="202">
                  <c:v>43072</c:v>
                </c:pt>
                <c:pt idx="203">
                  <c:v>43073</c:v>
                </c:pt>
                <c:pt idx="204">
                  <c:v>43074</c:v>
                </c:pt>
                <c:pt idx="205">
                  <c:v>43075</c:v>
                </c:pt>
                <c:pt idx="206">
                  <c:v>43076</c:v>
                </c:pt>
                <c:pt idx="207">
                  <c:v>43077</c:v>
                </c:pt>
                <c:pt idx="208">
                  <c:v>43078</c:v>
                </c:pt>
                <c:pt idx="209">
                  <c:v>43079</c:v>
                </c:pt>
                <c:pt idx="210">
                  <c:v>43080</c:v>
                </c:pt>
                <c:pt idx="211">
                  <c:v>43081</c:v>
                </c:pt>
                <c:pt idx="212">
                  <c:v>43082</c:v>
                </c:pt>
                <c:pt idx="213">
                  <c:v>43083</c:v>
                </c:pt>
                <c:pt idx="214">
                  <c:v>43084</c:v>
                </c:pt>
                <c:pt idx="215">
                  <c:v>43085</c:v>
                </c:pt>
                <c:pt idx="216">
                  <c:v>43086</c:v>
                </c:pt>
                <c:pt idx="217">
                  <c:v>43087</c:v>
                </c:pt>
                <c:pt idx="218">
                  <c:v>43088</c:v>
                </c:pt>
                <c:pt idx="219">
                  <c:v>43089</c:v>
                </c:pt>
                <c:pt idx="220">
                  <c:v>43090</c:v>
                </c:pt>
                <c:pt idx="221">
                  <c:v>43091</c:v>
                </c:pt>
                <c:pt idx="222">
                  <c:v>43092</c:v>
                </c:pt>
                <c:pt idx="223">
                  <c:v>43093</c:v>
                </c:pt>
                <c:pt idx="224">
                  <c:v>43094</c:v>
                </c:pt>
                <c:pt idx="225">
                  <c:v>43095</c:v>
                </c:pt>
                <c:pt idx="226">
                  <c:v>43096</c:v>
                </c:pt>
                <c:pt idx="227">
                  <c:v>43097</c:v>
                </c:pt>
                <c:pt idx="228">
                  <c:v>43098</c:v>
                </c:pt>
                <c:pt idx="229">
                  <c:v>43099</c:v>
                </c:pt>
                <c:pt idx="230">
                  <c:v>43100</c:v>
                </c:pt>
                <c:pt idx="231">
                  <c:v>43101</c:v>
                </c:pt>
                <c:pt idx="232">
                  <c:v>43102</c:v>
                </c:pt>
                <c:pt idx="233">
                  <c:v>43103</c:v>
                </c:pt>
                <c:pt idx="234">
                  <c:v>43104</c:v>
                </c:pt>
                <c:pt idx="235">
                  <c:v>43105</c:v>
                </c:pt>
                <c:pt idx="236">
                  <c:v>43106</c:v>
                </c:pt>
                <c:pt idx="237">
                  <c:v>43107</c:v>
                </c:pt>
                <c:pt idx="238">
                  <c:v>43108</c:v>
                </c:pt>
                <c:pt idx="239">
                  <c:v>43109</c:v>
                </c:pt>
                <c:pt idx="240">
                  <c:v>43110</c:v>
                </c:pt>
                <c:pt idx="241">
                  <c:v>43111</c:v>
                </c:pt>
                <c:pt idx="242">
                  <c:v>43112</c:v>
                </c:pt>
                <c:pt idx="243">
                  <c:v>43113</c:v>
                </c:pt>
                <c:pt idx="244">
                  <c:v>43114</c:v>
                </c:pt>
                <c:pt idx="245">
                  <c:v>43115</c:v>
                </c:pt>
                <c:pt idx="246">
                  <c:v>43116</c:v>
                </c:pt>
                <c:pt idx="247">
                  <c:v>43117</c:v>
                </c:pt>
                <c:pt idx="248">
                  <c:v>43118</c:v>
                </c:pt>
                <c:pt idx="249">
                  <c:v>43119</c:v>
                </c:pt>
                <c:pt idx="250">
                  <c:v>43120</c:v>
                </c:pt>
                <c:pt idx="251">
                  <c:v>43121</c:v>
                </c:pt>
                <c:pt idx="252">
                  <c:v>43122</c:v>
                </c:pt>
                <c:pt idx="253">
                  <c:v>43123</c:v>
                </c:pt>
                <c:pt idx="254">
                  <c:v>43124</c:v>
                </c:pt>
                <c:pt idx="255">
                  <c:v>43125</c:v>
                </c:pt>
                <c:pt idx="256">
                  <c:v>43126</c:v>
                </c:pt>
                <c:pt idx="257">
                  <c:v>43127</c:v>
                </c:pt>
                <c:pt idx="258">
                  <c:v>43128</c:v>
                </c:pt>
                <c:pt idx="259">
                  <c:v>43129</c:v>
                </c:pt>
                <c:pt idx="260">
                  <c:v>43130</c:v>
                </c:pt>
                <c:pt idx="261">
                  <c:v>43131</c:v>
                </c:pt>
                <c:pt idx="262">
                  <c:v>43132</c:v>
                </c:pt>
                <c:pt idx="263">
                  <c:v>43133</c:v>
                </c:pt>
                <c:pt idx="264">
                  <c:v>43134</c:v>
                </c:pt>
                <c:pt idx="265">
                  <c:v>43135</c:v>
                </c:pt>
                <c:pt idx="266">
                  <c:v>43136</c:v>
                </c:pt>
                <c:pt idx="267">
                  <c:v>43137</c:v>
                </c:pt>
                <c:pt idx="268">
                  <c:v>43138</c:v>
                </c:pt>
                <c:pt idx="269">
                  <c:v>43139</c:v>
                </c:pt>
                <c:pt idx="270">
                  <c:v>43140</c:v>
                </c:pt>
                <c:pt idx="271">
                  <c:v>43141</c:v>
                </c:pt>
                <c:pt idx="272">
                  <c:v>43142</c:v>
                </c:pt>
                <c:pt idx="273">
                  <c:v>43143</c:v>
                </c:pt>
                <c:pt idx="274">
                  <c:v>43144</c:v>
                </c:pt>
                <c:pt idx="275">
                  <c:v>43145</c:v>
                </c:pt>
                <c:pt idx="276">
                  <c:v>43146</c:v>
                </c:pt>
                <c:pt idx="277">
                  <c:v>43147</c:v>
                </c:pt>
                <c:pt idx="278">
                  <c:v>43148</c:v>
                </c:pt>
                <c:pt idx="279">
                  <c:v>43149</c:v>
                </c:pt>
                <c:pt idx="280">
                  <c:v>43150</c:v>
                </c:pt>
                <c:pt idx="281">
                  <c:v>43151</c:v>
                </c:pt>
                <c:pt idx="282">
                  <c:v>43152</c:v>
                </c:pt>
                <c:pt idx="283">
                  <c:v>43153</c:v>
                </c:pt>
                <c:pt idx="284">
                  <c:v>43154</c:v>
                </c:pt>
                <c:pt idx="285">
                  <c:v>43155</c:v>
                </c:pt>
                <c:pt idx="286">
                  <c:v>43156</c:v>
                </c:pt>
                <c:pt idx="287">
                  <c:v>43157</c:v>
                </c:pt>
                <c:pt idx="288">
                  <c:v>43158</c:v>
                </c:pt>
                <c:pt idx="289">
                  <c:v>43159</c:v>
                </c:pt>
                <c:pt idx="290">
                  <c:v>43160</c:v>
                </c:pt>
                <c:pt idx="291">
                  <c:v>43161</c:v>
                </c:pt>
                <c:pt idx="292">
                  <c:v>43162</c:v>
                </c:pt>
                <c:pt idx="293">
                  <c:v>43163</c:v>
                </c:pt>
                <c:pt idx="294">
                  <c:v>43164</c:v>
                </c:pt>
                <c:pt idx="295">
                  <c:v>43165</c:v>
                </c:pt>
                <c:pt idx="296">
                  <c:v>43166</c:v>
                </c:pt>
                <c:pt idx="297">
                  <c:v>43167</c:v>
                </c:pt>
                <c:pt idx="298">
                  <c:v>43168</c:v>
                </c:pt>
                <c:pt idx="299">
                  <c:v>43169</c:v>
                </c:pt>
                <c:pt idx="300">
                  <c:v>43170</c:v>
                </c:pt>
                <c:pt idx="301">
                  <c:v>43171</c:v>
                </c:pt>
                <c:pt idx="302">
                  <c:v>43172</c:v>
                </c:pt>
                <c:pt idx="303">
                  <c:v>43173</c:v>
                </c:pt>
                <c:pt idx="304">
                  <c:v>43174</c:v>
                </c:pt>
                <c:pt idx="305">
                  <c:v>43175</c:v>
                </c:pt>
                <c:pt idx="306">
                  <c:v>43176</c:v>
                </c:pt>
                <c:pt idx="307">
                  <c:v>43177</c:v>
                </c:pt>
                <c:pt idx="308">
                  <c:v>43178</c:v>
                </c:pt>
                <c:pt idx="309">
                  <c:v>43179</c:v>
                </c:pt>
                <c:pt idx="310">
                  <c:v>43180</c:v>
                </c:pt>
                <c:pt idx="311">
                  <c:v>43181</c:v>
                </c:pt>
                <c:pt idx="312">
                  <c:v>43182</c:v>
                </c:pt>
                <c:pt idx="313">
                  <c:v>43183</c:v>
                </c:pt>
                <c:pt idx="314">
                  <c:v>43184</c:v>
                </c:pt>
                <c:pt idx="315">
                  <c:v>43185</c:v>
                </c:pt>
                <c:pt idx="316">
                  <c:v>43186</c:v>
                </c:pt>
                <c:pt idx="317">
                  <c:v>43187</c:v>
                </c:pt>
                <c:pt idx="318">
                  <c:v>43188</c:v>
                </c:pt>
                <c:pt idx="319">
                  <c:v>43189</c:v>
                </c:pt>
                <c:pt idx="320">
                  <c:v>43190</c:v>
                </c:pt>
                <c:pt idx="321">
                  <c:v>43191</c:v>
                </c:pt>
                <c:pt idx="322">
                  <c:v>43192</c:v>
                </c:pt>
                <c:pt idx="323">
                  <c:v>43193</c:v>
                </c:pt>
                <c:pt idx="324">
                  <c:v>43194</c:v>
                </c:pt>
                <c:pt idx="325">
                  <c:v>43195</c:v>
                </c:pt>
                <c:pt idx="326">
                  <c:v>43196</c:v>
                </c:pt>
                <c:pt idx="327">
                  <c:v>43197</c:v>
                </c:pt>
                <c:pt idx="328">
                  <c:v>43198</c:v>
                </c:pt>
                <c:pt idx="329">
                  <c:v>43199</c:v>
                </c:pt>
                <c:pt idx="330">
                  <c:v>43200</c:v>
                </c:pt>
                <c:pt idx="331">
                  <c:v>43201</c:v>
                </c:pt>
                <c:pt idx="332">
                  <c:v>43202</c:v>
                </c:pt>
                <c:pt idx="333">
                  <c:v>43203</c:v>
                </c:pt>
                <c:pt idx="334">
                  <c:v>43204</c:v>
                </c:pt>
                <c:pt idx="335">
                  <c:v>43205</c:v>
                </c:pt>
                <c:pt idx="336">
                  <c:v>43206</c:v>
                </c:pt>
                <c:pt idx="337">
                  <c:v>43207</c:v>
                </c:pt>
                <c:pt idx="338">
                  <c:v>43208</c:v>
                </c:pt>
                <c:pt idx="339">
                  <c:v>43209</c:v>
                </c:pt>
                <c:pt idx="340">
                  <c:v>43210</c:v>
                </c:pt>
                <c:pt idx="341">
                  <c:v>43211</c:v>
                </c:pt>
                <c:pt idx="342">
                  <c:v>43212</c:v>
                </c:pt>
                <c:pt idx="343">
                  <c:v>43213</c:v>
                </c:pt>
                <c:pt idx="344">
                  <c:v>43214</c:v>
                </c:pt>
                <c:pt idx="345">
                  <c:v>43215</c:v>
                </c:pt>
                <c:pt idx="346">
                  <c:v>43216</c:v>
                </c:pt>
                <c:pt idx="347">
                  <c:v>43217</c:v>
                </c:pt>
                <c:pt idx="348">
                  <c:v>43218</c:v>
                </c:pt>
                <c:pt idx="349">
                  <c:v>43219</c:v>
                </c:pt>
                <c:pt idx="350">
                  <c:v>43220</c:v>
                </c:pt>
                <c:pt idx="351">
                  <c:v>43221</c:v>
                </c:pt>
                <c:pt idx="352">
                  <c:v>43222</c:v>
                </c:pt>
                <c:pt idx="353">
                  <c:v>43223</c:v>
                </c:pt>
                <c:pt idx="354">
                  <c:v>43224</c:v>
                </c:pt>
                <c:pt idx="355">
                  <c:v>43225</c:v>
                </c:pt>
                <c:pt idx="356">
                  <c:v>43226</c:v>
                </c:pt>
                <c:pt idx="357">
                  <c:v>43227</c:v>
                </c:pt>
                <c:pt idx="358">
                  <c:v>43228</c:v>
                </c:pt>
                <c:pt idx="359">
                  <c:v>43229</c:v>
                </c:pt>
                <c:pt idx="360">
                  <c:v>43230</c:v>
                </c:pt>
                <c:pt idx="361">
                  <c:v>43231</c:v>
                </c:pt>
                <c:pt idx="362">
                  <c:v>43232</c:v>
                </c:pt>
                <c:pt idx="363">
                  <c:v>43233</c:v>
                </c:pt>
                <c:pt idx="364">
                  <c:v>43234</c:v>
                </c:pt>
                <c:pt idx="365">
                  <c:v>43235</c:v>
                </c:pt>
                <c:pt idx="366">
                  <c:v>43236</c:v>
                </c:pt>
                <c:pt idx="367">
                  <c:v>43237</c:v>
                </c:pt>
                <c:pt idx="368">
                  <c:v>43238</c:v>
                </c:pt>
                <c:pt idx="369">
                  <c:v>43239</c:v>
                </c:pt>
                <c:pt idx="370">
                  <c:v>43240</c:v>
                </c:pt>
                <c:pt idx="371">
                  <c:v>43241</c:v>
                </c:pt>
                <c:pt idx="372">
                  <c:v>43242</c:v>
                </c:pt>
                <c:pt idx="373">
                  <c:v>43243</c:v>
                </c:pt>
                <c:pt idx="374">
                  <c:v>43244</c:v>
                </c:pt>
                <c:pt idx="375">
                  <c:v>43245</c:v>
                </c:pt>
                <c:pt idx="376">
                  <c:v>43246</c:v>
                </c:pt>
                <c:pt idx="377">
                  <c:v>43247</c:v>
                </c:pt>
                <c:pt idx="378">
                  <c:v>43248</c:v>
                </c:pt>
                <c:pt idx="379">
                  <c:v>43249</c:v>
                </c:pt>
                <c:pt idx="380">
                  <c:v>43250</c:v>
                </c:pt>
                <c:pt idx="381">
                  <c:v>43251</c:v>
                </c:pt>
                <c:pt idx="382">
                  <c:v>43252</c:v>
                </c:pt>
                <c:pt idx="383">
                  <c:v>43253</c:v>
                </c:pt>
                <c:pt idx="384">
                  <c:v>43254</c:v>
                </c:pt>
                <c:pt idx="385">
                  <c:v>43255</c:v>
                </c:pt>
                <c:pt idx="386">
                  <c:v>43256</c:v>
                </c:pt>
                <c:pt idx="387">
                  <c:v>43257</c:v>
                </c:pt>
                <c:pt idx="388">
                  <c:v>43258</c:v>
                </c:pt>
                <c:pt idx="389">
                  <c:v>43259</c:v>
                </c:pt>
                <c:pt idx="390">
                  <c:v>43260</c:v>
                </c:pt>
                <c:pt idx="391">
                  <c:v>43261</c:v>
                </c:pt>
                <c:pt idx="392">
                  <c:v>43262</c:v>
                </c:pt>
                <c:pt idx="393">
                  <c:v>43263</c:v>
                </c:pt>
                <c:pt idx="394">
                  <c:v>43264</c:v>
                </c:pt>
                <c:pt idx="395">
                  <c:v>43265</c:v>
                </c:pt>
                <c:pt idx="396">
                  <c:v>43266</c:v>
                </c:pt>
                <c:pt idx="397">
                  <c:v>43267</c:v>
                </c:pt>
                <c:pt idx="398">
                  <c:v>43268</c:v>
                </c:pt>
                <c:pt idx="399">
                  <c:v>43269</c:v>
                </c:pt>
                <c:pt idx="400">
                  <c:v>43270</c:v>
                </c:pt>
                <c:pt idx="401">
                  <c:v>43271</c:v>
                </c:pt>
                <c:pt idx="402">
                  <c:v>43272</c:v>
                </c:pt>
                <c:pt idx="403">
                  <c:v>43273</c:v>
                </c:pt>
                <c:pt idx="404">
                  <c:v>43274</c:v>
                </c:pt>
                <c:pt idx="405">
                  <c:v>43275</c:v>
                </c:pt>
                <c:pt idx="406">
                  <c:v>43276</c:v>
                </c:pt>
                <c:pt idx="407">
                  <c:v>43277</c:v>
                </c:pt>
                <c:pt idx="408">
                  <c:v>43278</c:v>
                </c:pt>
                <c:pt idx="409">
                  <c:v>43279</c:v>
                </c:pt>
                <c:pt idx="410">
                  <c:v>43280</c:v>
                </c:pt>
                <c:pt idx="411">
                  <c:v>43281</c:v>
                </c:pt>
                <c:pt idx="412">
                  <c:v>43282</c:v>
                </c:pt>
                <c:pt idx="413">
                  <c:v>43283</c:v>
                </c:pt>
                <c:pt idx="414">
                  <c:v>43284</c:v>
                </c:pt>
                <c:pt idx="415">
                  <c:v>43285</c:v>
                </c:pt>
                <c:pt idx="416">
                  <c:v>43286</c:v>
                </c:pt>
                <c:pt idx="417">
                  <c:v>43287</c:v>
                </c:pt>
                <c:pt idx="418">
                  <c:v>43288</c:v>
                </c:pt>
                <c:pt idx="419">
                  <c:v>43289</c:v>
                </c:pt>
                <c:pt idx="420">
                  <c:v>43290</c:v>
                </c:pt>
                <c:pt idx="421">
                  <c:v>43291</c:v>
                </c:pt>
                <c:pt idx="422">
                  <c:v>43292</c:v>
                </c:pt>
                <c:pt idx="423">
                  <c:v>43293</c:v>
                </c:pt>
                <c:pt idx="424">
                  <c:v>43294</c:v>
                </c:pt>
                <c:pt idx="425">
                  <c:v>43295</c:v>
                </c:pt>
                <c:pt idx="426">
                  <c:v>43296</c:v>
                </c:pt>
                <c:pt idx="427">
                  <c:v>43297</c:v>
                </c:pt>
                <c:pt idx="428">
                  <c:v>43298</c:v>
                </c:pt>
                <c:pt idx="429">
                  <c:v>43299</c:v>
                </c:pt>
                <c:pt idx="430">
                  <c:v>43300</c:v>
                </c:pt>
                <c:pt idx="431">
                  <c:v>43301</c:v>
                </c:pt>
                <c:pt idx="432">
                  <c:v>43302</c:v>
                </c:pt>
                <c:pt idx="433">
                  <c:v>43303</c:v>
                </c:pt>
                <c:pt idx="434">
                  <c:v>43304</c:v>
                </c:pt>
                <c:pt idx="435">
                  <c:v>43305</c:v>
                </c:pt>
                <c:pt idx="436">
                  <c:v>43306</c:v>
                </c:pt>
                <c:pt idx="437">
                  <c:v>43307</c:v>
                </c:pt>
                <c:pt idx="438">
                  <c:v>43308</c:v>
                </c:pt>
                <c:pt idx="439">
                  <c:v>43309</c:v>
                </c:pt>
                <c:pt idx="440">
                  <c:v>43310</c:v>
                </c:pt>
                <c:pt idx="441">
                  <c:v>43311</c:v>
                </c:pt>
                <c:pt idx="442">
                  <c:v>43312</c:v>
                </c:pt>
                <c:pt idx="443">
                  <c:v>43313</c:v>
                </c:pt>
                <c:pt idx="444">
                  <c:v>43314</c:v>
                </c:pt>
                <c:pt idx="445">
                  <c:v>43315</c:v>
                </c:pt>
                <c:pt idx="446">
                  <c:v>43316</c:v>
                </c:pt>
                <c:pt idx="447">
                  <c:v>43317</c:v>
                </c:pt>
                <c:pt idx="448">
                  <c:v>43318</c:v>
                </c:pt>
                <c:pt idx="449">
                  <c:v>43319</c:v>
                </c:pt>
                <c:pt idx="450">
                  <c:v>43320</c:v>
                </c:pt>
                <c:pt idx="451">
                  <c:v>43321</c:v>
                </c:pt>
                <c:pt idx="452">
                  <c:v>43322</c:v>
                </c:pt>
                <c:pt idx="453">
                  <c:v>43323</c:v>
                </c:pt>
                <c:pt idx="454">
                  <c:v>43324</c:v>
                </c:pt>
                <c:pt idx="455">
                  <c:v>43325</c:v>
                </c:pt>
                <c:pt idx="456">
                  <c:v>43326</c:v>
                </c:pt>
                <c:pt idx="457">
                  <c:v>43327</c:v>
                </c:pt>
                <c:pt idx="458">
                  <c:v>43328</c:v>
                </c:pt>
                <c:pt idx="459">
                  <c:v>43329</c:v>
                </c:pt>
                <c:pt idx="460">
                  <c:v>43330</c:v>
                </c:pt>
                <c:pt idx="461">
                  <c:v>43331</c:v>
                </c:pt>
                <c:pt idx="462">
                  <c:v>43332</c:v>
                </c:pt>
                <c:pt idx="463">
                  <c:v>43333</c:v>
                </c:pt>
                <c:pt idx="464">
                  <c:v>43334</c:v>
                </c:pt>
                <c:pt idx="465">
                  <c:v>43335</c:v>
                </c:pt>
                <c:pt idx="466">
                  <c:v>43336</c:v>
                </c:pt>
                <c:pt idx="467">
                  <c:v>43337</c:v>
                </c:pt>
                <c:pt idx="468">
                  <c:v>43338</c:v>
                </c:pt>
                <c:pt idx="469">
                  <c:v>43339</c:v>
                </c:pt>
                <c:pt idx="470">
                  <c:v>43340</c:v>
                </c:pt>
                <c:pt idx="471">
                  <c:v>43341</c:v>
                </c:pt>
                <c:pt idx="472">
                  <c:v>43342</c:v>
                </c:pt>
                <c:pt idx="473">
                  <c:v>43343</c:v>
                </c:pt>
                <c:pt idx="474">
                  <c:v>43344</c:v>
                </c:pt>
                <c:pt idx="475">
                  <c:v>43345</c:v>
                </c:pt>
                <c:pt idx="476">
                  <c:v>43346</c:v>
                </c:pt>
                <c:pt idx="477">
                  <c:v>43347</c:v>
                </c:pt>
                <c:pt idx="478">
                  <c:v>43348</c:v>
                </c:pt>
                <c:pt idx="479">
                  <c:v>43349</c:v>
                </c:pt>
                <c:pt idx="480">
                  <c:v>43350</c:v>
                </c:pt>
                <c:pt idx="481">
                  <c:v>43351</c:v>
                </c:pt>
                <c:pt idx="482">
                  <c:v>43352</c:v>
                </c:pt>
                <c:pt idx="483">
                  <c:v>43353</c:v>
                </c:pt>
                <c:pt idx="484">
                  <c:v>43354</c:v>
                </c:pt>
                <c:pt idx="485">
                  <c:v>43355</c:v>
                </c:pt>
                <c:pt idx="486">
                  <c:v>43356</c:v>
                </c:pt>
                <c:pt idx="487">
                  <c:v>43357</c:v>
                </c:pt>
                <c:pt idx="488">
                  <c:v>43358</c:v>
                </c:pt>
                <c:pt idx="489">
                  <c:v>43359</c:v>
                </c:pt>
                <c:pt idx="490">
                  <c:v>43360</c:v>
                </c:pt>
                <c:pt idx="491">
                  <c:v>43361</c:v>
                </c:pt>
                <c:pt idx="492">
                  <c:v>43362</c:v>
                </c:pt>
                <c:pt idx="493">
                  <c:v>43363</c:v>
                </c:pt>
                <c:pt idx="494">
                  <c:v>43364</c:v>
                </c:pt>
                <c:pt idx="495">
                  <c:v>43365</c:v>
                </c:pt>
                <c:pt idx="496">
                  <c:v>43366</c:v>
                </c:pt>
                <c:pt idx="497">
                  <c:v>43367</c:v>
                </c:pt>
                <c:pt idx="498">
                  <c:v>43368</c:v>
                </c:pt>
                <c:pt idx="499">
                  <c:v>43369</c:v>
                </c:pt>
                <c:pt idx="500">
                  <c:v>43370</c:v>
                </c:pt>
                <c:pt idx="501">
                  <c:v>43371</c:v>
                </c:pt>
                <c:pt idx="502">
                  <c:v>43372</c:v>
                </c:pt>
                <c:pt idx="503">
                  <c:v>43373</c:v>
                </c:pt>
                <c:pt idx="504">
                  <c:v>43374</c:v>
                </c:pt>
                <c:pt idx="505">
                  <c:v>43375</c:v>
                </c:pt>
                <c:pt idx="506">
                  <c:v>43376</c:v>
                </c:pt>
                <c:pt idx="507">
                  <c:v>43377</c:v>
                </c:pt>
                <c:pt idx="508">
                  <c:v>43378</c:v>
                </c:pt>
                <c:pt idx="509">
                  <c:v>43379</c:v>
                </c:pt>
                <c:pt idx="510">
                  <c:v>43380</c:v>
                </c:pt>
                <c:pt idx="511">
                  <c:v>43381</c:v>
                </c:pt>
                <c:pt idx="512">
                  <c:v>43382</c:v>
                </c:pt>
                <c:pt idx="513">
                  <c:v>43383</c:v>
                </c:pt>
                <c:pt idx="514">
                  <c:v>43384</c:v>
                </c:pt>
                <c:pt idx="515">
                  <c:v>43385</c:v>
                </c:pt>
                <c:pt idx="516">
                  <c:v>43386</c:v>
                </c:pt>
                <c:pt idx="517">
                  <c:v>43387</c:v>
                </c:pt>
                <c:pt idx="518">
                  <c:v>43388</c:v>
                </c:pt>
                <c:pt idx="519">
                  <c:v>43389</c:v>
                </c:pt>
                <c:pt idx="520">
                  <c:v>43390</c:v>
                </c:pt>
                <c:pt idx="521">
                  <c:v>43391</c:v>
                </c:pt>
                <c:pt idx="522">
                  <c:v>43392</c:v>
                </c:pt>
                <c:pt idx="523">
                  <c:v>43393</c:v>
                </c:pt>
                <c:pt idx="524">
                  <c:v>43394</c:v>
                </c:pt>
                <c:pt idx="525">
                  <c:v>43395</c:v>
                </c:pt>
                <c:pt idx="526">
                  <c:v>43396</c:v>
                </c:pt>
                <c:pt idx="527">
                  <c:v>43397</c:v>
                </c:pt>
                <c:pt idx="528">
                  <c:v>43398</c:v>
                </c:pt>
                <c:pt idx="529">
                  <c:v>43399</c:v>
                </c:pt>
                <c:pt idx="530">
                  <c:v>43400</c:v>
                </c:pt>
                <c:pt idx="531">
                  <c:v>43401</c:v>
                </c:pt>
                <c:pt idx="532">
                  <c:v>43402</c:v>
                </c:pt>
                <c:pt idx="533">
                  <c:v>43403</c:v>
                </c:pt>
                <c:pt idx="534">
                  <c:v>43404</c:v>
                </c:pt>
                <c:pt idx="535">
                  <c:v>43405</c:v>
                </c:pt>
                <c:pt idx="536">
                  <c:v>43406</c:v>
                </c:pt>
                <c:pt idx="537">
                  <c:v>43407</c:v>
                </c:pt>
                <c:pt idx="538">
                  <c:v>43408</c:v>
                </c:pt>
                <c:pt idx="539">
                  <c:v>43409</c:v>
                </c:pt>
                <c:pt idx="540">
                  <c:v>43410</c:v>
                </c:pt>
                <c:pt idx="541">
                  <c:v>43411</c:v>
                </c:pt>
                <c:pt idx="542">
                  <c:v>43412</c:v>
                </c:pt>
                <c:pt idx="543">
                  <c:v>43413</c:v>
                </c:pt>
                <c:pt idx="544">
                  <c:v>43414</c:v>
                </c:pt>
                <c:pt idx="545">
                  <c:v>43415</c:v>
                </c:pt>
                <c:pt idx="546">
                  <c:v>43416</c:v>
                </c:pt>
                <c:pt idx="547">
                  <c:v>43417</c:v>
                </c:pt>
                <c:pt idx="548">
                  <c:v>43418</c:v>
                </c:pt>
                <c:pt idx="549">
                  <c:v>43419</c:v>
                </c:pt>
                <c:pt idx="550">
                  <c:v>43420</c:v>
                </c:pt>
                <c:pt idx="551">
                  <c:v>43421</c:v>
                </c:pt>
                <c:pt idx="552">
                  <c:v>43422</c:v>
                </c:pt>
                <c:pt idx="553">
                  <c:v>43423</c:v>
                </c:pt>
                <c:pt idx="554">
                  <c:v>43424</c:v>
                </c:pt>
                <c:pt idx="555">
                  <c:v>43425</c:v>
                </c:pt>
                <c:pt idx="556">
                  <c:v>43426</c:v>
                </c:pt>
                <c:pt idx="557">
                  <c:v>43427</c:v>
                </c:pt>
                <c:pt idx="558">
                  <c:v>43428</c:v>
                </c:pt>
                <c:pt idx="559">
                  <c:v>43429</c:v>
                </c:pt>
                <c:pt idx="560">
                  <c:v>43430</c:v>
                </c:pt>
                <c:pt idx="561">
                  <c:v>43431</c:v>
                </c:pt>
                <c:pt idx="562">
                  <c:v>43432</c:v>
                </c:pt>
                <c:pt idx="563">
                  <c:v>43433</c:v>
                </c:pt>
                <c:pt idx="564">
                  <c:v>43434</c:v>
                </c:pt>
                <c:pt idx="565">
                  <c:v>43435</c:v>
                </c:pt>
                <c:pt idx="566">
                  <c:v>43436</c:v>
                </c:pt>
                <c:pt idx="567">
                  <c:v>43437</c:v>
                </c:pt>
                <c:pt idx="568">
                  <c:v>43438</c:v>
                </c:pt>
                <c:pt idx="569">
                  <c:v>43439</c:v>
                </c:pt>
                <c:pt idx="570">
                  <c:v>43440</c:v>
                </c:pt>
                <c:pt idx="571">
                  <c:v>43441</c:v>
                </c:pt>
                <c:pt idx="572">
                  <c:v>43442</c:v>
                </c:pt>
                <c:pt idx="573">
                  <c:v>43443</c:v>
                </c:pt>
                <c:pt idx="574">
                  <c:v>43444</c:v>
                </c:pt>
                <c:pt idx="575">
                  <c:v>43445</c:v>
                </c:pt>
                <c:pt idx="576">
                  <c:v>43446</c:v>
                </c:pt>
                <c:pt idx="577">
                  <c:v>43447</c:v>
                </c:pt>
                <c:pt idx="578">
                  <c:v>43448</c:v>
                </c:pt>
                <c:pt idx="579">
                  <c:v>43449</c:v>
                </c:pt>
                <c:pt idx="580">
                  <c:v>43450</c:v>
                </c:pt>
                <c:pt idx="581">
                  <c:v>43451</c:v>
                </c:pt>
                <c:pt idx="582">
                  <c:v>43452</c:v>
                </c:pt>
                <c:pt idx="583">
                  <c:v>43453</c:v>
                </c:pt>
                <c:pt idx="584">
                  <c:v>43454</c:v>
                </c:pt>
                <c:pt idx="585">
                  <c:v>43455</c:v>
                </c:pt>
                <c:pt idx="586">
                  <c:v>43456</c:v>
                </c:pt>
                <c:pt idx="587">
                  <c:v>43457</c:v>
                </c:pt>
                <c:pt idx="588">
                  <c:v>43458</c:v>
                </c:pt>
                <c:pt idx="589">
                  <c:v>43459</c:v>
                </c:pt>
                <c:pt idx="590">
                  <c:v>43460</c:v>
                </c:pt>
                <c:pt idx="591">
                  <c:v>43461</c:v>
                </c:pt>
                <c:pt idx="592">
                  <c:v>43462</c:v>
                </c:pt>
                <c:pt idx="593">
                  <c:v>43463</c:v>
                </c:pt>
                <c:pt idx="594">
                  <c:v>43464</c:v>
                </c:pt>
                <c:pt idx="595">
                  <c:v>43465</c:v>
                </c:pt>
                <c:pt idx="596">
                  <c:v>43466</c:v>
                </c:pt>
                <c:pt idx="597">
                  <c:v>43467</c:v>
                </c:pt>
                <c:pt idx="598">
                  <c:v>43468</c:v>
                </c:pt>
                <c:pt idx="599">
                  <c:v>43469</c:v>
                </c:pt>
                <c:pt idx="600">
                  <c:v>43470</c:v>
                </c:pt>
                <c:pt idx="601">
                  <c:v>43471</c:v>
                </c:pt>
                <c:pt idx="602">
                  <c:v>43472</c:v>
                </c:pt>
                <c:pt idx="603">
                  <c:v>43473</c:v>
                </c:pt>
                <c:pt idx="604">
                  <c:v>43474</c:v>
                </c:pt>
                <c:pt idx="605">
                  <c:v>43475</c:v>
                </c:pt>
                <c:pt idx="606">
                  <c:v>43476</c:v>
                </c:pt>
                <c:pt idx="607">
                  <c:v>43477</c:v>
                </c:pt>
                <c:pt idx="608">
                  <c:v>43478</c:v>
                </c:pt>
                <c:pt idx="609">
                  <c:v>43479</c:v>
                </c:pt>
                <c:pt idx="610">
                  <c:v>43480</c:v>
                </c:pt>
                <c:pt idx="611">
                  <c:v>43481</c:v>
                </c:pt>
                <c:pt idx="612">
                  <c:v>43482</c:v>
                </c:pt>
                <c:pt idx="613">
                  <c:v>43483</c:v>
                </c:pt>
                <c:pt idx="614">
                  <c:v>43484</c:v>
                </c:pt>
                <c:pt idx="615">
                  <c:v>43485</c:v>
                </c:pt>
                <c:pt idx="616">
                  <c:v>43486</c:v>
                </c:pt>
                <c:pt idx="617">
                  <c:v>43487</c:v>
                </c:pt>
                <c:pt idx="618">
                  <c:v>43488</c:v>
                </c:pt>
                <c:pt idx="619">
                  <c:v>43489</c:v>
                </c:pt>
                <c:pt idx="620">
                  <c:v>43490</c:v>
                </c:pt>
                <c:pt idx="621">
                  <c:v>43491</c:v>
                </c:pt>
                <c:pt idx="622">
                  <c:v>43492</c:v>
                </c:pt>
                <c:pt idx="623">
                  <c:v>43493</c:v>
                </c:pt>
                <c:pt idx="624">
                  <c:v>43494</c:v>
                </c:pt>
                <c:pt idx="625">
                  <c:v>43495</c:v>
                </c:pt>
                <c:pt idx="626">
                  <c:v>43496</c:v>
                </c:pt>
                <c:pt idx="627">
                  <c:v>43497</c:v>
                </c:pt>
                <c:pt idx="628">
                  <c:v>43498</c:v>
                </c:pt>
                <c:pt idx="629">
                  <c:v>43499</c:v>
                </c:pt>
                <c:pt idx="630">
                  <c:v>43500</c:v>
                </c:pt>
                <c:pt idx="631">
                  <c:v>43501</c:v>
                </c:pt>
                <c:pt idx="632">
                  <c:v>43502</c:v>
                </c:pt>
                <c:pt idx="633">
                  <c:v>43503</c:v>
                </c:pt>
                <c:pt idx="634">
                  <c:v>43504</c:v>
                </c:pt>
                <c:pt idx="635">
                  <c:v>43505</c:v>
                </c:pt>
                <c:pt idx="636">
                  <c:v>43506</c:v>
                </c:pt>
                <c:pt idx="637">
                  <c:v>43507</c:v>
                </c:pt>
                <c:pt idx="638">
                  <c:v>43508</c:v>
                </c:pt>
                <c:pt idx="639">
                  <c:v>43509</c:v>
                </c:pt>
                <c:pt idx="640">
                  <c:v>43510</c:v>
                </c:pt>
                <c:pt idx="641">
                  <c:v>43511</c:v>
                </c:pt>
                <c:pt idx="642">
                  <c:v>43512</c:v>
                </c:pt>
                <c:pt idx="643">
                  <c:v>43513</c:v>
                </c:pt>
                <c:pt idx="644">
                  <c:v>43514</c:v>
                </c:pt>
                <c:pt idx="645">
                  <c:v>43515</c:v>
                </c:pt>
                <c:pt idx="646">
                  <c:v>43516</c:v>
                </c:pt>
                <c:pt idx="647">
                  <c:v>43517</c:v>
                </c:pt>
                <c:pt idx="648">
                  <c:v>43518</c:v>
                </c:pt>
                <c:pt idx="649">
                  <c:v>43519</c:v>
                </c:pt>
                <c:pt idx="650">
                  <c:v>43520</c:v>
                </c:pt>
                <c:pt idx="651">
                  <c:v>43521</c:v>
                </c:pt>
                <c:pt idx="652">
                  <c:v>43522</c:v>
                </c:pt>
                <c:pt idx="653">
                  <c:v>43523</c:v>
                </c:pt>
                <c:pt idx="654">
                  <c:v>43524</c:v>
                </c:pt>
                <c:pt idx="655">
                  <c:v>43525</c:v>
                </c:pt>
                <c:pt idx="656">
                  <c:v>43526</c:v>
                </c:pt>
                <c:pt idx="657">
                  <c:v>43527</c:v>
                </c:pt>
                <c:pt idx="658">
                  <c:v>43528</c:v>
                </c:pt>
                <c:pt idx="659">
                  <c:v>43529</c:v>
                </c:pt>
                <c:pt idx="660">
                  <c:v>43530</c:v>
                </c:pt>
                <c:pt idx="661">
                  <c:v>43531</c:v>
                </c:pt>
                <c:pt idx="662">
                  <c:v>43532</c:v>
                </c:pt>
                <c:pt idx="663">
                  <c:v>43533</c:v>
                </c:pt>
                <c:pt idx="664">
                  <c:v>43534</c:v>
                </c:pt>
                <c:pt idx="665">
                  <c:v>43535</c:v>
                </c:pt>
                <c:pt idx="666">
                  <c:v>43536</c:v>
                </c:pt>
                <c:pt idx="667">
                  <c:v>43537</c:v>
                </c:pt>
                <c:pt idx="668">
                  <c:v>43538</c:v>
                </c:pt>
                <c:pt idx="669">
                  <c:v>43539</c:v>
                </c:pt>
                <c:pt idx="670">
                  <c:v>43540</c:v>
                </c:pt>
                <c:pt idx="671">
                  <c:v>43541</c:v>
                </c:pt>
                <c:pt idx="672">
                  <c:v>43542</c:v>
                </c:pt>
                <c:pt idx="673">
                  <c:v>43543</c:v>
                </c:pt>
                <c:pt idx="674">
                  <c:v>43544</c:v>
                </c:pt>
                <c:pt idx="675">
                  <c:v>43545</c:v>
                </c:pt>
                <c:pt idx="676">
                  <c:v>43546</c:v>
                </c:pt>
                <c:pt idx="677">
                  <c:v>43547</c:v>
                </c:pt>
                <c:pt idx="678">
                  <c:v>43548</c:v>
                </c:pt>
                <c:pt idx="679">
                  <c:v>43549</c:v>
                </c:pt>
                <c:pt idx="680">
                  <c:v>43550</c:v>
                </c:pt>
                <c:pt idx="681">
                  <c:v>43551</c:v>
                </c:pt>
                <c:pt idx="682">
                  <c:v>43552</c:v>
                </c:pt>
                <c:pt idx="683">
                  <c:v>43553</c:v>
                </c:pt>
                <c:pt idx="684">
                  <c:v>43554</c:v>
                </c:pt>
                <c:pt idx="685">
                  <c:v>43555</c:v>
                </c:pt>
                <c:pt idx="686">
                  <c:v>43556</c:v>
                </c:pt>
                <c:pt idx="687">
                  <c:v>43557</c:v>
                </c:pt>
                <c:pt idx="688">
                  <c:v>43558</c:v>
                </c:pt>
                <c:pt idx="689">
                  <c:v>43559</c:v>
                </c:pt>
                <c:pt idx="690">
                  <c:v>43560</c:v>
                </c:pt>
                <c:pt idx="691">
                  <c:v>43561</c:v>
                </c:pt>
                <c:pt idx="692">
                  <c:v>43562</c:v>
                </c:pt>
                <c:pt idx="693">
                  <c:v>43563</c:v>
                </c:pt>
                <c:pt idx="694">
                  <c:v>43564</c:v>
                </c:pt>
                <c:pt idx="695">
                  <c:v>43565</c:v>
                </c:pt>
                <c:pt idx="696">
                  <c:v>43566</c:v>
                </c:pt>
                <c:pt idx="697">
                  <c:v>43567</c:v>
                </c:pt>
                <c:pt idx="698">
                  <c:v>43568</c:v>
                </c:pt>
                <c:pt idx="699">
                  <c:v>43569</c:v>
                </c:pt>
                <c:pt idx="700">
                  <c:v>43570</c:v>
                </c:pt>
                <c:pt idx="701">
                  <c:v>43571</c:v>
                </c:pt>
                <c:pt idx="702">
                  <c:v>43572</c:v>
                </c:pt>
                <c:pt idx="703">
                  <c:v>43573</c:v>
                </c:pt>
                <c:pt idx="704">
                  <c:v>43574</c:v>
                </c:pt>
                <c:pt idx="705">
                  <c:v>43575</c:v>
                </c:pt>
                <c:pt idx="706">
                  <c:v>43576</c:v>
                </c:pt>
                <c:pt idx="707">
                  <c:v>43577</c:v>
                </c:pt>
                <c:pt idx="708">
                  <c:v>43578</c:v>
                </c:pt>
                <c:pt idx="709">
                  <c:v>43579</c:v>
                </c:pt>
                <c:pt idx="710">
                  <c:v>43580</c:v>
                </c:pt>
                <c:pt idx="711">
                  <c:v>43581</c:v>
                </c:pt>
                <c:pt idx="712">
                  <c:v>43582</c:v>
                </c:pt>
                <c:pt idx="713">
                  <c:v>43583</c:v>
                </c:pt>
                <c:pt idx="714">
                  <c:v>43584</c:v>
                </c:pt>
                <c:pt idx="715">
                  <c:v>43585</c:v>
                </c:pt>
                <c:pt idx="716">
                  <c:v>43586</c:v>
                </c:pt>
                <c:pt idx="717">
                  <c:v>43587</c:v>
                </c:pt>
                <c:pt idx="718">
                  <c:v>43588</c:v>
                </c:pt>
                <c:pt idx="719">
                  <c:v>43589</c:v>
                </c:pt>
                <c:pt idx="720">
                  <c:v>43590</c:v>
                </c:pt>
                <c:pt idx="721">
                  <c:v>43591</c:v>
                </c:pt>
                <c:pt idx="722">
                  <c:v>43592</c:v>
                </c:pt>
                <c:pt idx="723">
                  <c:v>43593</c:v>
                </c:pt>
                <c:pt idx="724">
                  <c:v>43594</c:v>
                </c:pt>
                <c:pt idx="725">
                  <c:v>43595</c:v>
                </c:pt>
                <c:pt idx="726">
                  <c:v>43596</c:v>
                </c:pt>
                <c:pt idx="727">
                  <c:v>43597</c:v>
                </c:pt>
                <c:pt idx="728">
                  <c:v>43598</c:v>
                </c:pt>
                <c:pt idx="729">
                  <c:v>43599</c:v>
                </c:pt>
                <c:pt idx="730">
                  <c:v>43600</c:v>
                </c:pt>
                <c:pt idx="731">
                  <c:v>43601</c:v>
                </c:pt>
                <c:pt idx="732">
                  <c:v>43602</c:v>
                </c:pt>
                <c:pt idx="733">
                  <c:v>43603</c:v>
                </c:pt>
                <c:pt idx="734">
                  <c:v>43604</c:v>
                </c:pt>
                <c:pt idx="735">
                  <c:v>43605</c:v>
                </c:pt>
                <c:pt idx="736">
                  <c:v>43606</c:v>
                </c:pt>
              </c:numCache>
            </c:numRef>
          </c:cat>
          <c:val>
            <c:numRef>
              <c:f>'[1]Daily T Rad'!$F$4:$F$740</c:f>
              <c:numCache>
                <c:formatCode>General</c:formatCode>
                <c:ptCount val="737"/>
                <c:pt idx="279">
                  <c:v>-10</c:v>
                </c:pt>
                <c:pt idx="280">
                  <c:v>-10</c:v>
                </c:pt>
                <c:pt idx="281">
                  <c:v>-10</c:v>
                </c:pt>
                <c:pt idx="282">
                  <c:v>-10</c:v>
                </c:pt>
                <c:pt idx="283">
                  <c:v>-10</c:v>
                </c:pt>
                <c:pt idx="284">
                  <c:v>-10</c:v>
                </c:pt>
                <c:pt idx="285">
                  <c:v>-10</c:v>
                </c:pt>
                <c:pt idx="286">
                  <c:v>-10</c:v>
                </c:pt>
                <c:pt idx="287">
                  <c:v>-10</c:v>
                </c:pt>
                <c:pt idx="288">
                  <c:v>-10</c:v>
                </c:pt>
                <c:pt idx="289">
                  <c:v>-10</c:v>
                </c:pt>
                <c:pt idx="290">
                  <c:v>-10</c:v>
                </c:pt>
                <c:pt idx="291">
                  <c:v>-10</c:v>
                </c:pt>
                <c:pt idx="292">
                  <c:v>-10</c:v>
                </c:pt>
                <c:pt idx="293">
                  <c:v>-10</c:v>
                </c:pt>
                <c:pt idx="294">
                  <c:v>-10</c:v>
                </c:pt>
                <c:pt idx="295">
                  <c:v>-10</c:v>
                </c:pt>
                <c:pt idx="296">
                  <c:v>-10</c:v>
                </c:pt>
                <c:pt idx="297">
                  <c:v>-10</c:v>
                </c:pt>
                <c:pt idx="298">
                  <c:v>-10</c:v>
                </c:pt>
                <c:pt idx="299">
                  <c:v>-10</c:v>
                </c:pt>
                <c:pt idx="300">
                  <c:v>-10</c:v>
                </c:pt>
                <c:pt idx="301">
                  <c:v>-10</c:v>
                </c:pt>
                <c:pt idx="302">
                  <c:v>-10</c:v>
                </c:pt>
                <c:pt idx="303">
                  <c:v>-10</c:v>
                </c:pt>
                <c:pt idx="304">
                  <c:v>-10</c:v>
                </c:pt>
                <c:pt idx="305">
                  <c:v>-10</c:v>
                </c:pt>
                <c:pt idx="306">
                  <c:v>-10</c:v>
                </c:pt>
                <c:pt idx="307">
                  <c:v>-10</c:v>
                </c:pt>
                <c:pt idx="308">
                  <c:v>-10</c:v>
                </c:pt>
                <c:pt idx="309">
                  <c:v>-10</c:v>
                </c:pt>
                <c:pt idx="310">
                  <c:v>-10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57-4A49-82B8-64156025D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5076920"/>
        <c:axId val="405077248"/>
      </c:lineChart>
      <c:dateAx>
        <c:axId val="405076920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77248"/>
        <c:crossesAt val="-10"/>
        <c:auto val="0"/>
        <c:lblOffset val="100"/>
        <c:baseTimeUnit val="days"/>
        <c:majorUnit val="3"/>
        <c:majorTimeUnit val="months"/>
      </c:dateAx>
      <c:valAx>
        <c:axId val="405077248"/>
        <c:scaling>
          <c:orientation val="minMax"/>
          <c:max val="32"/>
          <c:min val="-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Mean</a:t>
                </a:r>
                <a:r>
                  <a:rPr lang="en-GB" sz="1050" baseline="0"/>
                  <a:t> air temperatue [°C]</a:t>
                </a:r>
                <a:endParaRPr lang="en-GB" sz="1050"/>
              </a:p>
            </c:rich>
          </c:tx>
          <c:layout>
            <c:manualLayout>
              <c:xMode val="edge"/>
              <c:yMode val="edge"/>
              <c:x val="3.5587415546082503E-2"/>
              <c:y val="0.153684120707352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76920"/>
        <c:crosses val="autoZero"/>
        <c:crossBetween val="between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11801994536887"/>
          <c:y val="0.17171296296296296"/>
          <c:w val="0.80663151603641714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'Electrodes Cont. monitored'!$V$4</c:f>
              <c:strCache>
                <c:ptCount val="1"/>
                <c:pt idx="0">
                  <c:v>M15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'Electrodes Cont. monitored'!$U$71:$U$90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monitored'!$V$71:$V$90</c:f>
              <c:numCache>
                <c:formatCode>General</c:formatCode>
                <c:ptCount val="20"/>
                <c:pt idx="0">
                  <c:v>17.3</c:v>
                </c:pt>
                <c:pt idx="1">
                  <c:v>16.8</c:v>
                </c:pt>
                <c:pt idx="2">
                  <c:v>17.5</c:v>
                </c:pt>
                <c:pt idx="3">
                  <c:v>16.899999999999999</c:v>
                </c:pt>
                <c:pt idx="4">
                  <c:v>20.6</c:v>
                </c:pt>
                <c:pt idx="5">
                  <c:v>21.4</c:v>
                </c:pt>
                <c:pt idx="6">
                  <c:v>21.2</c:v>
                </c:pt>
                <c:pt idx="7">
                  <c:v>20.7</c:v>
                </c:pt>
                <c:pt idx="8">
                  <c:v>18.600000000000001</c:v>
                </c:pt>
                <c:pt idx="9">
                  <c:v>19.2</c:v>
                </c:pt>
                <c:pt idx="10">
                  <c:v>16.600000000000001</c:v>
                </c:pt>
                <c:pt idx="11">
                  <c:v>18</c:v>
                </c:pt>
                <c:pt idx="12">
                  <c:v>14.6</c:v>
                </c:pt>
                <c:pt idx="13">
                  <c:v>9.6999999999999993</c:v>
                </c:pt>
                <c:pt idx="14">
                  <c:v>7.8</c:v>
                </c:pt>
                <c:pt idx="15">
                  <c:v>6.1</c:v>
                </c:pt>
                <c:pt idx="16">
                  <c:v>4.7</c:v>
                </c:pt>
                <c:pt idx="17">
                  <c:v>4.9000000000000004</c:v>
                </c:pt>
                <c:pt idx="18">
                  <c:v>11.1</c:v>
                </c:pt>
                <c:pt idx="19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7F-4C21-8004-9FDC83CCCC19}"/>
            </c:ext>
          </c:extLst>
        </c:ser>
        <c:ser>
          <c:idx val="2"/>
          <c:order val="1"/>
          <c:tx>
            <c:strRef>
              <c:f>'Electrodes Cont. monitored'!$W$4</c:f>
              <c:strCache>
                <c:ptCount val="1"/>
                <c:pt idx="0">
                  <c:v>M21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'Electrodes Cont. monitored'!$U$71:$U$90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monitored'!$W$71:$W$90</c:f>
              <c:numCache>
                <c:formatCode>General</c:formatCode>
                <c:ptCount val="20"/>
                <c:pt idx="0">
                  <c:v>17.2</c:v>
                </c:pt>
                <c:pt idx="1">
                  <c:v>17.2</c:v>
                </c:pt>
                <c:pt idx="2">
                  <c:v>18</c:v>
                </c:pt>
                <c:pt idx="3">
                  <c:v>17.399999999999999</c:v>
                </c:pt>
                <c:pt idx="4">
                  <c:v>20.399999999999999</c:v>
                </c:pt>
                <c:pt idx="5">
                  <c:v>21.5</c:v>
                </c:pt>
                <c:pt idx="6">
                  <c:v>21.3</c:v>
                </c:pt>
                <c:pt idx="7">
                  <c:v>20.9</c:v>
                </c:pt>
                <c:pt idx="8">
                  <c:v>18.8</c:v>
                </c:pt>
                <c:pt idx="9">
                  <c:v>19.3</c:v>
                </c:pt>
                <c:pt idx="10">
                  <c:v>16.7</c:v>
                </c:pt>
                <c:pt idx="11">
                  <c:v>18.100000000000001</c:v>
                </c:pt>
                <c:pt idx="12">
                  <c:v>14.8</c:v>
                </c:pt>
                <c:pt idx="13">
                  <c:v>10.1</c:v>
                </c:pt>
                <c:pt idx="14">
                  <c:v>7.5</c:v>
                </c:pt>
                <c:pt idx="15">
                  <c:v>5.8</c:v>
                </c:pt>
                <c:pt idx="16">
                  <c:v>4.3</c:v>
                </c:pt>
                <c:pt idx="17">
                  <c:v>5.4</c:v>
                </c:pt>
                <c:pt idx="18">
                  <c:v>11</c:v>
                </c:pt>
                <c:pt idx="19">
                  <c:v>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7F-4C21-8004-9FDC83CCCC19}"/>
            </c:ext>
          </c:extLst>
        </c:ser>
        <c:ser>
          <c:idx val="3"/>
          <c:order val="2"/>
          <c:tx>
            <c:strRef>
              <c:f>'Electrodes Cont. monitored'!$X$4</c:f>
              <c:strCache>
                <c:ptCount val="1"/>
                <c:pt idx="0">
                  <c:v>M33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'Electrodes Cont. monitored'!$U$71:$U$90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monitored'!$X$71:$X$90</c:f>
              <c:numCache>
                <c:formatCode>General</c:formatCode>
                <c:ptCount val="20"/>
                <c:pt idx="0">
                  <c:v>17.2</c:v>
                </c:pt>
                <c:pt idx="1">
                  <c:v>17.3</c:v>
                </c:pt>
                <c:pt idx="2">
                  <c:v>17.600000000000001</c:v>
                </c:pt>
                <c:pt idx="3">
                  <c:v>17.399999999999999</c:v>
                </c:pt>
                <c:pt idx="4">
                  <c:v>20.5</c:v>
                </c:pt>
                <c:pt idx="5">
                  <c:v>21.4</c:v>
                </c:pt>
                <c:pt idx="6">
                  <c:v>21.2</c:v>
                </c:pt>
                <c:pt idx="7">
                  <c:v>20.8</c:v>
                </c:pt>
                <c:pt idx="8">
                  <c:v>18.7</c:v>
                </c:pt>
                <c:pt idx="9">
                  <c:v>19.3</c:v>
                </c:pt>
                <c:pt idx="10">
                  <c:v>16.600000000000001</c:v>
                </c:pt>
                <c:pt idx="11">
                  <c:v>18.2</c:v>
                </c:pt>
                <c:pt idx="12">
                  <c:v>14.7</c:v>
                </c:pt>
                <c:pt idx="13">
                  <c:v>10.3</c:v>
                </c:pt>
                <c:pt idx="14">
                  <c:v>7.7</c:v>
                </c:pt>
                <c:pt idx="15">
                  <c:v>5.7</c:v>
                </c:pt>
                <c:pt idx="16">
                  <c:v>4.3</c:v>
                </c:pt>
                <c:pt idx="17">
                  <c:v>5.0999999999999996</c:v>
                </c:pt>
                <c:pt idx="18">
                  <c:v>10.7</c:v>
                </c:pt>
                <c:pt idx="19">
                  <c:v>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7F-4C21-8004-9FDC83CCCC19}"/>
            </c:ext>
          </c:extLst>
        </c:ser>
        <c:ser>
          <c:idx val="1"/>
          <c:order val="3"/>
          <c:tx>
            <c:strRef>
              <c:f>'Electrodes Cont. monitored'!$Y$4</c:f>
              <c:strCache>
                <c:ptCount val="1"/>
                <c:pt idx="0">
                  <c:v>M65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'Electrodes Cont. monitored'!$U$71:$U$90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monitored'!$Y$71:$Y$90</c:f>
              <c:numCache>
                <c:formatCode>General</c:formatCode>
                <c:ptCount val="20"/>
                <c:pt idx="0">
                  <c:v>17.3</c:v>
                </c:pt>
                <c:pt idx="1">
                  <c:v>17.3</c:v>
                </c:pt>
                <c:pt idx="2">
                  <c:v>17.7</c:v>
                </c:pt>
                <c:pt idx="3">
                  <c:v>17.399999999999999</c:v>
                </c:pt>
                <c:pt idx="4">
                  <c:v>20.399999999999999</c:v>
                </c:pt>
                <c:pt idx="5">
                  <c:v>21.6</c:v>
                </c:pt>
                <c:pt idx="6">
                  <c:v>21.3</c:v>
                </c:pt>
                <c:pt idx="7">
                  <c:v>20.8</c:v>
                </c:pt>
                <c:pt idx="8">
                  <c:v>18.600000000000001</c:v>
                </c:pt>
                <c:pt idx="9">
                  <c:v>19.2</c:v>
                </c:pt>
                <c:pt idx="10">
                  <c:v>16.399999999999999</c:v>
                </c:pt>
                <c:pt idx="11">
                  <c:v>18.100000000000001</c:v>
                </c:pt>
                <c:pt idx="12">
                  <c:v>14.8</c:v>
                </c:pt>
                <c:pt idx="13">
                  <c:v>10.3</c:v>
                </c:pt>
                <c:pt idx="14">
                  <c:v>7.3</c:v>
                </c:pt>
                <c:pt idx="15">
                  <c:v>5.6</c:v>
                </c:pt>
                <c:pt idx="16">
                  <c:v>4.3</c:v>
                </c:pt>
                <c:pt idx="17">
                  <c:v>5.0999999999999996</c:v>
                </c:pt>
                <c:pt idx="18">
                  <c:v>11.7</c:v>
                </c:pt>
                <c:pt idx="19">
                  <c:v>13.1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7F-4C21-8004-9FDC83CCCC19}"/>
            </c:ext>
          </c:extLst>
        </c:ser>
        <c:ser>
          <c:idx val="4"/>
          <c:order val="4"/>
          <c:tx>
            <c:strRef>
              <c:f>'Electrodes Cont. monitored'!$Z$4</c:f>
              <c:strCache>
                <c:ptCount val="1"/>
                <c:pt idx="0">
                  <c:v>M86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'Electrodes Cont. monitored'!$U$71:$U$90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monitored'!$Z$71:$Z$90</c:f>
              <c:numCache>
                <c:formatCode>General</c:formatCode>
                <c:ptCount val="20"/>
                <c:pt idx="0">
                  <c:v>17.3</c:v>
                </c:pt>
                <c:pt idx="1">
                  <c:v>17.3</c:v>
                </c:pt>
                <c:pt idx="2">
                  <c:v>17.899999999999999</c:v>
                </c:pt>
                <c:pt idx="3">
                  <c:v>17.899999999999999</c:v>
                </c:pt>
                <c:pt idx="4">
                  <c:v>20.6</c:v>
                </c:pt>
                <c:pt idx="5">
                  <c:v>21.6</c:v>
                </c:pt>
                <c:pt idx="6">
                  <c:v>21.6</c:v>
                </c:pt>
                <c:pt idx="7">
                  <c:v>21.1</c:v>
                </c:pt>
                <c:pt idx="8">
                  <c:v>18.8</c:v>
                </c:pt>
                <c:pt idx="9">
                  <c:v>19.399999999999999</c:v>
                </c:pt>
                <c:pt idx="10">
                  <c:v>16.8</c:v>
                </c:pt>
                <c:pt idx="11">
                  <c:v>18.100000000000001</c:v>
                </c:pt>
                <c:pt idx="12">
                  <c:v>14.7</c:v>
                </c:pt>
                <c:pt idx="13">
                  <c:v>10.5</c:v>
                </c:pt>
                <c:pt idx="14">
                  <c:v>7.4</c:v>
                </c:pt>
                <c:pt idx="15">
                  <c:v>5.7</c:v>
                </c:pt>
                <c:pt idx="16">
                  <c:v>4.2</c:v>
                </c:pt>
                <c:pt idx="17">
                  <c:v>5.0999999999999996</c:v>
                </c:pt>
                <c:pt idx="18">
                  <c:v>11.3</c:v>
                </c:pt>
                <c:pt idx="19">
                  <c:v>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7F-4C21-8004-9FDC83CCCC19}"/>
            </c:ext>
          </c:extLst>
        </c:ser>
        <c:ser>
          <c:idx val="5"/>
          <c:order val="5"/>
          <c:tx>
            <c:strRef>
              <c:f>'Electrodes Cont. monitored'!$AA$4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'Electrodes Cont. monitored'!$U$71:$U$90</c:f>
              <c:numCache>
                <c:formatCode>dd/mm/yy;@</c:formatCode>
                <c:ptCount val="20"/>
                <c:pt idx="0">
                  <c:v>43270</c:v>
                </c:pt>
                <c:pt idx="1">
                  <c:v>43277</c:v>
                </c:pt>
                <c:pt idx="2">
                  <c:v>43284</c:v>
                </c:pt>
                <c:pt idx="3">
                  <c:v>43291</c:v>
                </c:pt>
                <c:pt idx="4">
                  <c:v>43298</c:v>
                </c:pt>
                <c:pt idx="5">
                  <c:v>43305</c:v>
                </c:pt>
                <c:pt idx="6">
                  <c:v>43312</c:v>
                </c:pt>
                <c:pt idx="7">
                  <c:v>43319</c:v>
                </c:pt>
                <c:pt idx="8">
                  <c:v>43326</c:v>
                </c:pt>
                <c:pt idx="9">
                  <c:v>43333</c:v>
                </c:pt>
                <c:pt idx="10">
                  <c:v>43340</c:v>
                </c:pt>
                <c:pt idx="11">
                  <c:v>43347</c:v>
                </c:pt>
                <c:pt idx="12">
                  <c:v>43361</c:v>
                </c:pt>
                <c:pt idx="13">
                  <c:v>43375</c:v>
                </c:pt>
                <c:pt idx="14">
                  <c:v>43403</c:v>
                </c:pt>
                <c:pt idx="15">
                  <c:v>43431</c:v>
                </c:pt>
                <c:pt idx="16">
                  <c:v>43515</c:v>
                </c:pt>
                <c:pt idx="17">
                  <c:v>43543</c:v>
                </c:pt>
                <c:pt idx="18">
                  <c:v>43578</c:v>
                </c:pt>
                <c:pt idx="19">
                  <c:v>43606</c:v>
                </c:pt>
              </c:numCache>
            </c:numRef>
          </c:cat>
          <c:val>
            <c:numRef>
              <c:f>'Electrodes Cont. monitored'!$AA$71:$AA$90</c:f>
              <c:numCache>
                <c:formatCode>General</c:formatCode>
                <c:ptCount val="20"/>
                <c:pt idx="0">
                  <c:v>17.259999999999998</c:v>
                </c:pt>
                <c:pt idx="1">
                  <c:v>17.18</c:v>
                </c:pt>
                <c:pt idx="2">
                  <c:v>17.739999999999998</c:v>
                </c:pt>
                <c:pt idx="3">
                  <c:v>17.399999999999999</c:v>
                </c:pt>
                <c:pt idx="4">
                  <c:v>20.5</c:v>
                </c:pt>
                <c:pt idx="5">
                  <c:v>21.5</c:v>
                </c:pt>
                <c:pt idx="6">
                  <c:v>21.32</c:v>
                </c:pt>
                <c:pt idx="7">
                  <c:v>20.859999999999996</c:v>
                </c:pt>
                <c:pt idx="8">
                  <c:v>18.700000000000003</c:v>
                </c:pt>
                <c:pt idx="9">
                  <c:v>19.28</c:v>
                </c:pt>
                <c:pt idx="10">
                  <c:v>16.619999999999997</c:v>
                </c:pt>
                <c:pt idx="11">
                  <c:v>18.100000000000001</c:v>
                </c:pt>
                <c:pt idx="12">
                  <c:v>14.719999999999999</c:v>
                </c:pt>
                <c:pt idx="13">
                  <c:v>10.18</c:v>
                </c:pt>
                <c:pt idx="14">
                  <c:v>7.5400000000000009</c:v>
                </c:pt>
                <c:pt idx="15">
                  <c:v>5.7799999999999994</c:v>
                </c:pt>
                <c:pt idx="16">
                  <c:v>4.3600000000000003</c:v>
                </c:pt>
                <c:pt idx="17">
                  <c:v>5.12</c:v>
                </c:pt>
                <c:pt idx="18">
                  <c:v>11.16</c:v>
                </c:pt>
                <c:pt idx="19">
                  <c:v>13.020000000000001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57F-4C21-8004-9FDC83CCC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51288"/>
        <c:axId val="558956208"/>
        <c:extLst/>
      </c:lineChart>
      <c:dateAx>
        <c:axId val="558951288"/>
        <c:scaling>
          <c:orientation val="minMax"/>
          <c:max val="43617"/>
          <c:min val="4325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6208"/>
        <c:crosses val="autoZero"/>
        <c:auto val="0"/>
        <c:lblOffset val="100"/>
        <c:baseTimeUnit val="days"/>
        <c:majorUnit val="3"/>
        <c:majorTimeUnit val="months"/>
        <c:minorUnit val="1"/>
        <c:minorTimeUnit val="months"/>
      </c:dateAx>
      <c:valAx>
        <c:axId val="5589562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</a:t>
                </a:r>
                <a:r>
                  <a:rPr lang="en-US" baseline="0"/>
                  <a:t> t</a:t>
                </a:r>
                <a:r>
                  <a:rPr lang="en-US"/>
                  <a:t>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51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6.8181818181818177E-2"/>
          <c:y val="5.5555555555555552E-2"/>
          <c:w val="0.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15214830429657"/>
          <c:y val="8.8379629629629641E-2"/>
          <c:w val="0.7907907495814992"/>
          <c:h val="0.75479111986001746"/>
        </c:manualLayout>
      </c:layout>
      <c:lineChart>
        <c:grouping val="standard"/>
        <c:varyColors val="0"/>
        <c:ser>
          <c:idx val="0"/>
          <c:order val="0"/>
          <c:tx>
            <c:strRef>
              <c:f>'[2]Daily T Rad'!$C$3</c:f>
              <c:strCache>
                <c:ptCount val="1"/>
                <c:pt idx="0">
                  <c:v>Mean air temperature [°C]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'[2]Daily T Rad'!$A$4:$A$740</c:f>
              <c:numCache>
                <c:formatCode>General</c:formatCode>
                <c:ptCount val="737"/>
                <c:pt idx="0">
                  <c:v>42870</c:v>
                </c:pt>
                <c:pt idx="1">
                  <c:v>42871</c:v>
                </c:pt>
                <c:pt idx="2">
                  <c:v>42872</c:v>
                </c:pt>
                <c:pt idx="3">
                  <c:v>42873</c:v>
                </c:pt>
                <c:pt idx="4">
                  <c:v>42874</c:v>
                </c:pt>
                <c:pt idx="5">
                  <c:v>42875</c:v>
                </c:pt>
                <c:pt idx="6">
                  <c:v>42876</c:v>
                </c:pt>
                <c:pt idx="7">
                  <c:v>42877</c:v>
                </c:pt>
                <c:pt idx="8">
                  <c:v>42878</c:v>
                </c:pt>
                <c:pt idx="9">
                  <c:v>42879</c:v>
                </c:pt>
                <c:pt idx="10">
                  <c:v>42880</c:v>
                </c:pt>
                <c:pt idx="11">
                  <c:v>42881</c:v>
                </c:pt>
                <c:pt idx="12">
                  <c:v>42882</c:v>
                </c:pt>
                <c:pt idx="13">
                  <c:v>42883</c:v>
                </c:pt>
                <c:pt idx="14">
                  <c:v>42884</c:v>
                </c:pt>
                <c:pt idx="15">
                  <c:v>42885</c:v>
                </c:pt>
                <c:pt idx="16">
                  <c:v>42886</c:v>
                </c:pt>
                <c:pt idx="17">
                  <c:v>42887</c:v>
                </c:pt>
                <c:pt idx="18">
                  <c:v>42888</c:v>
                </c:pt>
                <c:pt idx="19">
                  <c:v>42889</c:v>
                </c:pt>
                <c:pt idx="20">
                  <c:v>42890</c:v>
                </c:pt>
                <c:pt idx="21">
                  <c:v>42891</c:v>
                </c:pt>
                <c:pt idx="22">
                  <c:v>42892</c:v>
                </c:pt>
                <c:pt idx="23">
                  <c:v>42893</c:v>
                </c:pt>
                <c:pt idx="24">
                  <c:v>42894</c:v>
                </c:pt>
                <c:pt idx="25">
                  <c:v>42895</c:v>
                </c:pt>
                <c:pt idx="26">
                  <c:v>42896</c:v>
                </c:pt>
                <c:pt idx="27">
                  <c:v>42897</c:v>
                </c:pt>
                <c:pt idx="28">
                  <c:v>42898</c:v>
                </c:pt>
                <c:pt idx="29">
                  <c:v>42899</c:v>
                </c:pt>
                <c:pt idx="30">
                  <c:v>42900</c:v>
                </c:pt>
                <c:pt idx="31">
                  <c:v>42901</c:v>
                </c:pt>
                <c:pt idx="32">
                  <c:v>42902</c:v>
                </c:pt>
                <c:pt idx="33">
                  <c:v>42903</c:v>
                </c:pt>
                <c:pt idx="34">
                  <c:v>42904</c:v>
                </c:pt>
                <c:pt idx="35">
                  <c:v>42905</c:v>
                </c:pt>
                <c:pt idx="36">
                  <c:v>42906</c:v>
                </c:pt>
                <c:pt idx="37">
                  <c:v>42907</c:v>
                </c:pt>
                <c:pt idx="38">
                  <c:v>42908</c:v>
                </c:pt>
                <c:pt idx="39">
                  <c:v>42909</c:v>
                </c:pt>
                <c:pt idx="40">
                  <c:v>42910</c:v>
                </c:pt>
                <c:pt idx="41">
                  <c:v>42911</c:v>
                </c:pt>
                <c:pt idx="42">
                  <c:v>42912</c:v>
                </c:pt>
                <c:pt idx="43">
                  <c:v>42913</c:v>
                </c:pt>
                <c:pt idx="44">
                  <c:v>42914</c:v>
                </c:pt>
                <c:pt idx="45">
                  <c:v>42915</c:v>
                </c:pt>
                <c:pt idx="46">
                  <c:v>42916</c:v>
                </c:pt>
                <c:pt idx="47">
                  <c:v>42917</c:v>
                </c:pt>
                <c:pt idx="48">
                  <c:v>42918</c:v>
                </c:pt>
                <c:pt idx="49">
                  <c:v>42919</c:v>
                </c:pt>
                <c:pt idx="50">
                  <c:v>42920</c:v>
                </c:pt>
                <c:pt idx="51">
                  <c:v>42921</c:v>
                </c:pt>
                <c:pt idx="52">
                  <c:v>42922</c:v>
                </c:pt>
                <c:pt idx="53">
                  <c:v>42923</c:v>
                </c:pt>
                <c:pt idx="54">
                  <c:v>42924</c:v>
                </c:pt>
                <c:pt idx="55">
                  <c:v>42925</c:v>
                </c:pt>
                <c:pt idx="56">
                  <c:v>42926</c:v>
                </c:pt>
                <c:pt idx="57">
                  <c:v>42927</c:v>
                </c:pt>
                <c:pt idx="58">
                  <c:v>42928</c:v>
                </c:pt>
                <c:pt idx="59">
                  <c:v>42929</c:v>
                </c:pt>
                <c:pt idx="60">
                  <c:v>42930</c:v>
                </c:pt>
                <c:pt idx="61">
                  <c:v>42931</c:v>
                </c:pt>
                <c:pt idx="62">
                  <c:v>42932</c:v>
                </c:pt>
                <c:pt idx="63">
                  <c:v>42933</c:v>
                </c:pt>
                <c:pt idx="64">
                  <c:v>42934</c:v>
                </c:pt>
                <c:pt idx="65">
                  <c:v>42935</c:v>
                </c:pt>
                <c:pt idx="66">
                  <c:v>42936</c:v>
                </c:pt>
                <c:pt idx="67">
                  <c:v>42937</c:v>
                </c:pt>
                <c:pt idx="68">
                  <c:v>42938</c:v>
                </c:pt>
                <c:pt idx="69">
                  <c:v>42939</c:v>
                </c:pt>
                <c:pt idx="70">
                  <c:v>42940</c:v>
                </c:pt>
                <c:pt idx="71">
                  <c:v>42941</c:v>
                </c:pt>
                <c:pt idx="72">
                  <c:v>42942</c:v>
                </c:pt>
                <c:pt idx="73">
                  <c:v>42943</c:v>
                </c:pt>
                <c:pt idx="74">
                  <c:v>42944</c:v>
                </c:pt>
                <c:pt idx="75">
                  <c:v>42945</c:v>
                </c:pt>
                <c:pt idx="76">
                  <c:v>42946</c:v>
                </c:pt>
                <c:pt idx="77">
                  <c:v>42947</c:v>
                </c:pt>
                <c:pt idx="78">
                  <c:v>42948</c:v>
                </c:pt>
                <c:pt idx="79">
                  <c:v>42949</c:v>
                </c:pt>
                <c:pt idx="80">
                  <c:v>42950</c:v>
                </c:pt>
                <c:pt idx="81">
                  <c:v>42951</c:v>
                </c:pt>
                <c:pt idx="82">
                  <c:v>42952</c:v>
                </c:pt>
                <c:pt idx="83">
                  <c:v>42953</c:v>
                </c:pt>
                <c:pt idx="84">
                  <c:v>42954</c:v>
                </c:pt>
                <c:pt idx="85">
                  <c:v>42955</c:v>
                </c:pt>
                <c:pt idx="86">
                  <c:v>42956</c:v>
                </c:pt>
                <c:pt idx="87">
                  <c:v>42957</c:v>
                </c:pt>
                <c:pt idx="88">
                  <c:v>42958</c:v>
                </c:pt>
                <c:pt idx="89">
                  <c:v>42959</c:v>
                </c:pt>
                <c:pt idx="90">
                  <c:v>42960</c:v>
                </c:pt>
                <c:pt idx="91">
                  <c:v>42961</c:v>
                </c:pt>
                <c:pt idx="92">
                  <c:v>42962</c:v>
                </c:pt>
                <c:pt idx="93">
                  <c:v>42963</c:v>
                </c:pt>
                <c:pt idx="94">
                  <c:v>42964</c:v>
                </c:pt>
                <c:pt idx="95">
                  <c:v>42965</c:v>
                </c:pt>
                <c:pt idx="96">
                  <c:v>42966</c:v>
                </c:pt>
                <c:pt idx="97">
                  <c:v>42967</c:v>
                </c:pt>
                <c:pt idx="98">
                  <c:v>42968</c:v>
                </c:pt>
                <c:pt idx="99">
                  <c:v>42969</c:v>
                </c:pt>
                <c:pt idx="100">
                  <c:v>42970</c:v>
                </c:pt>
                <c:pt idx="101">
                  <c:v>42971</c:v>
                </c:pt>
                <c:pt idx="102">
                  <c:v>42972</c:v>
                </c:pt>
                <c:pt idx="103">
                  <c:v>42973</c:v>
                </c:pt>
                <c:pt idx="104">
                  <c:v>42974</c:v>
                </c:pt>
                <c:pt idx="105">
                  <c:v>42975</c:v>
                </c:pt>
                <c:pt idx="106">
                  <c:v>42976</c:v>
                </c:pt>
                <c:pt idx="107">
                  <c:v>42977</c:v>
                </c:pt>
                <c:pt idx="108">
                  <c:v>42978</c:v>
                </c:pt>
                <c:pt idx="109">
                  <c:v>42979</c:v>
                </c:pt>
                <c:pt idx="110">
                  <c:v>42980</c:v>
                </c:pt>
                <c:pt idx="111">
                  <c:v>42981</c:v>
                </c:pt>
                <c:pt idx="112">
                  <c:v>42982</c:v>
                </c:pt>
                <c:pt idx="113">
                  <c:v>42983</c:v>
                </c:pt>
                <c:pt idx="114">
                  <c:v>42984</c:v>
                </c:pt>
                <c:pt idx="115">
                  <c:v>42985</c:v>
                </c:pt>
                <c:pt idx="116">
                  <c:v>42986</c:v>
                </c:pt>
                <c:pt idx="117">
                  <c:v>42987</c:v>
                </c:pt>
                <c:pt idx="118">
                  <c:v>42988</c:v>
                </c:pt>
                <c:pt idx="119">
                  <c:v>42989</c:v>
                </c:pt>
                <c:pt idx="120">
                  <c:v>42990</c:v>
                </c:pt>
                <c:pt idx="121">
                  <c:v>42991</c:v>
                </c:pt>
                <c:pt idx="122">
                  <c:v>42992</c:v>
                </c:pt>
                <c:pt idx="123">
                  <c:v>42993</c:v>
                </c:pt>
                <c:pt idx="124">
                  <c:v>42994</c:v>
                </c:pt>
                <c:pt idx="125">
                  <c:v>42995</c:v>
                </c:pt>
                <c:pt idx="126">
                  <c:v>42996</c:v>
                </c:pt>
                <c:pt idx="127">
                  <c:v>42997</c:v>
                </c:pt>
                <c:pt idx="128">
                  <c:v>42998</c:v>
                </c:pt>
                <c:pt idx="129">
                  <c:v>42999</c:v>
                </c:pt>
                <c:pt idx="130">
                  <c:v>43000</c:v>
                </c:pt>
                <c:pt idx="131">
                  <c:v>43001</c:v>
                </c:pt>
                <c:pt idx="132">
                  <c:v>43002</c:v>
                </c:pt>
                <c:pt idx="133">
                  <c:v>43003</c:v>
                </c:pt>
                <c:pt idx="134">
                  <c:v>43004</c:v>
                </c:pt>
                <c:pt idx="135">
                  <c:v>43005</c:v>
                </c:pt>
                <c:pt idx="136">
                  <c:v>43006</c:v>
                </c:pt>
                <c:pt idx="137">
                  <c:v>43007</c:v>
                </c:pt>
                <c:pt idx="138">
                  <c:v>43008</c:v>
                </c:pt>
                <c:pt idx="139">
                  <c:v>43009</c:v>
                </c:pt>
                <c:pt idx="140">
                  <c:v>43010</c:v>
                </c:pt>
                <c:pt idx="141">
                  <c:v>43011</c:v>
                </c:pt>
                <c:pt idx="142">
                  <c:v>43012</c:v>
                </c:pt>
                <c:pt idx="143">
                  <c:v>43013</c:v>
                </c:pt>
                <c:pt idx="144">
                  <c:v>43014</c:v>
                </c:pt>
                <c:pt idx="145">
                  <c:v>43015</c:v>
                </c:pt>
                <c:pt idx="146">
                  <c:v>43016</c:v>
                </c:pt>
                <c:pt idx="147">
                  <c:v>43017</c:v>
                </c:pt>
                <c:pt idx="148">
                  <c:v>43018</c:v>
                </c:pt>
                <c:pt idx="149">
                  <c:v>43019</c:v>
                </c:pt>
                <c:pt idx="150">
                  <c:v>43020</c:v>
                </c:pt>
                <c:pt idx="151">
                  <c:v>43021</c:v>
                </c:pt>
                <c:pt idx="152">
                  <c:v>43022</c:v>
                </c:pt>
                <c:pt idx="153">
                  <c:v>43023</c:v>
                </c:pt>
                <c:pt idx="154">
                  <c:v>43024</c:v>
                </c:pt>
                <c:pt idx="155">
                  <c:v>43025</c:v>
                </c:pt>
                <c:pt idx="156">
                  <c:v>43026</c:v>
                </c:pt>
                <c:pt idx="157">
                  <c:v>43027</c:v>
                </c:pt>
                <c:pt idx="158">
                  <c:v>43028</c:v>
                </c:pt>
                <c:pt idx="159">
                  <c:v>43029</c:v>
                </c:pt>
                <c:pt idx="160">
                  <c:v>43030</c:v>
                </c:pt>
                <c:pt idx="161">
                  <c:v>43031</c:v>
                </c:pt>
                <c:pt idx="162">
                  <c:v>43032</c:v>
                </c:pt>
                <c:pt idx="163">
                  <c:v>43033</c:v>
                </c:pt>
                <c:pt idx="164">
                  <c:v>43034</c:v>
                </c:pt>
                <c:pt idx="165">
                  <c:v>43035</c:v>
                </c:pt>
                <c:pt idx="166">
                  <c:v>43036</c:v>
                </c:pt>
                <c:pt idx="167">
                  <c:v>43037</c:v>
                </c:pt>
                <c:pt idx="168">
                  <c:v>43038</c:v>
                </c:pt>
                <c:pt idx="169">
                  <c:v>43039</c:v>
                </c:pt>
                <c:pt idx="170">
                  <c:v>43040</c:v>
                </c:pt>
                <c:pt idx="171">
                  <c:v>43041</c:v>
                </c:pt>
                <c:pt idx="172">
                  <c:v>43042</c:v>
                </c:pt>
                <c:pt idx="173">
                  <c:v>43043</c:v>
                </c:pt>
                <c:pt idx="174">
                  <c:v>43044</c:v>
                </c:pt>
                <c:pt idx="175">
                  <c:v>43045</c:v>
                </c:pt>
                <c:pt idx="176">
                  <c:v>43046</c:v>
                </c:pt>
                <c:pt idx="177">
                  <c:v>43047</c:v>
                </c:pt>
                <c:pt idx="178">
                  <c:v>43048</c:v>
                </c:pt>
                <c:pt idx="179">
                  <c:v>43049</c:v>
                </c:pt>
                <c:pt idx="180">
                  <c:v>43050</c:v>
                </c:pt>
                <c:pt idx="181">
                  <c:v>43051</c:v>
                </c:pt>
                <c:pt idx="182">
                  <c:v>43052</c:v>
                </c:pt>
                <c:pt idx="183">
                  <c:v>43053</c:v>
                </c:pt>
                <c:pt idx="184">
                  <c:v>43054</c:v>
                </c:pt>
                <c:pt idx="185">
                  <c:v>43055</c:v>
                </c:pt>
                <c:pt idx="186">
                  <c:v>43056</c:v>
                </c:pt>
                <c:pt idx="187">
                  <c:v>43057</c:v>
                </c:pt>
                <c:pt idx="188">
                  <c:v>43058</c:v>
                </c:pt>
                <c:pt idx="189">
                  <c:v>43059</c:v>
                </c:pt>
                <c:pt idx="190">
                  <c:v>43060</c:v>
                </c:pt>
                <c:pt idx="191">
                  <c:v>43061</c:v>
                </c:pt>
                <c:pt idx="192">
                  <c:v>43062</c:v>
                </c:pt>
                <c:pt idx="193">
                  <c:v>43063</c:v>
                </c:pt>
                <c:pt idx="194">
                  <c:v>43064</c:v>
                </c:pt>
                <c:pt idx="195">
                  <c:v>43065</c:v>
                </c:pt>
                <c:pt idx="196">
                  <c:v>43066</c:v>
                </c:pt>
                <c:pt idx="197">
                  <c:v>43067</c:v>
                </c:pt>
                <c:pt idx="198">
                  <c:v>43068</c:v>
                </c:pt>
                <c:pt idx="199">
                  <c:v>43069</c:v>
                </c:pt>
                <c:pt idx="200">
                  <c:v>43070</c:v>
                </c:pt>
                <c:pt idx="201">
                  <c:v>43071</c:v>
                </c:pt>
                <c:pt idx="202">
                  <c:v>43072</c:v>
                </c:pt>
                <c:pt idx="203">
                  <c:v>43073</c:v>
                </c:pt>
                <c:pt idx="204">
                  <c:v>43074</c:v>
                </c:pt>
                <c:pt idx="205">
                  <c:v>43075</c:v>
                </c:pt>
                <c:pt idx="206">
                  <c:v>43076</c:v>
                </c:pt>
                <c:pt idx="207">
                  <c:v>43077</c:v>
                </c:pt>
                <c:pt idx="208">
                  <c:v>43078</c:v>
                </c:pt>
                <c:pt idx="209">
                  <c:v>43079</c:v>
                </c:pt>
                <c:pt idx="210">
                  <c:v>43080</c:v>
                </c:pt>
                <c:pt idx="211">
                  <c:v>43081</c:v>
                </c:pt>
                <c:pt idx="212">
                  <c:v>43082</c:v>
                </c:pt>
                <c:pt idx="213">
                  <c:v>43083</c:v>
                </c:pt>
                <c:pt idx="214">
                  <c:v>43084</c:v>
                </c:pt>
                <c:pt idx="215">
                  <c:v>43085</c:v>
                </c:pt>
                <c:pt idx="216">
                  <c:v>43086</c:v>
                </c:pt>
                <c:pt idx="217">
                  <c:v>43087</c:v>
                </c:pt>
                <c:pt idx="218">
                  <c:v>43088</c:v>
                </c:pt>
                <c:pt idx="219">
                  <c:v>43089</c:v>
                </c:pt>
                <c:pt idx="220">
                  <c:v>43090</c:v>
                </c:pt>
                <c:pt idx="221">
                  <c:v>43091</c:v>
                </c:pt>
                <c:pt idx="222">
                  <c:v>43092</c:v>
                </c:pt>
                <c:pt idx="223">
                  <c:v>43093</c:v>
                </c:pt>
                <c:pt idx="224">
                  <c:v>43094</c:v>
                </c:pt>
                <c:pt idx="225">
                  <c:v>43095</c:v>
                </c:pt>
                <c:pt idx="226">
                  <c:v>43096</c:v>
                </c:pt>
                <c:pt idx="227">
                  <c:v>43097</c:v>
                </c:pt>
                <c:pt idx="228">
                  <c:v>43098</c:v>
                </c:pt>
                <c:pt idx="229">
                  <c:v>43099</c:v>
                </c:pt>
                <c:pt idx="230">
                  <c:v>43100</c:v>
                </c:pt>
                <c:pt idx="231">
                  <c:v>43101</c:v>
                </c:pt>
                <c:pt idx="232">
                  <c:v>43102</c:v>
                </c:pt>
                <c:pt idx="233">
                  <c:v>43103</c:v>
                </c:pt>
                <c:pt idx="234">
                  <c:v>43104</c:v>
                </c:pt>
                <c:pt idx="235">
                  <c:v>43105</c:v>
                </c:pt>
                <c:pt idx="236">
                  <c:v>43106</c:v>
                </c:pt>
                <c:pt idx="237">
                  <c:v>43107</c:v>
                </c:pt>
                <c:pt idx="238">
                  <c:v>43108</c:v>
                </c:pt>
                <c:pt idx="239">
                  <c:v>43109</c:v>
                </c:pt>
                <c:pt idx="240">
                  <c:v>43110</c:v>
                </c:pt>
                <c:pt idx="241">
                  <c:v>43111</c:v>
                </c:pt>
                <c:pt idx="242">
                  <c:v>43112</c:v>
                </c:pt>
                <c:pt idx="243">
                  <c:v>43113</c:v>
                </c:pt>
                <c:pt idx="244">
                  <c:v>43114</c:v>
                </c:pt>
                <c:pt idx="245">
                  <c:v>43115</c:v>
                </c:pt>
                <c:pt idx="246">
                  <c:v>43116</c:v>
                </c:pt>
                <c:pt idx="247">
                  <c:v>43117</c:v>
                </c:pt>
                <c:pt idx="248">
                  <c:v>43118</c:v>
                </c:pt>
                <c:pt idx="249">
                  <c:v>43119</c:v>
                </c:pt>
                <c:pt idx="250">
                  <c:v>43120</c:v>
                </c:pt>
                <c:pt idx="251">
                  <c:v>43121</c:v>
                </c:pt>
                <c:pt idx="252">
                  <c:v>43122</c:v>
                </c:pt>
                <c:pt idx="253">
                  <c:v>43123</c:v>
                </c:pt>
                <c:pt idx="254">
                  <c:v>43124</c:v>
                </c:pt>
                <c:pt idx="255">
                  <c:v>43125</c:v>
                </c:pt>
                <c:pt idx="256">
                  <c:v>43126</c:v>
                </c:pt>
                <c:pt idx="257">
                  <c:v>43127</c:v>
                </c:pt>
                <c:pt idx="258">
                  <c:v>43128</c:v>
                </c:pt>
                <c:pt idx="259">
                  <c:v>43129</c:v>
                </c:pt>
                <c:pt idx="260">
                  <c:v>43130</c:v>
                </c:pt>
                <c:pt idx="261">
                  <c:v>43131</c:v>
                </c:pt>
                <c:pt idx="262">
                  <c:v>43132</c:v>
                </c:pt>
                <c:pt idx="263">
                  <c:v>43133</c:v>
                </c:pt>
                <c:pt idx="264">
                  <c:v>43134</c:v>
                </c:pt>
                <c:pt idx="265">
                  <c:v>43135</c:v>
                </c:pt>
                <c:pt idx="266">
                  <c:v>43136</c:v>
                </c:pt>
                <c:pt idx="267">
                  <c:v>43137</c:v>
                </c:pt>
                <c:pt idx="268">
                  <c:v>43138</c:v>
                </c:pt>
                <c:pt idx="269">
                  <c:v>43139</c:v>
                </c:pt>
                <c:pt idx="270">
                  <c:v>43140</c:v>
                </c:pt>
                <c:pt idx="271">
                  <c:v>43141</c:v>
                </c:pt>
                <c:pt idx="272">
                  <c:v>43142</c:v>
                </c:pt>
                <c:pt idx="273">
                  <c:v>43143</c:v>
                </c:pt>
                <c:pt idx="274">
                  <c:v>43144</c:v>
                </c:pt>
                <c:pt idx="275">
                  <c:v>43145</c:v>
                </c:pt>
                <c:pt idx="276">
                  <c:v>43146</c:v>
                </c:pt>
                <c:pt idx="277">
                  <c:v>43147</c:v>
                </c:pt>
                <c:pt idx="278">
                  <c:v>43148</c:v>
                </c:pt>
                <c:pt idx="279">
                  <c:v>43149</c:v>
                </c:pt>
                <c:pt idx="280">
                  <c:v>43150</c:v>
                </c:pt>
                <c:pt idx="281">
                  <c:v>43151</c:v>
                </c:pt>
                <c:pt idx="282">
                  <c:v>43152</c:v>
                </c:pt>
                <c:pt idx="283">
                  <c:v>43153</c:v>
                </c:pt>
                <c:pt idx="284">
                  <c:v>43154</c:v>
                </c:pt>
                <c:pt idx="285">
                  <c:v>43155</c:v>
                </c:pt>
                <c:pt idx="286">
                  <c:v>43156</c:v>
                </c:pt>
                <c:pt idx="287">
                  <c:v>43157</c:v>
                </c:pt>
                <c:pt idx="288">
                  <c:v>43158</c:v>
                </c:pt>
                <c:pt idx="289">
                  <c:v>43159</c:v>
                </c:pt>
                <c:pt idx="290">
                  <c:v>43160</c:v>
                </c:pt>
                <c:pt idx="291">
                  <c:v>43161</c:v>
                </c:pt>
                <c:pt idx="292">
                  <c:v>43162</c:v>
                </c:pt>
                <c:pt idx="293">
                  <c:v>43163</c:v>
                </c:pt>
                <c:pt idx="294">
                  <c:v>43164</c:v>
                </c:pt>
                <c:pt idx="295">
                  <c:v>43165</c:v>
                </c:pt>
                <c:pt idx="296">
                  <c:v>43166</c:v>
                </c:pt>
                <c:pt idx="297">
                  <c:v>43167</c:v>
                </c:pt>
                <c:pt idx="298">
                  <c:v>43168</c:v>
                </c:pt>
                <c:pt idx="299">
                  <c:v>43169</c:v>
                </c:pt>
                <c:pt idx="300">
                  <c:v>43170</c:v>
                </c:pt>
                <c:pt idx="301">
                  <c:v>43171</c:v>
                </c:pt>
                <c:pt idx="302">
                  <c:v>43172</c:v>
                </c:pt>
                <c:pt idx="303">
                  <c:v>43173</c:v>
                </c:pt>
                <c:pt idx="304">
                  <c:v>43174</c:v>
                </c:pt>
                <c:pt idx="305">
                  <c:v>43175</c:v>
                </c:pt>
                <c:pt idx="306">
                  <c:v>43176</c:v>
                </c:pt>
                <c:pt idx="307">
                  <c:v>43177</c:v>
                </c:pt>
                <c:pt idx="308">
                  <c:v>43178</c:v>
                </c:pt>
                <c:pt idx="309">
                  <c:v>43179</c:v>
                </c:pt>
                <c:pt idx="310">
                  <c:v>43180</c:v>
                </c:pt>
                <c:pt idx="311">
                  <c:v>43181</c:v>
                </c:pt>
                <c:pt idx="312">
                  <c:v>43182</c:v>
                </c:pt>
                <c:pt idx="313">
                  <c:v>43183</c:v>
                </c:pt>
                <c:pt idx="314">
                  <c:v>43184</c:v>
                </c:pt>
                <c:pt idx="315">
                  <c:v>43185</c:v>
                </c:pt>
                <c:pt idx="316">
                  <c:v>43186</c:v>
                </c:pt>
                <c:pt idx="317">
                  <c:v>43187</c:v>
                </c:pt>
                <c:pt idx="318">
                  <c:v>43188</c:v>
                </c:pt>
                <c:pt idx="319">
                  <c:v>43189</c:v>
                </c:pt>
                <c:pt idx="320">
                  <c:v>43190</c:v>
                </c:pt>
                <c:pt idx="321">
                  <c:v>43191</c:v>
                </c:pt>
                <c:pt idx="322">
                  <c:v>43192</c:v>
                </c:pt>
                <c:pt idx="323">
                  <c:v>43193</c:v>
                </c:pt>
                <c:pt idx="324">
                  <c:v>43194</c:v>
                </c:pt>
                <c:pt idx="325">
                  <c:v>43195</c:v>
                </c:pt>
                <c:pt idx="326">
                  <c:v>43196</c:v>
                </c:pt>
                <c:pt idx="327">
                  <c:v>43197</c:v>
                </c:pt>
                <c:pt idx="328">
                  <c:v>43198</c:v>
                </c:pt>
                <c:pt idx="329">
                  <c:v>43199</c:v>
                </c:pt>
                <c:pt idx="330">
                  <c:v>43200</c:v>
                </c:pt>
                <c:pt idx="331">
                  <c:v>43201</c:v>
                </c:pt>
                <c:pt idx="332">
                  <c:v>43202</c:v>
                </c:pt>
                <c:pt idx="333">
                  <c:v>43203</c:v>
                </c:pt>
                <c:pt idx="334">
                  <c:v>43204</c:v>
                </c:pt>
                <c:pt idx="335">
                  <c:v>43205</c:v>
                </c:pt>
                <c:pt idx="336">
                  <c:v>43206</c:v>
                </c:pt>
                <c:pt idx="337">
                  <c:v>43207</c:v>
                </c:pt>
                <c:pt idx="338">
                  <c:v>43208</c:v>
                </c:pt>
                <c:pt idx="339">
                  <c:v>43209</c:v>
                </c:pt>
                <c:pt idx="340">
                  <c:v>43210</c:v>
                </c:pt>
                <c:pt idx="341">
                  <c:v>43211</c:v>
                </c:pt>
                <c:pt idx="342">
                  <c:v>43212</c:v>
                </c:pt>
                <c:pt idx="343">
                  <c:v>43213</c:v>
                </c:pt>
                <c:pt idx="344">
                  <c:v>43214</c:v>
                </c:pt>
                <c:pt idx="345">
                  <c:v>43215</c:v>
                </c:pt>
                <c:pt idx="346">
                  <c:v>43216</c:v>
                </c:pt>
                <c:pt idx="347">
                  <c:v>43217</c:v>
                </c:pt>
                <c:pt idx="348">
                  <c:v>43218</c:v>
                </c:pt>
                <c:pt idx="349">
                  <c:v>43219</c:v>
                </c:pt>
                <c:pt idx="350">
                  <c:v>43220</c:v>
                </c:pt>
                <c:pt idx="351">
                  <c:v>43221</c:v>
                </c:pt>
                <c:pt idx="352">
                  <c:v>43222</c:v>
                </c:pt>
                <c:pt idx="353">
                  <c:v>43223</c:v>
                </c:pt>
                <c:pt idx="354">
                  <c:v>43224</c:v>
                </c:pt>
                <c:pt idx="355">
                  <c:v>43225</c:v>
                </c:pt>
                <c:pt idx="356">
                  <c:v>43226</c:v>
                </c:pt>
                <c:pt idx="357">
                  <c:v>43227</c:v>
                </c:pt>
                <c:pt idx="358">
                  <c:v>43228</c:v>
                </c:pt>
                <c:pt idx="359">
                  <c:v>43229</c:v>
                </c:pt>
                <c:pt idx="360">
                  <c:v>43230</c:v>
                </c:pt>
                <c:pt idx="361">
                  <c:v>43231</c:v>
                </c:pt>
                <c:pt idx="362">
                  <c:v>43232</c:v>
                </c:pt>
                <c:pt idx="363">
                  <c:v>43233</c:v>
                </c:pt>
                <c:pt idx="364">
                  <c:v>43234</c:v>
                </c:pt>
                <c:pt idx="365">
                  <c:v>43235</c:v>
                </c:pt>
                <c:pt idx="366">
                  <c:v>43236</c:v>
                </c:pt>
                <c:pt idx="367">
                  <c:v>43237</c:v>
                </c:pt>
                <c:pt idx="368">
                  <c:v>43238</c:v>
                </c:pt>
                <c:pt idx="369">
                  <c:v>43239</c:v>
                </c:pt>
                <c:pt idx="370">
                  <c:v>43240</c:v>
                </c:pt>
                <c:pt idx="371">
                  <c:v>43241</c:v>
                </c:pt>
                <c:pt idx="372">
                  <c:v>43242</c:v>
                </c:pt>
                <c:pt idx="373">
                  <c:v>43243</c:v>
                </c:pt>
                <c:pt idx="374">
                  <c:v>43244</c:v>
                </c:pt>
                <c:pt idx="375">
                  <c:v>43245</c:v>
                </c:pt>
                <c:pt idx="376">
                  <c:v>43246</c:v>
                </c:pt>
                <c:pt idx="377">
                  <c:v>43247</c:v>
                </c:pt>
                <c:pt idx="378">
                  <c:v>43248</c:v>
                </c:pt>
                <c:pt idx="379">
                  <c:v>43249</c:v>
                </c:pt>
                <c:pt idx="380">
                  <c:v>43250</c:v>
                </c:pt>
                <c:pt idx="381">
                  <c:v>43251</c:v>
                </c:pt>
                <c:pt idx="382">
                  <c:v>43252</c:v>
                </c:pt>
                <c:pt idx="383">
                  <c:v>43253</c:v>
                </c:pt>
                <c:pt idx="384">
                  <c:v>43254</c:v>
                </c:pt>
                <c:pt idx="385">
                  <c:v>43255</c:v>
                </c:pt>
                <c:pt idx="386">
                  <c:v>43256</c:v>
                </c:pt>
                <c:pt idx="387">
                  <c:v>43257</c:v>
                </c:pt>
                <c:pt idx="388">
                  <c:v>43258</c:v>
                </c:pt>
                <c:pt idx="389">
                  <c:v>43259</c:v>
                </c:pt>
                <c:pt idx="390">
                  <c:v>43260</c:v>
                </c:pt>
                <c:pt idx="391">
                  <c:v>43261</c:v>
                </c:pt>
                <c:pt idx="392">
                  <c:v>43262</c:v>
                </c:pt>
                <c:pt idx="393">
                  <c:v>43263</c:v>
                </c:pt>
                <c:pt idx="394">
                  <c:v>43264</c:v>
                </c:pt>
                <c:pt idx="395">
                  <c:v>43265</c:v>
                </c:pt>
                <c:pt idx="396">
                  <c:v>43266</c:v>
                </c:pt>
                <c:pt idx="397">
                  <c:v>43267</c:v>
                </c:pt>
                <c:pt idx="398">
                  <c:v>43268</c:v>
                </c:pt>
                <c:pt idx="399">
                  <c:v>43269</c:v>
                </c:pt>
                <c:pt idx="400">
                  <c:v>43270</c:v>
                </c:pt>
                <c:pt idx="401">
                  <c:v>43271</c:v>
                </c:pt>
                <c:pt idx="402">
                  <c:v>43272</c:v>
                </c:pt>
                <c:pt idx="403">
                  <c:v>43273</c:v>
                </c:pt>
                <c:pt idx="404">
                  <c:v>43274</c:v>
                </c:pt>
                <c:pt idx="405">
                  <c:v>43275</c:v>
                </c:pt>
                <c:pt idx="406">
                  <c:v>43276</c:v>
                </c:pt>
                <c:pt idx="407">
                  <c:v>43277</c:v>
                </c:pt>
                <c:pt idx="408">
                  <c:v>43278</c:v>
                </c:pt>
                <c:pt idx="409">
                  <c:v>43279</c:v>
                </c:pt>
                <c:pt idx="410">
                  <c:v>43280</c:v>
                </c:pt>
                <c:pt idx="411">
                  <c:v>43281</c:v>
                </c:pt>
                <c:pt idx="412">
                  <c:v>43282</c:v>
                </c:pt>
                <c:pt idx="413">
                  <c:v>43283</c:v>
                </c:pt>
                <c:pt idx="414">
                  <c:v>43284</c:v>
                </c:pt>
                <c:pt idx="415">
                  <c:v>43285</c:v>
                </c:pt>
                <c:pt idx="416">
                  <c:v>43286</c:v>
                </c:pt>
                <c:pt idx="417">
                  <c:v>43287</c:v>
                </c:pt>
                <c:pt idx="418">
                  <c:v>43288</c:v>
                </c:pt>
                <c:pt idx="419">
                  <c:v>43289</c:v>
                </c:pt>
                <c:pt idx="420">
                  <c:v>43290</c:v>
                </c:pt>
                <c:pt idx="421">
                  <c:v>43291</c:v>
                </c:pt>
                <c:pt idx="422">
                  <c:v>43292</c:v>
                </c:pt>
                <c:pt idx="423">
                  <c:v>43293</c:v>
                </c:pt>
                <c:pt idx="424">
                  <c:v>43294</c:v>
                </c:pt>
                <c:pt idx="425">
                  <c:v>43295</c:v>
                </c:pt>
                <c:pt idx="426">
                  <c:v>43296</c:v>
                </c:pt>
                <c:pt idx="427">
                  <c:v>43297</c:v>
                </c:pt>
                <c:pt idx="428">
                  <c:v>43298</c:v>
                </c:pt>
                <c:pt idx="429">
                  <c:v>43299</c:v>
                </c:pt>
                <c:pt idx="430">
                  <c:v>43300</c:v>
                </c:pt>
                <c:pt idx="431">
                  <c:v>43301</c:v>
                </c:pt>
                <c:pt idx="432">
                  <c:v>43302</c:v>
                </c:pt>
                <c:pt idx="433">
                  <c:v>43303</c:v>
                </c:pt>
                <c:pt idx="434">
                  <c:v>43304</c:v>
                </c:pt>
                <c:pt idx="435">
                  <c:v>43305</c:v>
                </c:pt>
                <c:pt idx="436">
                  <c:v>43306</c:v>
                </c:pt>
                <c:pt idx="437">
                  <c:v>43307</c:v>
                </c:pt>
                <c:pt idx="438">
                  <c:v>43308</c:v>
                </c:pt>
                <c:pt idx="439">
                  <c:v>43309</c:v>
                </c:pt>
                <c:pt idx="440">
                  <c:v>43310</c:v>
                </c:pt>
                <c:pt idx="441">
                  <c:v>43311</c:v>
                </c:pt>
                <c:pt idx="442">
                  <c:v>43312</c:v>
                </c:pt>
                <c:pt idx="443">
                  <c:v>43313</c:v>
                </c:pt>
                <c:pt idx="444">
                  <c:v>43314</c:v>
                </c:pt>
                <c:pt idx="445">
                  <c:v>43315</c:v>
                </c:pt>
                <c:pt idx="446">
                  <c:v>43316</c:v>
                </c:pt>
                <c:pt idx="447">
                  <c:v>43317</c:v>
                </c:pt>
                <c:pt idx="448">
                  <c:v>43318</c:v>
                </c:pt>
                <c:pt idx="449">
                  <c:v>43319</c:v>
                </c:pt>
                <c:pt idx="450">
                  <c:v>43320</c:v>
                </c:pt>
                <c:pt idx="451">
                  <c:v>43321</c:v>
                </c:pt>
                <c:pt idx="452">
                  <c:v>43322</c:v>
                </c:pt>
                <c:pt idx="453">
                  <c:v>43323</c:v>
                </c:pt>
                <c:pt idx="454">
                  <c:v>43324</c:v>
                </c:pt>
                <c:pt idx="455">
                  <c:v>43325</c:v>
                </c:pt>
                <c:pt idx="456">
                  <c:v>43326</c:v>
                </c:pt>
                <c:pt idx="457">
                  <c:v>43327</c:v>
                </c:pt>
                <c:pt idx="458">
                  <c:v>43328</c:v>
                </c:pt>
                <c:pt idx="459">
                  <c:v>43329</c:v>
                </c:pt>
                <c:pt idx="460">
                  <c:v>43330</c:v>
                </c:pt>
                <c:pt idx="461">
                  <c:v>43331</c:v>
                </c:pt>
                <c:pt idx="462">
                  <c:v>43332</c:v>
                </c:pt>
                <c:pt idx="463">
                  <c:v>43333</c:v>
                </c:pt>
                <c:pt idx="464">
                  <c:v>43334</c:v>
                </c:pt>
                <c:pt idx="465">
                  <c:v>43335</c:v>
                </c:pt>
                <c:pt idx="466">
                  <c:v>43336</c:v>
                </c:pt>
                <c:pt idx="467">
                  <c:v>43337</c:v>
                </c:pt>
                <c:pt idx="468">
                  <c:v>43338</c:v>
                </c:pt>
                <c:pt idx="469">
                  <c:v>43339</c:v>
                </c:pt>
                <c:pt idx="470">
                  <c:v>43340</c:v>
                </c:pt>
                <c:pt idx="471">
                  <c:v>43341</c:v>
                </c:pt>
                <c:pt idx="472">
                  <c:v>43342</c:v>
                </c:pt>
                <c:pt idx="473">
                  <c:v>43343</c:v>
                </c:pt>
                <c:pt idx="474">
                  <c:v>43344</c:v>
                </c:pt>
                <c:pt idx="475">
                  <c:v>43345</c:v>
                </c:pt>
                <c:pt idx="476">
                  <c:v>43346</c:v>
                </c:pt>
                <c:pt idx="477">
                  <c:v>43347</c:v>
                </c:pt>
                <c:pt idx="478">
                  <c:v>43348</c:v>
                </c:pt>
                <c:pt idx="479">
                  <c:v>43349</c:v>
                </c:pt>
                <c:pt idx="480">
                  <c:v>43350</c:v>
                </c:pt>
                <c:pt idx="481">
                  <c:v>43351</c:v>
                </c:pt>
                <c:pt idx="482">
                  <c:v>43352</c:v>
                </c:pt>
                <c:pt idx="483">
                  <c:v>43353</c:v>
                </c:pt>
                <c:pt idx="484">
                  <c:v>43354</c:v>
                </c:pt>
                <c:pt idx="485">
                  <c:v>43355</c:v>
                </c:pt>
                <c:pt idx="486">
                  <c:v>43356</c:v>
                </c:pt>
                <c:pt idx="487">
                  <c:v>43357</c:v>
                </c:pt>
                <c:pt idx="488">
                  <c:v>43358</c:v>
                </c:pt>
                <c:pt idx="489">
                  <c:v>43359</c:v>
                </c:pt>
                <c:pt idx="490">
                  <c:v>43360</c:v>
                </c:pt>
                <c:pt idx="491">
                  <c:v>43361</c:v>
                </c:pt>
                <c:pt idx="492">
                  <c:v>43362</c:v>
                </c:pt>
                <c:pt idx="493">
                  <c:v>43363</c:v>
                </c:pt>
                <c:pt idx="494">
                  <c:v>43364</c:v>
                </c:pt>
                <c:pt idx="495">
                  <c:v>43365</c:v>
                </c:pt>
                <c:pt idx="496">
                  <c:v>43366</c:v>
                </c:pt>
                <c:pt idx="497">
                  <c:v>43367</c:v>
                </c:pt>
                <c:pt idx="498">
                  <c:v>43368</c:v>
                </c:pt>
                <c:pt idx="499">
                  <c:v>43369</c:v>
                </c:pt>
                <c:pt idx="500">
                  <c:v>43370</c:v>
                </c:pt>
                <c:pt idx="501">
                  <c:v>43371</c:v>
                </c:pt>
                <c:pt idx="502">
                  <c:v>43372</c:v>
                </c:pt>
                <c:pt idx="503">
                  <c:v>43373</c:v>
                </c:pt>
                <c:pt idx="504">
                  <c:v>43374</c:v>
                </c:pt>
                <c:pt idx="505">
                  <c:v>43375</c:v>
                </c:pt>
                <c:pt idx="506">
                  <c:v>43376</c:v>
                </c:pt>
                <c:pt idx="507">
                  <c:v>43377</c:v>
                </c:pt>
                <c:pt idx="508">
                  <c:v>43378</c:v>
                </c:pt>
                <c:pt idx="509">
                  <c:v>43379</c:v>
                </c:pt>
                <c:pt idx="510">
                  <c:v>43380</c:v>
                </c:pt>
                <c:pt idx="511">
                  <c:v>43381</c:v>
                </c:pt>
                <c:pt idx="512">
                  <c:v>43382</c:v>
                </c:pt>
                <c:pt idx="513">
                  <c:v>43383</c:v>
                </c:pt>
                <c:pt idx="514">
                  <c:v>43384</c:v>
                </c:pt>
                <c:pt idx="515">
                  <c:v>43385</c:v>
                </c:pt>
                <c:pt idx="516">
                  <c:v>43386</c:v>
                </c:pt>
                <c:pt idx="517">
                  <c:v>43387</c:v>
                </c:pt>
                <c:pt idx="518">
                  <c:v>43388</c:v>
                </c:pt>
                <c:pt idx="519">
                  <c:v>43389</c:v>
                </c:pt>
                <c:pt idx="520">
                  <c:v>43390</c:v>
                </c:pt>
                <c:pt idx="521">
                  <c:v>43391</c:v>
                </c:pt>
                <c:pt idx="522">
                  <c:v>43392</c:v>
                </c:pt>
                <c:pt idx="523">
                  <c:v>43393</c:v>
                </c:pt>
                <c:pt idx="524">
                  <c:v>43394</c:v>
                </c:pt>
                <c:pt idx="525">
                  <c:v>43395</c:v>
                </c:pt>
                <c:pt idx="526">
                  <c:v>43396</c:v>
                </c:pt>
                <c:pt idx="527">
                  <c:v>43397</c:v>
                </c:pt>
                <c:pt idx="528">
                  <c:v>43398</c:v>
                </c:pt>
                <c:pt idx="529">
                  <c:v>43399</c:v>
                </c:pt>
                <c:pt idx="530">
                  <c:v>43400</c:v>
                </c:pt>
                <c:pt idx="531">
                  <c:v>43401</c:v>
                </c:pt>
                <c:pt idx="532">
                  <c:v>43402</c:v>
                </c:pt>
                <c:pt idx="533">
                  <c:v>43403</c:v>
                </c:pt>
                <c:pt idx="534">
                  <c:v>43404</c:v>
                </c:pt>
                <c:pt idx="535">
                  <c:v>43405</c:v>
                </c:pt>
                <c:pt idx="536">
                  <c:v>43406</c:v>
                </c:pt>
                <c:pt idx="537">
                  <c:v>43407</c:v>
                </c:pt>
                <c:pt idx="538">
                  <c:v>43408</c:v>
                </c:pt>
                <c:pt idx="539">
                  <c:v>43409</c:v>
                </c:pt>
                <c:pt idx="540">
                  <c:v>43410</c:v>
                </c:pt>
                <c:pt idx="541">
                  <c:v>43411</c:v>
                </c:pt>
                <c:pt idx="542">
                  <c:v>43412</c:v>
                </c:pt>
                <c:pt idx="543">
                  <c:v>43413</c:v>
                </c:pt>
                <c:pt idx="544">
                  <c:v>43414</c:v>
                </c:pt>
                <c:pt idx="545">
                  <c:v>43415</c:v>
                </c:pt>
                <c:pt idx="546">
                  <c:v>43416</c:v>
                </c:pt>
                <c:pt idx="547">
                  <c:v>43417</c:v>
                </c:pt>
                <c:pt idx="548">
                  <c:v>43418</c:v>
                </c:pt>
                <c:pt idx="549">
                  <c:v>43419</c:v>
                </c:pt>
                <c:pt idx="550">
                  <c:v>43420</c:v>
                </c:pt>
                <c:pt idx="551">
                  <c:v>43421</c:v>
                </c:pt>
                <c:pt idx="552">
                  <c:v>43422</c:v>
                </c:pt>
                <c:pt idx="553">
                  <c:v>43423</c:v>
                </c:pt>
                <c:pt idx="554">
                  <c:v>43424</c:v>
                </c:pt>
                <c:pt idx="555">
                  <c:v>43425</c:v>
                </c:pt>
                <c:pt idx="556">
                  <c:v>43426</c:v>
                </c:pt>
                <c:pt idx="557">
                  <c:v>43427</c:v>
                </c:pt>
                <c:pt idx="558">
                  <c:v>43428</c:v>
                </c:pt>
                <c:pt idx="559">
                  <c:v>43429</c:v>
                </c:pt>
                <c:pt idx="560">
                  <c:v>43430</c:v>
                </c:pt>
                <c:pt idx="561">
                  <c:v>43431</c:v>
                </c:pt>
                <c:pt idx="562">
                  <c:v>43432</c:v>
                </c:pt>
                <c:pt idx="563">
                  <c:v>43433</c:v>
                </c:pt>
                <c:pt idx="564">
                  <c:v>43434</c:v>
                </c:pt>
                <c:pt idx="565">
                  <c:v>43435</c:v>
                </c:pt>
                <c:pt idx="566">
                  <c:v>43436</c:v>
                </c:pt>
                <c:pt idx="567">
                  <c:v>43437</c:v>
                </c:pt>
                <c:pt idx="568">
                  <c:v>43438</c:v>
                </c:pt>
                <c:pt idx="569">
                  <c:v>43439</c:v>
                </c:pt>
                <c:pt idx="570">
                  <c:v>43440</c:v>
                </c:pt>
                <c:pt idx="571">
                  <c:v>43441</c:v>
                </c:pt>
                <c:pt idx="572">
                  <c:v>43442</c:v>
                </c:pt>
                <c:pt idx="573">
                  <c:v>43443</c:v>
                </c:pt>
                <c:pt idx="574">
                  <c:v>43444</c:v>
                </c:pt>
                <c:pt idx="575">
                  <c:v>43445</c:v>
                </c:pt>
                <c:pt idx="576">
                  <c:v>43446</c:v>
                </c:pt>
                <c:pt idx="577">
                  <c:v>43447</c:v>
                </c:pt>
                <c:pt idx="578">
                  <c:v>43448</c:v>
                </c:pt>
                <c:pt idx="579">
                  <c:v>43449</c:v>
                </c:pt>
                <c:pt idx="580">
                  <c:v>43450</c:v>
                </c:pt>
                <c:pt idx="581">
                  <c:v>43451</c:v>
                </c:pt>
                <c:pt idx="582">
                  <c:v>43452</c:v>
                </c:pt>
                <c:pt idx="583">
                  <c:v>43453</c:v>
                </c:pt>
                <c:pt idx="584">
                  <c:v>43454</c:v>
                </c:pt>
                <c:pt idx="585">
                  <c:v>43455</c:v>
                </c:pt>
                <c:pt idx="586">
                  <c:v>43456</c:v>
                </c:pt>
                <c:pt idx="587">
                  <c:v>43457</c:v>
                </c:pt>
                <c:pt idx="588">
                  <c:v>43458</c:v>
                </c:pt>
                <c:pt idx="589">
                  <c:v>43459</c:v>
                </c:pt>
                <c:pt idx="590">
                  <c:v>43460</c:v>
                </c:pt>
                <c:pt idx="591">
                  <c:v>43461</c:v>
                </c:pt>
                <c:pt idx="592">
                  <c:v>43462</c:v>
                </c:pt>
                <c:pt idx="593">
                  <c:v>43463</c:v>
                </c:pt>
                <c:pt idx="594">
                  <c:v>43464</c:v>
                </c:pt>
                <c:pt idx="595">
                  <c:v>43465</c:v>
                </c:pt>
                <c:pt idx="596">
                  <c:v>43466</c:v>
                </c:pt>
                <c:pt idx="597">
                  <c:v>43467</c:v>
                </c:pt>
                <c:pt idx="598">
                  <c:v>43468</c:v>
                </c:pt>
                <c:pt idx="599">
                  <c:v>43469</c:v>
                </c:pt>
                <c:pt idx="600">
                  <c:v>43470</c:v>
                </c:pt>
                <c:pt idx="601">
                  <c:v>43471</c:v>
                </c:pt>
                <c:pt idx="602">
                  <c:v>43472</c:v>
                </c:pt>
                <c:pt idx="603">
                  <c:v>43473</c:v>
                </c:pt>
                <c:pt idx="604">
                  <c:v>43474</c:v>
                </c:pt>
                <c:pt idx="605">
                  <c:v>43475</c:v>
                </c:pt>
                <c:pt idx="606">
                  <c:v>43476</c:v>
                </c:pt>
                <c:pt idx="607">
                  <c:v>43477</c:v>
                </c:pt>
                <c:pt idx="608">
                  <c:v>43478</c:v>
                </c:pt>
                <c:pt idx="609">
                  <c:v>43479</c:v>
                </c:pt>
                <c:pt idx="610">
                  <c:v>43480</c:v>
                </c:pt>
                <c:pt idx="611">
                  <c:v>43481</c:v>
                </c:pt>
                <c:pt idx="612">
                  <c:v>43482</c:v>
                </c:pt>
                <c:pt idx="613">
                  <c:v>43483</c:v>
                </c:pt>
                <c:pt idx="614">
                  <c:v>43484</c:v>
                </c:pt>
                <c:pt idx="615">
                  <c:v>43485</c:v>
                </c:pt>
                <c:pt idx="616">
                  <c:v>43486</c:v>
                </c:pt>
                <c:pt idx="617">
                  <c:v>43487</c:v>
                </c:pt>
                <c:pt idx="618">
                  <c:v>43488</c:v>
                </c:pt>
                <c:pt idx="619">
                  <c:v>43489</c:v>
                </c:pt>
                <c:pt idx="620">
                  <c:v>43490</c:v>
                </c:pt>
                <c:pt idx="621">
                  <c:v>43491</c:v>
                </c:pt>
                <c:pt idx="622">
                  <c:v>43492</c:v>
                </c:pt>
                <c:pt idx="623">
                  <c:v>43493</c:v>
                </c:pt>
                <c:pt idx="624">
                  <c:v>43494</c:v>
                </c:pt>
                <c:pt idx="625">
                  <c:v>43495</c:v>
                </c:pt>
                <c:pt idx="626">
                  <c:v>43496</c:v>
                </c:pt>
                <c:pt idx="627">
                  <c:v>43497</c:v>
                </c:pt>
                <c:pt idx="628">
                  <c:v>43498</c:v>
                </c:pt>
                <c:pt idx="629">
                  <c:v>43499</c:v>
                </c:pt>
                <c:pt idx="630">
                  <c:v>43500</c:v>
                </c:pt>
                <c:pt idx="631">
                  <c:v>43501</c:v>
                </c:pt>
                <c:pt idx="632">
                  <c:v>43502</c:v>
                </c:pt>
                <c:pt idx="633">
                  <c:v>43503</c:v>
                </c:pt>
                <c:pt idx="634">
                  <c:v>43504</c:v>
                </c:pt>
                <c:pt idx="635">
                  <c:v>43505</c:v>
                </c:pt>
                <c:pt idx="636">
                  <c:v>43506</c:v>
                </c:pt>
                <c:pt idx="637">
                  <c:v>43507</c:v>
                </c:pt>
                <c:pt idx="638">
                  <c:v>43508</c:v>
                </c:pt>
                <c:pt idx="639">
                  <c:v>43509</c:v>
                </c:pt>
                <c:pt idx="640">
                  <c:v>43510</c:v>
                </c:pt>
                <c:pt idx="641">
                  <c:v>43511</c:v>
                </c:pt>
                <c:pt idx="642">
                  <c:v>43512</c:v>
                </c:pt>
                <c:pt idx="643">
                  <c:v>43513</c:v>
                </c:pt>
                <c:pt idx="644">
                  <c:v>43514</c:v>
                </c:pt>
                <c:pt idx="645">
                  <c:v>43515</c:v>
                </c:pt>
                <c:pt idx="646">
                  <c:v>43516</c:v>
                </c:pt>
                <c:pt idx="647">
                  <c:v>43517</c:v>
                </c:pt>
                <c:pt idx="648">
                  <c:v>43518</c:v>
                </c:pt>
                <c:pt idx="649">
                  <c:v>43519</c:v>
                </c:pt>
                <c:pt idx="650">
                  <c:v>43520</c:v>
                </c:pt>
                <c:pt idx="651">
                  <c:v>43521</c:v>
                </c:pt>
                <c:pt idx="652">
                  <c:v>43522</c:v>
                </c:pt>
                <c:pt idx="653">
                  <c:v>43523</c:v>
                </c:pt>
                <c:pt idx="654">
                  <c:v>43524</c:v>
                </c:pt>
                <c:pt idx="655">
                  <c:v>43525</c:v>
                </c:pt>
                <c:pt idx="656">
                  <c:v>43526</c:v>
                </c:pt>
                <c:pt idx="657">
                  <c:v>43527</c:v>
                </c:pt>
                <c:pt idx="658">
                  <c:v>43528</c:v>
                </c:pt>
                <c:pt idx="659">
                  <c:v>43529</c:v>
                </c:pt>
                <c:pt idx="660">
                  <c:v>43530</c:v>
                </c:pt>
                <c:pt idx="661">
                  <c:v>43531</c:v>
                </c:pt>
                <c:pt idx="662">
                  <c:v>43532</c:v>
                </c:pt>
                <c:pt idx="663">
                  <c:v>43533</c:v>
                </c:pt>
                <c:pt idx="664">
                  <c:v>43534</c:v>
                </c:pt>
                <c:pt idx="665">
                  <c:v>43535</c:v>
                </c:pt>
                <c:pt idx="666">
                  <c:v>43536</c:v>
                </c:pt>
                <c:pt idx="667">
                  <c:v>43537</c:v>
                </c:pt>
                <c:pt idx="668">
                  <c:v>43538</c:v>
                </c:pt>
                <c:pt idx="669">
                  <c:v>43539</c:v>
                </c:pt>
                <c:pt idx="670">
                  <c:v>43540</c:v>
                </c:pt>
                <c:pt idx="671">
                  <c:v>43541</c:v>
                </c:pt>
                <c:pt idx="672">
                  <c:v>43542</c:v>
                </c:pt>
                <c:pt idx="673">
                  <c:v>43543</c:v>
                </c:pt>
                <c:pt idx="674">
                  <c:v>43544</c:v>
                </c:pt>
                <c:pt idx="675">
                  <c:v>43545</c:v>
                </c:pt>
                <c:pt idx="676">
                  <c:v>43546</c:v>
                </c:pt>
                <c:pt idx="677">
                  <c:v>43547</c:v>
                </c:pt>
                <c:pt idx="678">
                  <c:v>43548</c:v>
                </c:pt>
                <c:pt idx="679">
                  <c:v>43549</c:v>
                </c:pt>
                <c:pt idx="680">
                  <c:v>43550</c:v>
                </c:pt>
                <c:pt idx="681">
                  <c:v>43551</c:v>
                </c:pt>
                <c:pt idx="682">
                  <c:v>43552</c:v>
                </c:pt>
                <c:pt idx="683">
                  <c:v>43553</c:v>
                </c:pt>
                <c:pt idx="684">
                  <c:v>43554</c:v>
                </c:pt>
                <c:pt idx="685">
                  <c:v>43555</c:v>
                </c:pt>
                <c:pt idx="686">
                  <c:v>43556</c:v>
                </c:pt>
                <c:pt idx="687">
                  <c:v>43557</c:v>
                </c:pt>
                <c:pt idx="688">
                  <c:v>43558</c:v>
                </c:pt>
                <c:pt idx="689">
                  <c:v>43559</c:v>
                </c:pt>
                <c:pt idx="690">
                  <c:v>43560</c:v>
                </c:pt>
                <c:pt idx="691">
                  <c:v>43561</c:v>
                </c:pt>
                <c:pt idx="692">
                  <c:v>43562</c:v>
                </c:pt>
                <c:pt idx="693">
                  <c:v>43563</c:v>
                </c:pt>
                <c:pt idx="694">
                  <c:v>43564</c:v>
                </c:pt>
                <c:pt idx="695">
                  <c:v>43565</c:v>
                </c:pt>
                <c:pt idx="696">
                  <c:v>43566</c:v>
                </c:pt>
                <c:pt idx="697">
                  <c:v>43567</c:v>
                </c:pt>
                <c:pt idx="698">
                  <c:v>43568</c:v>
                </c:pt>
                <c:pt idx="699">
                  <c:v>43569</c:v>
                </c:pt>
                <c:pt idx="700">
                  <c:v>43570</c:v>
                </c:pt>
                <c:pt idx="701">
                  <c:v>43571</c:v>
                </c:pt>
                <c:pt idx="702">
                  <c:v>43572</c:v>
                </c:pt>
                <c:pt idx="703">
                  <c:v>43573</c:v>
                </c:pt>
                <c:pt idx="704">
                  <c:v>43574</c:v>
                </c:pt>
                <c:pt idx="705">
                  <c:v>43575</c:v>
                </c:pt>
                <c:pt idx="706">
                  <c:v>43576</c:v>
                </c:pt>
                <c:pt idx="707">
                  <c:v>43577</c:v>
                </c:pt>
                <c:pt idx="708">
                  <c:v>43578</c:v>
                </c:pt>
                <c:pt idx="709">
                  <c:v>43579</c:v>
                </c:pt>
                <c:pt idx="710">
                  <c:v>43580</c:v>
                </c:pt>
                <c:pt idx="711">
                  <c:v>43581</c:v>
                </c:pt>
                <c:pt idx="712">
                  <c:v>43582</c:v>
                </c:pt>
                <c:pt idx="713">
                  <c:v>43583</c:v>
                </c:pt>
                <c:pt idx="714">
                  <c:v>43584</c:v>
                </c:pt>
                <c:pt idx="715">
                  <c:v>43585</c:v>
                </c:pt>
                <c:pt idx="716">
                  <c:v>43586</c:v>
                </c:pt>
                <c:pt idx="717">
                  <c:v>43587</c:v>
                </c:pt>
                <c:pt idx="718">
                  <c:v>43588</c:v>
                </c:pt>
                <c:pt idx="719">
                  <c:v>43589</c:v>
                </c:pt>
                <c:pt idx="720">
                  <c:v>43590</c:v>
                </c:pt>
                <c:pt idx="721">
                  <c:v>43591</c:v>
                </c:pt>
                <c:pt idx="722">
                  <c:v>43592</c:v>
                </c:pt>
                <c:pt idx="723">
                  <c:v>43593</c:v>
                </c:pt>
                <c:pt idx="724">
                  <c:v>43594</c:v>
                </c:pt>
                <c:pt idx="725">
                  <c:v>43595</c:v>
                </c:pt>
                <c:pt idx="726">
                  <c:v>43596</c:v>
                </c:pt>
                <c:pt idx="727">
                  <c:v>43597</c:v>
                </c:pt>
                <c:pt idx="728">
                  <c:v>43598</c:v>
                </c:pt>
                <c:pt idx="729">
                  <c:v>43599</c:v>
                </c:pt>
                <c:pt idx="730">
                  <c:v>43600</c:v>
                </c:pt>
                <c:pt idx="731">
                  <c:v>43601</c:v>
                </c:pt>
                <c:pt idx="732">
                  <c:v>43602</c:v>
                </c:pt>
                <c:pt idx="733">
                  <c:v>43603</c:v>
                </c:pt>
                <c:pt idx="734">
                  <c:v>43604</c:v>
                </c:pt>
                <c:pt idx="735">
                  <c:v>43605</c:v>
                </c:pt>
                <c:pt idx="736">
                  <c:v>43606</c:v>
                </c:pt>
              </c:numCache>
            </c:numRef>
          </c:cat>
          <c:val>
            <c:numRef>
              <c:f>'[2]Daily T Rad'!$C$4:$C$740</c:f>
              <c:numCache>
                <c:formatCode>General</c:formatCode>
                <c:ptCount val="737"/>
                <c:pt idx="0">
                  <c:v>14.485664335664337</c:v>
                </c:pt>
                <c:pt idx="1">
                  <c:v>20.233055555555552</c:v>
                </c:pt>
                <c:pt idx="2">
                  <c:v>22.671319444444443</c:v>
                </c:pt>
                <c:pt idx="3">
                  <c:v>17.41868055555555</c:v>
                </c:pt>
                <c:pt idx="4">
                  <c:v>13.790902777777772</c:v>
                </c:pt>
                <c:pt idx="5">
                  <c:v>12.187222222222216</c:v>
                </c:pt>
                <c:pt idx="6">
                  <c:v>13.608680555555559</c:v>
                </c:pt>
                <c:pt idx="7">
                  <c:v>17.205347222222219</c:v>
                </c:pt>
                <c:pt idx="8">
                  <c:v>16.559027777777775</c:v>
                </c:pt>
                <c:pt idx="9">
                  <c:v>15.167430555555553</c:v>
                </c:pt>
                <c:pt idx="10">
                  <c:v>16.958958333333339</c:v>
                </c:pt>
                <c:pt idx="11">
                  <c:v>20.606111111111119</c:v>
                </c:pt>
                <c:pt idx="12">
                  <c:v>23.926250000000007</c:v>
                </c:pt>
                <c:pt idx="13">
                  <c:v>20.769791666666663</c:v>
                </c:pt>
                <c:pt idx="14">
                  <c:v>22.466736111111107</c:v>
                </c:pt>
                <c:pt idx="15">
                  <c:v>19.07312499999999</c:v>
                </c:pt>
                <c:pt idx="16">
                  <c:v>17.054652777777775</c:v>
                </c:pt>
                <c:pt idx="17">
                  <c:v>16.581805555555562</c:v>
                </c:pt>
                <c:pt idx="18">
                  <c:v>20.185486111111111</c:v>
                </c:pt>
                <c:pt idx="19">
                  <c:v>19.80854166666667</c:v>
                </c:pt>
                <c:pt idx="20">
                  <c:v>15.831597222222221</c:v>
                </c:pt>
                <c:pt idx="21">
                  <c:v>16.42208333333333</c:v>
                </c:pt>
                <c:pt idx="22">
                  <c:v>14.440069444444443</c:v>
                </c:pt>
                <c:pt idx="23">
                  <c:v>13.763194444444448</c:v>
                </c:pt>
                <c:pt idx="24">
                  <c:v>17.224374999999995</c:v>
                </c:pt>
                <c:pt idx="25">
                  <c:v>16.806250000000006</c:v>
                </c:pt>
                <c:pt idx="26">
                  <c:v>17.319444444444446</c:v>
                </c:pt>
                <c:pt idx="27">
                  <c:v>20.706458333333345</c:v>
                </c:pt>
                <c:pt idx="28">
                  <c:v>15.833402777777776</c:v>
                </c:pt>
                <c:pt idx="29">
                  <c:v>16.098611111111111</c:v>
                </c:pt>
                <c:pt idx="30">
                  <c:v>16.849374999999995</c:v>
                </c:pt>
                <c:pt idx="31">
                  <c:v>19.964861111111123</c:v>
                </c:pt>
                <c:pt idx="32">
                  <c:v>16.041805555555555</c:v>
                </c:pt>
                <c:pt idx="33">
                  <c:v>18.056111111111104</c:v>
                </c:pt>
                <c:pt idx="34">
                  <c:v>20.824791666666663</c:v>
                </c:pt>
                <c:pt idx="35">
                  <c:v>23.890972222222228</c:v>
                </c:pt>
                <c:pt idx="36">
                  <c:v>22.679305555555551</c:v>
                </c:pt>
                <c:pt idx="37">
                  <c:v>21.834930555555555</c:v>
                </c:pt>
                <c:pt idx="38">
                  <c:v>24.322708333333349</c:v>
                </c:pt>
                <c:pt idx="39">
                  <c:v>20.679791666666681</c:v>
                </c:pt>
                <c:pt idx="40">
                  <c:v>16.825833333333318</c:v>
                </c:pt>
                <c:pt idx="41">
                  <c:v>17.568819444444454</c:v>
                </c:pt>
                <c:pt idx="42">
                  <c:v>17.962638888888886</c:v>
                </c:pt>
                <c:pt idx="43">
                  <c:v>16.840069444444453</c:v>
                </c:pt>
                <c:pt idx="44">
                  <c:v>17.505694444444451</c:v>
                </c:pt>
                <c:pt idx="45">
                  <c:v>17.091388888888883</c:v>
                </c:pt>
                <c:pt idx="46">
                  <c:v>16.812986111111112</c:v>
                </c:pt>
                <c:pt idx="47">
                  <c:v>16.131805555555559</c:v>
                </c:pt>
                <c:pt idx="48">
                  <c:v>16.055069444444438</c:v>
                </c:pt>
                <c:pt idx="49">
                  <c:v>16.191111111111116</c:v>
                </c:pt>
                <c:pt idx="50">
                  <c:v>18.832777777777771</c:v>
                </c:pt>
                <c:pt idx="51">
                  <c:v>19.806597222222226</c:v>
                </c:pt>
                <c:pt idx="52">
                  <c:v>20.188958333333328</c:v>
                </c:pt>
                <c:pt idx="53">
                  <c:v>21.255069444444452</c:v>
                </c:pt>
                <c:pt idx="54">
                  <c:v>19.188611111111111</c:v>
                </c:pt>
                <c:pt idx="55">
                  <c:v>18.279513888888882</c:v>
                </c:pt>
                <c:pt idx="56">
                  <c:v>19.473680555555564</c:v>
                </c:pt>
                <c:pt idx="57">
                  <c:v>17.661736111111114</c:v>
                </c:pt>
                <c:pt idx="58">
                  <c:v>15.17256944444445</c:v>
                </c:pt>
                <c:pt idx="59">
                  <c:v>15.544305555555557</c:v>
                </c:pt>
                <c:pt idx="60">
                  <c:v>13.930277777777778</c:v>
                </c:pt>
                <c:pt idx="61">
                  <c:v>17.334166666666668</c:v>
                </c:pt>
                <c:pt idx="62">
                  <c:v>18.56819444444444</c:v>
                </c:pt>
                <c:pt idx="63">
                  <c:v>19.093888888888884</c:v>
                </c:pt>
                <c:pt idx="64">
                  <c:v>19.850486111111106</c:v>
                </c:pt>
                <c:pt idx="65">
                  <c:v>23.669861111111103</c:v>
                </c:pt>
                <c:pt idx="66">
                  <c:v>19.55319444444444</c:v>
                </c:pt>
                <c:pt idx="67">
                  <c:v>18.649930555555549</c:v>
                </c:pt>
                <c:pt idx="68">
                  <c:v>20.551874999999999</c:v>
                </c:pt>
                <c:pt idx="69">
                  <c:v>16.238680555555554</c:v>
                </c:pt>
                <c:pt idx="70">
                  <c:v>15.897777777777785</c:v>
                </c:pt>
                <c:pt idx="71">
                  <c:v>16.218680555555565</c:v>
                </c:pt>
                <c:pt idx="72">
                  <c:v>19.049722222222218</c:v>
                </c:pt>
                <c:pt idx="73">
                  <c:v>18.149374999999992</c:v>
                </c:pt>
                <c:pt idx="74">
                  <c:v>16.93020833333334</c:v>
                </c:pt>
                <c:pt idx="75">
                  <c:v>18.754444444444445</c:v>
                </c:pt>
                <c:pt idx="76">
                  <c:v>19.062013888888902</c:v>
                </c:pt>
                <c:pt idx="77">
                  <c:v>17.395138888888891</c:v>
                </c:pt>
                <c:pt idx="78">
                  <c:v>17.66576388888889</c:v>
                </c:pt>
                <c:pt idx="79">
                  <c:v>17.846250000000012</c:v>
                </c:pt>
                <c:pt idx="80">
                  <c:v>19.35326388888889</c:v>
                </c:pt>
                <c:pt idx="81">
                  <c:v>17.968958333333344</c:v>
                </c:pt>
                <c:pt idx="82">
                  <c:v>15.591111111111111</c:v>
                </c:pt>
                <c:pt idx="83">
                  <c:v>15.310555555555554</c:v>
                </c:pt>
                <c:pt idx="84">
                  <c:v>16.345138888888883</c:v>
                </c:pt>
                <c:pt idx="85">
                  <c:v>15.92159722222222</c:v>
                </c:pt>
                <c:pt idx="86">
                  <c:v>16.160000000000004</c:v>
                </c:pt>
                <c:pt idx="87">
                  <c:v>15.308611111111114</c:v>
                </c:pt>
                <c:pt idx="88">
                  <c:v>16.626458333333336</c:v>
                </c:pt>
                <c:pt idx="89">
                  <c:v>16.230416666666663</c:v>
                </c:pt>
                <c:pt idx="90">
                  <c:v>16.180624999999996</c:v>
                </c:pt>
                <c:pt idx="91">
                  <c:v>17.614374999999992</c:v>
                </c:pt>
                <c:pt idx="92">
                  <c:v>17.733541666666671</c:v>
                </c:pt>
                <c:pt idx="93">
                  <c:v>17.369097222222216</c:v>
                </c:pt>
                <c:pt idx="94">
                  <c:v>16.51798611111111</c:v>
                </c:pt>
                <c:pt idx="95">
                  <c:v>16.67708333333335</c:v>
                </c:pt>
                <c:pt idx="96">
                  <c:v>15.324513888888893</c:v>
                </c:pt>
                <c:pt idx="97">
                  <c:v>15.172569444444456</c:v>
                </c:pt>
                <c:pt idx="98">
                  <c:v>15.622083333333324</c:v>
                </c:pt>
                <c:pt idx="99">
                  <c:v>17.890625000000014</c:v>
                </c:pt>
                <c:pt idx="100">
                  <c:v>19.373125000000009</c:v>
                </c:pt>
                <c:pt idx="101">
                  <c:v>17.792430555555555</c:v>
                </c:pt>
                <c:pt idx="102">
                  <c:v>16.694027777777784</c:v>
                </c:pt>
                <c:pt idx="103">
                  <c:v>18.235972222222234</c:v>
                </c:pt>
                <c:pt idx="104">
                  <c:v>18.020000000000003</c:v>
                </c:pt>
                <c:pt idx="105">
                  <c:v>18.172291666666663</c:v>
                </c:pt>
                <c:pt idx="106">
                  <c:v>20.947291666666665</c:v>
                </c:pt>
                <c:pt idx="107">
                  <c:v>18.936527777777791</c:v>
                </c:pt>
                <c:pt idx="108">
                  <c:v>14.465277777777775</c:v>
                </c:pt>
                <c:pt idx="109">
                  <c:v>14.777569444444449</c:v>
                </c:pt>
                <c:pt idx="110">
                  <c:v>13.378194444444441</c:v>
                </c:pt>
                <c:pt idx="111">
                  <c:v>12.445902777777775</c:v>
                </c:pt>
                <c:pt idx="112">
                  <c:v>15.138402777777783</c:v>
                </c:pt>
                <c:pt idx="113">
                  <c:v>18.739722222222223</c:v>
                </c:pt>
                <c:pt idx="114">
                  <c:v>15.995069444444441</c:v>
                </c:pt>
                <c:pt idx="115">
                  <c:v>15.47430555555556</c:v>
                </c:pt>
                <c:pt idx="116">
                  <c:v>14.83472222222222</c:v>
                </c:pt>
                <c:pt idx="117">
                  <c:v>13.416388888888891</c:v>
                </c:pt>
                <c:pt idx="118">
                  <c:v>13.528194444444443</c:v>
                </c:pt>
                <c:pt idx="119">
                  <c:v>14.32291666666667</c:v>
                </c:pt>
                <c:pt idx="120">
                  <c:v>14.006875000000004</c:v>
                </c:pt>
                <c:pt idx="121">
                  <c:v>13.908680555555565</c:v>
                </c:pt>
                <c:pt idx="122">
                  <c:v>11.378750000000004</c:v>
                </c:pt>
                <c:pt idx="123">
                  <c:v>11.927500000000002</c:v>
                </c:pt>
                <c:pt idx="124">
                  <c:v>10.160347222222221</c:v>
                </c:pt>
                <c:pt idx="125">
                  <c:v>10.281597222222217</c:v>
                </c:pt>
                <c:pt idx="126">
                  <c:v>10.664583333333336</c:v>
                </c:pt>
                <c:pt idx="127">
                  <c:v>11.186111111111117</c:v>
                </c:pt>
                <c:pt idx="128">
                  <c:v>12.049930555555557</c:v>
                </c:pt>
                <c:pt idx="129">
                  <c:v>12.68041666666667</c:v>
                </c:pt>
                <c:pt idx="130">
                  <c:v>12.125416666666666</c:v>
                </c:pt>
                <c:pt idx="131">
                  <c:v>10.655694444444443</c:v>
                </c:pt>
                <c:pt idx="132">
                  <c:v>11.226597222222225</c:v>
                </c:pt>
                <c:pt idx="133">
                  <c:v>13.673749999999991</c:v>
                </c:pt>
                <c:pt idx="134">
                  <c:v>13.23340277777778</c:v>
                </c:pt>
                <c:pt idx="135">
                  <c:v>14.668333333333331</c:v>
                </c:pt>
                <c:pt idx="136">
                  <c:v>15.731597222222222</c:v>
                </c:pt>
                <c:pt idx="137">
                  <c:v>17.551805555555564</c:v>
                </c:pt>
                <c:pt idx="138">
                  <c:v>12.978194444444441</c:v>
                </c:pt>
                <c:pt idx="139">
                  <c:v>14.217361111111117</c:v>
                </c:pt>
                <c:pt idx="140">
                  <c:v>15.470763888888886</c:v>
                </c:pt>
                <c:pt idx="141">
                  <c:v>13.135625000000005</c:v>
                </c:pt>
                <c:pt idx="142">
                  <c:v>12.527083333333332</c:v>
                </c:pt>
                <c:pt idx="143">
                  <c:v>12.146527777777779</c:v>
                </c:pt>
                <c:pt idx="144">
                  <c:v>11.167222222222229</c:v>
                </c:pt>
                <c:pt idx="145">
                  <c:v>11.32527777777778</c:v>
                </c:pt>
                <c:pt idx="146">
                  <c:v>10.64645833333333</c:v>
                </c:pt>
                <c:pt idx="147">
                  <c:v>10.947569444444438</c:v>
                </c:pt>
                <c:pt idx="148">
                  <c:v>13.939791666666668</c:v>
                </c:pt>
                <c:pt idx="149">
                  <c:v>14.455486111111107</c:v>
                </c:pt>
                <c:pt idx="150">
                  <c:v>12.775416666666663</c:v>
                </c:pt>
                <c:pt idx="151">
                  <c:v>14.54326388888888</c:v>
                </c:pt>
                <c:pt idx="152">
                  <c:v>14.783680555555556</c:v>
                </c:pt>
                <c:pt idx="153">
                  <c:v>14.828125</c:v>
                </c:pt>
                <c:pt idx="154">
                  <c:v>18.043958333333332</c:v>
                </c:pt>
                <c:pt idx="155">
                  <c:v>12.674583333333327</c:v>
                </c:pt>
                <c:pt idx="156">
                  <c:v>12.294166666666667</c:v>
                </c:pt>
                <c:pt idx="157">
                  <c:v>14.936805555555559</c:v>
                </c:pt>
                <c:pt idx="158">
                  <c:v>13.87847222222222</c:v>
                </c:pt>
                <c:pt idx="159">
                  <c:v>12.808263888888888</c:v>
                </c:pt>
                <c:pt idx="160">
                  <c:v>10.412013888888895</c:v>
                </c:pt>
                <c:pt idx="161">
                  <c:v>12.149305555555561</c:v>
                </c:pt>
                <c:pt idx="162">
                  <c:v>14.699027777777774</c:v>
                </c:pt>
                <c:pt idx="163">
                  <c:v>13.715972222222222</c:v>
                </c:pt>
                <c:pt idx="164">
                  <c:v>13.491180555555554</c:v>
                </c:pt>
                <c:pt idx="165">
                  <c:v>11.307638888888892</c:v>
                </c:pt>
                <c:pt idx="166">
                  <c:v>11.322361111111118</c:v>
                </c:pt>
                <c:pt idx="167">
                  <c:v>10.107708333333331</c:v>
                </c:pt>
                <c:pt idx="168">
                  <c:v>6.9302083333333293</c:v>
                </c:pt>
                <c:pt idx="169">
                  <c:v>9.1371527777777768</c:v>
                </c:pt>
                <c:pt idx="170">
                  <c:v>11.118194444444443</c:v>
                </c:pt>
                <c:pt idx="171">
                  <c:v>8.7389583333333363</c:v>
                </c:pt>
                <c:pt idx="172">
                  <c:v>6.4679166666666683</c:v>
                </c:pt>
                <c:pt idx="173">
                  <c:v>10.125694444444445</c:v>
                </c:pt>
                <c:pt idx="174">
                  <c:v>7.2564583333333337</c:v>
                </c:pt>
                <c:pt idx="175">
                  <c:v>4.3378472222222237</c:v>
                </c:pt>
                <c:pt idx="176">
                  <c:v>1.7445833333333327</c:v>
                </c:pt>
                <c:pt idx="177">
                  <c:v>5.6486111111111112</c:v>
                </c:pt>
                <c:pt idx="178">
                  <c:v>7.5759722222222212</c:v>
                </c:pt>
                <c:pt idx="179">
                  <c:v>8.2372916666666658</c:v>
                </c:pt>
                <c:pt idx="180">
                  <c:v>5.6802083333333364</c:v>
                </c:pt>
                <c:pt idx="181">
                  <c:v>4.8044444444444423</c:v>
                </c:pt>
                <c:pt idx="182">
                  <c:v>5.0999999999999996</c:v>
                </c:pt>
                <c:pt idx="183">
                  <c:v>5.7154166666666697</c:v>
                </c:pt>
                <c:pt idx="184">
                  <c:v>8.6222222222222129</c:v>
                </c:pt>
                <c:pt idx="185">
                  <c:v>8.9559027777777782</c:v>
                </c:pt>
                <c:pt idx="186">
                  <c:v>4.2811805555555589</c:v>
                </c:pt>
                <c:pt idx="187">
                  <c:v>5.8820833333333304</c:v>
                </c:pt>
                <c:pt idx="188">
                  <c:v>5.3599305555555539</c:v>
                </c:pt>
                <c:pt idx="189">
                  <c:v>6.8043055555555547</c:v>
                </c:pt>
                <c:pt idx="190">
                  <c:v>11.001944444444446</c:v>
                </c:pt>
                <c:pt idx="191">
                  <c:v>10.774027777777777</c:v>
                </c:pt>
                <c:pt idx="192">
                  <c:v>10.485138888888889</c:v>
                </c:pt>
                <c:pt idx="193">
                  <c:v>6.1676388888888853</c:v>
                </c:pt>
                <c:pt idx="194">
                  <c:v>2.6669444444444452</c:v>
                </c:pt>
                <c:pt idx="195">
                  <c:v>3.7190277777777769</c:v>
                </c:pt>
                <c:pt idx="196">
                  <c:v>5.7754166666666684</c:v>
                </c:pt>
                <c:pt idx="197">
                  <c:v>4.7216666666666658</c:v>
                </c:pt>
                <c:pt idx="198">
                  <c:v>1.7490277777777783</c:v>
                </c:pt>
                <c:pt idx="199">
                  <c:v>0.95555555555555571</c:v>
                </c:pt>
                <c:pt idx="200">
                  <c:v>0.56493055555555494</c:v>
                </c:pt>
                <c:pt idx="201">
                  <c:v>-1.3602777777777766</c:v>
                </c:pt>
                <c:pt idx="202">
                  <c:v>2.2152777777777768</c:v>
                </c:pt>
                <c:pt idx="203">
                  <c:v>5.973749999999999</c:v>
                </c:pt>
                <c:pt idx="204">
                  <c:v>6.4960416666666703</c:v>
                </c:pt>
                <c:pt idx="205">
                  <c:v>7.3257638888888863</c:v>
                </c:pt>
                <c:pt idx="206">
                  <c:v>5.3598611111111119</c:v>
                </c:pt>
                <c:pt idx="207">
                  <c:v>1.7359027777777796</c:v>
                </c:pt>
                <c:pt idx="208">
                  <c:v>1.1722222222222234</c:v>
                </c:pt>
                <c:pt idx="209">
                  <c:v>1.0713888888888885</c:v>
                </c:pt>
                <c:pt idx="210">
                  <c:v>1.8680555555555565E-2</c:v>
                </c:pt>
                <c:pt idx="211">
                  <c:v>1.3431944444444441</c:v>
                </c:pt>
                <c:pt idx="212">
                  <c:v>3.3220138888888879</c:v>
                </c:pt>
                <c:pt idx="213">
                  <c:v>3.153819444444443</c:v>
                </c:pt>
                <c:pt idx="214">
                  <c:v>2.6811805555555548</c:v>
                </c:pt>
                <c:pt idx="215">
                  <c:v>2.0991666666666648</c:v>
                </c:pt>
                <c:pt idx="216">
                  <c:v>1.7775694444444445</c:v>
                </c:pt>
                <c:pt idx="217">
                  <c:v>4.8450000000000006</c:v>
                </c:pt>
                <c:pt idx="218">
                  <c:v>5.1902777777777809</c:v>
                </c:pt>
                <c:pt idx="219">
                  <c:v>6.7538194444444493</c:v>
                </c:pt>
                <c:pt idx="220">
                  <c:v>7.9895138888888875</c:v>
                </c:pt>
                <c:pt idx="221">
                  <c:v>8.1893750000000018</c:v>
                </c:pt>
                <c:pt idx="222">
                  <c:v>8.4032638888888869</c:v>
                </c:pt>
                <c:pt idx="223">
                  <c:v>8.2859027777777783</c:v>
                </c:pt>
                <c:pt idx="224">
                  <c:v>7.0112500000000013</c:v>
                </c:pt>
                <c:pt idx="225">
                  <c:v>5.4572916666666664</c:v>
                </c:pt>
                <c:pt idx="226">
                  <c:v>4.7413888888888884</c:v>
                </c:pt>
                <c:pt idx="227">
                  <c:v>3.0613888888888887</c:v>
                </c:pt>
                <c:pt idx="228">
                  <c:v>2.0654166666666662</c:v>
                </c:pt>
                <c:pt idx="229">
                  <c:v>8.2339583333333337</c:v>
                </c:pt>
                <c:pt idx="230">
                  <c:v>10.872361111111111</c:v>
                </c:pt>
                <c:pt idx="231">
                  <c:v>6.5515277777777792</c:v>
                </c:pt>
                <c:pt idx="232">
                  <c:v>5.8243055555555578</c:v>
                </c:pt>
                <c:pt idx="233">
                  <c:v>8.0474305555555539</c:v>
                </c:pt>
                <c:pt idx="234">
                  <c:v>7.8665972222222216</c:v>
                </c:pt>
                <c:pt idx="235">
                  <c:v>6.1893055555555563</c:v>
                </c:pt>
                <c:pt idx="236">
                  <c:v>4.0400694444444447</c:v>
                </c:pt>
                <c:pt idx="237">
                  <c:v>0.85069444444444464</c:v>
                </c:pt>
                <c:pt idx="238">
                  <c:v>1.4324305555555561</c:v>
                </c:pt>
                <c:pt idx="239">
                  <c:v>3.5025694444444424</c:v>
                </c:pt>
                <c:pt idx="240">
                  <c:v>6.8228472222222241</c:v>
                </c:pt>
                <c:pt idx="241">
                  <c:v>5.6778472222222227</c:v>
                </c:pt>
                <c:pt idx="242">
                  <c:v>4.1211805555555561</c:v>
                </c:pt>
                <c:pt idx="243">
                  <c:v>4.6339583333333323</c:v>
                </c:pt>
                <c:pt idx="244">
                  <c:v>3.0601388888888885</c:v>
                </c:pt>
                <c:pt idx="245">
                  <c:v>4.719236111111111</c:v>
                </c:pt>
                <c:pt idx="246">
                  <c:v>4.4679861111111121</c:v>
                </c:pt>
                <c:pt idx="247">
                  <c:v>3.553194444444443</c:v>
                </c:pt>
                <c:pt idx="248">
                  <c:v>4.0577083333333306</c:v>
                </c:pt>
                <c:pt idx="249">
                  <c:v>2.92763888888889</c:v>
                </c:pt>
                <c:pt idx="250">
                  <c:v>1.9152083333333323</c:v>
                </c:pt>
                <c:pt idx="251">
                  <c:v>2.578541666666665</c:v>
                </c:pt>
                <c:pt idx="252">
                  <c:v>5.6447222222222218</c:v>
                </c:pt>
                <c:pt idx="253">
                  <c:v>7.7775694444444428</c:v>
                </c:pt>
                <c:pt idx="254">
                  <c:v>11.517847222222217</c:v>
                </c:pt>
                <c:pt idx="255">
                  <c:v>7.3012500000000005</c:v>
                </c:pt>
                <c:pt idx="256">
                  <c:v>5.4162500000000025</c:v>
                </c:pt>
                <c:pt idx="257">
                  <c:v>5.5277083333333357</c:v>
                </c:pt>
                <c:pt idx="258">
                  <c:v>9.3095833333333324</c:v>
                </c:pt>
                <c:pt idx="259">
                  <c:v>8.5259722222222258</c:v>
                </c:pt>
                <c:pt idx="260">
                  <c:v>3.4067361111111119</c:v>
                </c:pt>
                <c:pt idx="261">
                  <c:v>6.0411805555555587</c:v>
                </c:pt>
                <c:pt idx="262">
                  <c:v>2.6675694444444447</c:v>
                </c:pt>
                <c:pt idx="263">
                  <c:v>4.0974305555555501</c:v>
                </c:pt>
                <c:pt idx="264">
                  <c:v>1.5713194444444458</c:v>
                </c:pt>
                <c:pt idx="265">
                  <c:v>0.89812500000000006</c:v>
                </c:pt>
                <c:pt idx="266">
                  <c:v>0.8022222222222235</c:v>
                </c:pt>
                <c:pt idx="267">
                  <c:v>-3.1378472222222218</c:v>
                </c:pt>
                <c:pt idx="268">
                  <c:v>-4.3820138888888884</c:v>
                </c:pt>
                <c:pt idx="269">
                  <c:v>-3.0220833333333323</c:v>
                </c:pt>
                <c:pt idx="270">
                  <c:v>-6.986111111111154E-2</c:v>
                </c:pt>
                <c:pt idx="271">
                  <c:v>2.2087500000000011</c:v>
                </c:pt>
                <c:pt idx="272">
                  <c:v>3.573680555555554</c:v>
                </c:pt>
                <c:pt idx="273">
                  <c:v>2.0476388888888883</c:v>
                </c:pt>
                <c:pt idx="274">
                  <c:v>1.5600000000000007</c:v>
                </c:pt>
                <c:pt idx="275">
                  <c:v>1.6043750000000001</c:v>
                </c:pt>
                <c:pt idx="276">
                  <c:v>2.6967361111111106</c:v>
                </c:pt>
                <c:pt idx="277">
                  <c:v>1.7519718309859167</c:v>
                </c:pt>
                <c:pt idx="278">
                  <c:v>-0.20076388888888869</c:v>
                </c:pt>
                <c:pt idx="279">
                  <c:v>-0.74576388888888889</c:v>
                </c:pt>
                <c:pt idx="280">
                  <c:v>0.83965277777777803</c:v>
                </c:pt>
                <c:pt idx="281">
                  <c:v>7.0138888888882272E-3</c:v>
                </c:pt>
                <c:pt idx="282">
                  <c:v>-0.82201388888888816</c:v>
                </c:pt>
                <c:pt idx="283">
                  <c:v>-5.2847222222222066E-2</c:v>
                </c:pt>
                <c:pt idx="284">
                  <c:v>-0.49832167832167867</c:v>
                </c:pt>
                <c:pt idx="285">
                  <c:v>-0.62937500000000046</c:v>
                </c:pt>
                <c:pt idx="286">
                  <c:v>-2.2540277777777775</c:v>
                </c:pt>
                <c:pt idx="287">
                  <c:v>-3.9013888888888895</c:v>
                </c:pt>
                <c:pt idx="288">
                  <c:v>-4.7097916666666668</c:v>
                </c:pt>
                <c:pt idx="289">
                  <c:v>-6.7587499999999965</c:v>
                </c:pt>
                <c:pt idx="290">
                  <c:v>-4.8327777777777756</c:v>
                </c:pt>
                <c:pt idx="291">
                  <c:v>-4.0070138888888884</c:v>
                </c:pt>
                <c:pt idx="292">
                  <c:v>-1.9581250000000001</c:v>
                </c:pt>
                <c:pt idx="293">
                  <c:v>4.9511111111111115</c:v>
                </c:pt>
                <c:pt idx="294">
                  <c:v>6.7584027777777758</c:v>
                </c:pt>
                <c:pt idx="295">
                  <c:v>5.8979861111111118</c:v>
                </c:pt>
                <c:pt idx="296">
                  <c:v>4.3438888888888902</c:v>
                </c:pt>
                <c:pt idx="297">
                  <c:v>4.7588888888888912</c:v>
                </c:pt>
                <c:pt idx="298">
                  <c:v>6.2536805555555572</c:v>
                </c:pt>
                <c:pt idx="299">
                  <c:v>11.26041666666667</c:v>
                </c:pt>
                <c:pt idx="300">
                  <c:v>10.665625000000006</c:v>
                </c:pt>
                <c:pt idx="301">
                  <c:v>10.265763888888891</c:v>
                </c:pt>
                <c:pt idx="302">
                  <c:v>5.9878472222222205</c:v>
                </c:pt>
                <c:pt idx="303">
                  <c:v>5.7018055555555556</c:v>
                </c:pt>
                <c:pt idx="304">
                  <c:v>6.9016666666666673</c:v>
                </c:pt>
                <c:pt idx="305">
                  <c:v>3.4556249999999999</c:v>
                </c:pt>
                <c:pt idx="306">
                  <c:v>-1.7911111111111104</c:v>
                </c:pt>
                <c:pt idx="307">
                  <c:v>-1.3447916666666653</c:v>
                </c:pt>
                <c:pt idx="308">
                  <c:v>-0.6815277777777774</c:v>
                </c:pt>
                <c:pt idx="309">
                  <c:v>3.3348611111111115</c:v>
                </c:pt>
                <c:pt idx="310">
                  <c:v>3.6665972222222232</c:v>
                </c:pt>
                <c:pt idx="311">
                  <c:v>5.9186805555555564</c:v>
                </c:pt>
                <c:pt idx="312">
                  <c:v>5.8823611111111118</c:v>
                </c:pt>
                <c:pt idx="313">
                  <c:v>6.5216666666666692</c:v>
                </c:pt>
                <c:pt idx="314">
                  <c:v>5.0234722222222192</c:v>
                </c:pt>
                <c:pt idx="315">
                  <c:v>4.1679166666666685</c:v>
                </c:pt>
                <c:pt idx="316">
                  <c:v>5.4975000000000005</c:v>
                </c:pt>
                <c:pt idx="317">
                  <c:v>5.8941666666666634</c:v>
                </c:pt>
                <c:pt idx="318">
                  <c:v>6.1547916666666662</c:v>
                </c:pt>
                <c:pt idx="319">
                  <c:v>9.1262499999999989</c:v>
                </c:pt>
                <c:pt idx="320">
                  <c:v>7.521180555555552</c:v>
                </c:pt>
                <c:pt idx="321">
                  <c:v>4.9731250000000005</c:v>
                </c:pt>
                <c:pt idx="322">
                  <c:v>7.3165277777777806</c:v>
                </c:pt>
                <c:pt idx="323">
                  <c:v>12.864999999999998</c:v>
                </c:pt>
                <c:pt idx="324">
                  <c:v>10.120486111111115</c:v>
                </c:pt>
                <c:pt idx="325">
                  <c:v>5.9395138888888912</c:v>
                </c:pt>
                <c:pt idx="326">
                  <c:v>8.2616666666666649</c:v>
                </c:pt>
                <c:pt idx="327">
                  <c:v>13.882222222222222</c:v>
                </c:pt>
                <c:pt idx="328">
                  <c:v>14.791527777777784</c:v>
                </c:pt>
                <c:pt idx="329">
                  <c:v>14.127847222222222</c:v>
                </c:pt>
                <c:pt idx="330">
                  <c:v>16.082222222222228</c:v>
                </c:pt>
                <c:pt idx="331">
                  <c:v>12.503541666666669</c:v>
                </c:pt>
                <c:pt idx="332">
                  <c:v>11.31597222222222</c:v>
                </c:pt>
                <c:pt idx="333">
                  <c:v>9.6800000000000033</c:v>
                </c:pt>
                <c:pt idx="334">
                  <c:v>11.113958333333336</c:v>
                </c:pt>
                <c:pt idx="335">
                  <c:v>12.955416666666672</c:v>
                </c:pt>
                <c:pt idx="336">
                  <c:v>11.725416666666668</c:v>
                </c:pt>
                <c:pt idx="337">
                  <c:v>11.821319444444448</c:v>
                </c:pt>
                <c:pt idx="338">
                  <c:v>15.669722222222212</c:v>
                </c:pt>
                <c:pt idx="339">
                  <c:v>19.088958333333331</c:v>
                </c:pt>
                <c:pt idx="340">
                  <c:v>18.546805555555558</c:v>
                </c:pt>
                <c:pt idx="341">
                  <c:v>15.550486111111111</c:v>
                </c:pt>
                <c:pt idx="342">
                  <c:v>16.81861111111111</c:v>
                </c:pt>
                <c:pt idx="343">
                  <c:v>13.344097222222224</c:v>
                </c:pt>
                <c:pt idx="344">
                  <c:v>12.161041666666669</c:v>
                </c:pt>
                <c:pt idx="345">
                  <c:v>11.789097222222226</c:v>
                </c:pt>
                <c:pt idx="346">
                  <c:v>10.043055555555558</c:v>
                </c:pt>
                <c:pt idx="347">
                  <c:v>10.559861111111111</c:v>
                </c:pt>
                <c:pt idx="348">
                  <c:v>11.886041666666664</c:v>
                </c:pt>
                <c:pt idx="349">
                  <c:v>9.6755555555555546</c:v>
                </c:pt>
                <c:pt idx="350">
                  <c:v>9.5900694444444436</c:v>
                </c:pt>
                <c:pt idx="351">
                  <c:v>8.0660416666666652</c:v>
                </c:pt>
                <c:pt idx="352">
                  <c:v>11.385694444444447</c:v>
                </c:pt>
                <c:pt idx="353">
                  <c:v>10.577777777777781</c:v>
                </c:pt>
                <c:pt idx="354">
                  <c:v>11.570625</c:v>
                </c:pt>
                <c:pt idx="355">
                  <c:v>14.797569444444454</c:v>
                </c:pt>
                <c:pt idx="356">
                  <c:v>17.376736111111114</c:v>
                </c:pt>
                <c:pt idx="357">
                  <c:v>17.890347222222225</c:v>
                </c:pt>
                <c:pt idx="358">
                  <c:v>18.34430555555555</c:v>
                </c:pt>
                <c:pt idx="359">
                  <c:v>19.061944444444443</c:v>
                </c:pt>
                <c:pt idx="360">
                  <c:v>12.48430555555556</c:v>
                </c:pt>
                <c:pt idx="361">
                  <c:v>12.418194444444449</c:v>
                </c:pt>
                <c:pt idx="362">
                  <c:v>17.132777777777779</c:v>
                </c:pt>
                <c:pt idx="363">
                  <c:v>13.638680555555545</c:v>
                </c:pt>
                <c:pt idx="364">
                  <c:v>19.28486111111112</c:v>
                </c:pt>
                <c:pt idx="365">
                  <c:v>18.832569444444445</c:v>
                </c:pt>
                <c:pt idx="366">
                  <c:v>15.338819444444445</c:v>
                </c:pt>
                <c:pt idx="367">
                  <c:v>11.393194444444447</c:v>
                </c:pt>
                <c:pt idx="368">
                  <c:v>10.574375000000002</c:v>
                </c:pt>
                <c:pt idx="369">
                  <c:v>10.205000000000004</c:v>
                </c:pt>
                <c:pt idx="370">
                  <c:v>16.231944444444448</c:v>
                </c:pt>
                <c:pt idx="371">
                  <c:v>19.4513888888889</c:v>
                </c:pt>
                <c:pt idx="372">
                  <c:v>18.212222222222227</c:v>
                </c:pt>
                <c:pt idx="373">
                  <c:v>18.741875000000007</c:v>
                </c:pt>
                <c:pt idx="374">
                  <c:v>18.562152777777797</c:v>
                </c:pt>
                <c:pt idx="375">
                  <c:v>20.834652777777787</c:v>
                </c:pt>
                <c:pt idx="376">
                  <c:v>22.881388888888885</c:v>
                </c:pt>
                <c:pt idx="377">
                  <c:v>20.370347222222225</c:v>
                </c:pt>
                <c:pt idx="378">
                  <c:v>23.616666666666649</c:v>
                </c:pt>
                <c:pt idx="379">
                  <c:v>22.608750000000001</c:v>
                </c:pt>
                <c:pt idx="380">
                  <c:v>21.812569444444449</c:v>
                </c:pt>
                <c:pt idx="381">
                  <c:v>20.715138888888887</c:v>
                </c:pt>
                <c:pt idx="382">
                  <c:v>17.849097222222213</c:v>
                </c:pt>
                <c:pt idx="383">
                  <c:v>17.179861111111116</c:v>
                </c:pt>
                <c:pt idx="384">
                  <c:v>20.121527777777786</c:v>
                </c:pt>
                <c:pt idx="385">
                  <c:v>18.887361111111115</c:v>
                </c:pt>
                <c:pt idx="386">
                  <c:v>17.117361111111105</c:v>
                </c:pt>
                <c:pt idx="387">
                  <c:v>20.630208333333321</c:v>
                </c:pt>
                <c:pt idx="388">
                  <c:v>22.966458333333335</c:v>
                </c:pt>
                <c:pt idx="389">
                  <c:v>18.424305555555563</c:v>
                </c:pt>
                <c:pt idx="390">
                  <c:v>20.871319444444453</c:v>
                </c:pt>
                <c:pt idx="391">
                  <c:v>19.25097222222222</c:v>
                </c:pt>
                <c:pt idx="392">
                  <c:v>17.619861111111099</c:v>
                </c:pt>
                <c:pt idx="393">
                  <c:v>14.644583333333337</c:v>
                </c:pt>
                <c:pt idx="394">
                  <c:v>13.899791666666664</c:v>
                </c:pt>
                <c:pt idx="395">
                  <c:v>15.008541666666673</c:v>
                </c:pt>
                <c:pt idx="396">
                  <c:v>18.621250000000003</c:v>
                </c:pt>
                <c:pt idx="397">
                  <c:v>17.435347222222212</c:v>
                </c:pt>
                <c:pt idx="398">
                  <c:v>15.369236111111118</c:v>
                </c:pt>
                <c:pt idx="399">
                  <c:v>16.284791666666674</c:v>
                </c:pt>
                <c:pt idx="400">
                  <c:v>17.624444444444446</c:v>
                </c:pt>
                <c:pt idx="401">
                  <c:v>19.015347222222225</c:v>
                </c:pt>
                <c:pt idx="402">
                  <c:v>14.899722222222225</c:v>
                </c:pt>
                <c:pt idx="403">
                  <c:v>13.58006944444444</c:v>
                </c:pt>
                <c:pt idx="404">
                  <c:v>14.582152777777781</c:v>
                </c:pt>
                <c:pt idx="405">
                  <c:v>14.421527777777779</c:v>
                </c:pt>
                <c:pt idx="406">
                  <c:v>16.565277777777787</c:v>
                </c:pt>
                <c:pt idx="407">
                  <c:v>16.812847222222231</c:v>
                </c:pt>
                <c:pt idx="408">
                  <c:v>19.018888888888888</c:v>
                </c:pt>
                <c:pt idx="409">
                  <c:v>22.146597222222219</c:v>
                </c:pt>
                <c:pt idx="410">
                  <c:v>20.864097222222231</c:v>
                </c:pt>
                <c:pt idx="411">
                  <c:v>21.381875000000008</c:v>
                </c:pt>
                <c:pt idx="412">
                  <c:v>21.812638888888895</c:v>
                </c:pt>
                <c:pt idx="413">
                  <c:v>21.173611111111125</c:v>
                </c:pt>
                <c:pt idx="414">
                  <c:v>21.4273611111111</c:v>
                </c:pt>
                <c:pt idx="415">
                  <c:v>20.92006944444443</c:v>
                </c:pt>
                <c:pt idx="416">
                  <c:v>19.727152777777786</c:v>
                </c:pt>
                <c:pt idx="417">
                  <c:v>20.350347222222204</c:v>
                </c:pt>
                <c:pt idx="418">
                  <c:v>18.998333333333328</c:v>
                </c:pt>
                <c:pt idx="419">
                  <c:v>18.496111111111116</c:v>
                </c:pt>
                <c:pt idx="420">
                  <c:v>17.692152777777778</c:v>
                </c:pt>
                <c:pt idx="421">
                  <c:v>16.185486111111107</c:v>
                </c:pt>
                <c:pt idx="422">
                  <c:v>17.565694444444439</c:v>
                </c:pt>
                <c:pt idx="423">
                  <c:v>20.27173611111111</c:v>
                </c:pt>
                <c:pt idx="424">
                  <c:v>19.381944444444446</c:v>
                </c:pt>
                <c:pt idx="425">
                  <c:v>19.998541666666675</c:v>
                </c:pt>
                <c:pt idx="426">
                  <c:v>21.454305555555546</c:v>
                </c:pt>
                <c:pt idx="427">
                  <c:v>22.914305555555572</c:v>
                </c:pt>
                <c:pt idx="428">
                  <c:v>21.774375000000003</c:v>
                </c:pt>
                <c:pt idx="429">
                  <c:v>20.176111111111101</c:v>
                </c:pt>
                <c:pt idx="430">
                  <c:v>21.619236111111107</c:v>
                </c:pt>
                <c:pt idx="431">
                  <c:v>20.586111111111101</c:v>
                </c:pt>
                <c:pt idx="432">
                  <c:v>22.767777777777788</c:v>
                </c:pt>
                <c:pt idx="433">
                  <c:v>21.772222222222222</c:v>
                </c:pt>
                <c:pt idx="434">
                  <c:v>23.213611111111121</c:v>
                </c:pt>
                <c:pt idx="435">
                  <c:v>26.06305555555555</c:v>
                </c:pt>
                <c:pt idx="436">
                  <c:v>26.786180555555553</c:v>
                </c:pt>
                <c:pt idx="437">
                  <c:v>28.370763888888884</c:v>
                </c:pt>
                <c:pt idx="438">
                  <c:v>30.874791666666674</c:v>
                </c:pt>
                <c:pt idx="439">
                  <c:v>21.544166666666666</c:v>
                </c:pt>
                <c:pt idx="440">
                  <c:v>21.933472222222221</c:v>
                </c:pt>
                <c:pt idx="441">
                  <c:v>25.548263888888886</c:v>
                </c:pt>
                <c:pt idx="442">
                  <c:v>22.138402777777795</c:v>
                </c:pt>
                <c:pt idx="443">
                  <c:v>21.924861111111102</c:v>
                </c:pt>
                <c:pt idx="444">
                  <c:v>24.113124999999997</c:v>
                </c:pt>
                <c:pt idx="445">
                  <c:v>25.724861111111107</c:v>
                </c:pt>
                <c:pt idx="446">
                  <c:v>23.514236111111117</c:v>
                </c:pt>
                <c:pt idx="447">
                  <c:v>21.472777777777779</c:v>
                </c:pt>
                <c:pt idx="448">
                  <c:v>24.271458333333342</c:v>
                </c:pt>
                <c:pt idx="449">
                  <c:v>26.972361111111113</c:v>
                </c:pt>
                <c:pt idx="450">
                  <c:v>19.957152777777775</c:v>
                </c:pt>
                <c:pt idx="451">
                  <c:v>16.761666666666677</c:v>
                </c:pt>
                <c:pt idx="452">
                  <c:v>17.132013888888892</c:v>
                </c:pt>
                <c:pt idx="453">
                  <c:v>16.027847222222221</c:v>
                </c:pt>
                <c:pt idx="454">
                  <c:v>19.689722222222219</c:v>
                </c:pt>
                <c:pt idx="455">
                  <c:v>18.342152777777777</c:v>
                </c:pt>
                <c:pt idx="456">
                  <c:v>19.52930555555556</c:v>
                </c:pt>
                <c:pt idx="457">
                  <c:v>19.381249999999998</c:v>
                </c:pt>
                <c:pt idx="458">
                  <c:v>19.33326388888889</c:v>
                </c:pt>
                <c:pt idx="459">
                  <c:v>17.932013888888882</c:v>
                </c:pt>
                <c:pt idx="460">
                  <c:v>17.267152777777785</c:v>
                </c:pt>
                <c:pt idx="461">
                  <c:v>20.175277777777772</c:v>
                </c:pt>
                <c:pt idx="462">
                  <c:v>19.823263888888892</c:v>
                </c:pt>
                <c:pt idx="463">
                  <c:v>20.450069444444434</c:v>
                </c:pt>
                <c:pt idx="464">
                  <c:v>20.003125000000001</c:v>
                </c:pt>
                <c:pt idx="465">
                  <c:v>18.208611111111114</c:v>
                </c:pt>
                <c:pt idx="466">
                  <c:v>16.042847222222225</c:v>
                </c:pt>
                <c:pt idx="467">
                  <c:v>12.210902777777777</c:v>
                </c:pt>
                <c:pt idx="468">
                  <c:v>14.344166666666679</c:v>
                </c:pt>
                <c:pt idx="469">
                  <c:v>16.835208333333338</c:v>
                </c:pt>
                <c:pt idx="470">
                  <c:v>17.214652777777772</c:v>
                </c:pt>
                <c:pt idx="471">
                  <c:v>15.636875000000003</c:v>
                </c:pt>
                <c:pt idx="472">
                  <c:v>14.876805555555551</c:v>
                </c:pt>
                <c:pt idx="473">
                  <c:v>12.823611111111113</c:v>
                </c:pt>
                <c:pt idx="474">
                  <c:v>13.085902777777768</c:v>
                </c:pt>
                <c:pt idx="475">
                  <c:v>15.79465277777777</c:v>
                </c:pt>
                <c:pt idx="476">
                  <c:v>18.919722222222227</c:v>
                </c:pt>
                <c:pt idx="477">
                  <c:v>20.432430555555555</c:v>
                </c:pt>
                <c:pt idx="478">
                  <c:v>20.57493055555555</c:v>
                </c:pt>
                <c:pt idx="479">
                  <c:v>16.945486111111116</c:v>
                </c:pt>
                <c:pt idx="480">
                  <c:v>14.512638888888887</c:v>
                </c:pt>
                <c:pt idx="481">
                  <c:v>14.370277777777781</c:v>
                </c:pt>
                <c:pt idx="482">
                  <c:v>17.395902777777785</c:v>
                </c:pt>
                <c:pt idx="483">
                  <c:v>17.296666666666667</c:v>
                </c:pt>
                <c:pt idx="484">
                  <c:v>18.712708333333328</c:v>
                </c:pt>
                <c:pt idx="485">
                  <c:v>15.317777777777783</c:v>
                </c:pt>
                <c:pt idx="486">
                  <c:v>13.395138888888887</c:v>
                </c:pt>
                <c:pt idx="487">
                  <c:v>12.641250000000001</c:v>
                </c:pt>
                <c:pt idx="488">
                  <c:v>14.394305555555556</c:v>
                </c:pt>
                <c:pt idx="489">
                  <c:v>13.931319444444448</c:v>
                </c:pt>
                <c:pt idx="490">
                  <c:v>14.914583333333335</c:v>
                </c:pt>
                <c:pt idx="491">
                  <c:v>18.498888888888896</c:v>
                </c:pt>
                <c:pt idx="492">
                  <c:v>18.500138888888884</c:v>
                </c:pt>
                <c:pt idx="493">
                  <c:v>19.092708333333334</c:v>
                </c:pt>
                <c:pt idx="494">
                  <c:v>15.364444444444445</c:v>
                </c:pt>
                <c:pt idx="495">
                  <c:v>11.596180555555559</c:v>
                </c:pt>
                <c:pt idx="496">
                  <c:v>9.5004166666666663</c:v>
                </c:pt>
                <c:pt idx="497">
                  <c:v>9.6023611111111116</c:v>
                </c:pt>
                <c:pt idx="498">
                  <c:v>8.2822222222222202</c:v>
                </c:pt>
                <c:pt idx="499">
                  <c:v>10.993819444444444</c:v>
                </c:pt>
                <c:pt idx="500">
                  <c:v>12.976458333333333</c:v>
                </c:pt>
                <c:pt idx="501">
                  <c:v>10.480416666666663</c:v>
                </c:pt>
                <c:pt idx="502">
                  <c:v>6.5872222222222225</c:v>
                </c:pt>
                <c:pt idx="503">
                  <c:v>8.8797916666666676</c:v>
                </c:pt>
                <c:pt idx="504">
                  <c:v>9.316458333333328</c:v>
                </c:pt>
                <c:pt idx="505">
                  <c:v>10.368263888888885</c:v>
                </c:pt>
                <c:pt idx="506">
                  <c:v>11.289861111111113</c:v>
                </c:pt>
                <c:pt idx="507">
                  <c:v>13.003055555555555</c:v>
                </c:pt>
                <c:pt idx="508">
                  <c:v>12.059930555555551</c:v>
                </c:pt>
                <c:pt idx="509">
                  <c:v>13.340972222222216</c:v>
                </c:pt>
                <c:pt idx="510">
                  <c:v>9.814583333333335</c:v>
                </c:pt>
                <c:pt idx="511">
                  <c:v>7.5635416666666693</c:v>
                </c:pt>
                <c:pt idx="512">
                  <c:v>9.0377083333333346</c:v>
                </c:pt>
                <c:pt idx="513">
                  <c:v>14.857638888888895</c:v>
                </c:pt>
                <c:pt idx="514">
                  <c:v>17.337361111111107</c:v>
                </c:pt>
                <c:pt idx="515">
                  <c:v>18.730486111111119</c:v>
                </c:pt>
                <c:pt idx="516">
                  <c:v>20.469583333333343</c:v>
                </c:pt>
                <c:pt idx="517">
                  <c:v>17.245069444444439</c:v>
                </c:pt>
                <c:pt idx="518">
                  <c:v>16.037500000000001</c:v>
                </c:pt>
                <c:pt idx="519">
                  <c:v>14.014861111111122</c:v>
                </c:pt>
                <c:pt idx="520">
                  <c:v>13.800208333333339</c:v>
                </c:pt>
                <c:pt idx="521">
                  <c:v>11.56069444444444</c:v>
                </c:pt>
                <c:pt idx="522">
                  <c:v>8.6309027777777789</c:v>
                </c:pt>
                <c:pt idx="523">
                  <c:v>7.2583333333333337</c:v>
                </c:pt>
                <c:pt idx="524">
                  <c:v>10.690138888888884</c:v>
                </c:pt>
                <c:pt idx="525">
                  <c:v>9.8719444444444395</c:v>
                </c:pt>
                <c:pt idx="526">
                  <c:v>11.517708333333333</c:v>
                </c:pt>
                <c:pt idx="527">
                  <c:v>13.802569444444446</c:v>
                </c:pt>
                <c:pt idx="528">
                  <c:v>11.814236111111107</c:v>
                </c:pt>
                <c:pt idx="529">
                  <c:v>9.0896527777777791</c:v>
                </c:pt>
                <c:pt idx="530">
                  <c:v>6.3482638888888907</c:v>
                </c:pt>
                <c:pt idx="531">
                  <c:v>3.4604166666666654</c:v>
                </c:pt>
                <c:pt idx="532">
                  <c:v>4.2319444444444443</c:v>
                </c:pt>
                <c:pt idx="533">
                  <c:v>5.513402777777781</c:v>
                </c:pt>
                <c:pt idx="534">
                  <c:v>8.2797916666666662</c:v>
                </c:pt>
                <c:pt idx="535">
                  <c:v>10.147430555555555</c:v>
                </c:pt>
                <c:pt idx="536">
                  <c:v>7.051041666666662</c:v>
                </c:pt>
                <c:pt idx="537">
                  <c:v>1.9915277777777776</c:v>
                </c:pt>
                <c:pt idx="538">
                  <c:v>4.7655555555555544</c:v>
                </c:pt>
                <c:pt idx="539">
                  <c:v>7.3442361111111154</c:v>
                </c:pt>
                <c:pt idx="540">
                  <c:v>11.076111111111111</c:v>
                </c:pt>
                <c:pt idx="541">
                  <c:v>11.292013888888883</c:v>
                </c:pt>
                <c:pt idx="542">
                  <c:v>8.1210416666666703</c:v>
                </c:pt>
                <c:pt idx="543">
                  <c:v>9.5314583333333331</c:v>
                </c:pt>
                <c:pt idx="544">
                  <c:v>11.821805555555553</c:v>
                </c:pt>
                <c:pt idx="545">
                  <c:v>11.349374999999997</c:v>
                </c:pt>
                <c:pt idx="546">
                  <c:v>9.767777777777777</c:v>
                </c:pt>
                <c:pt idx="547">
                  <c:v>9.7481249999999982</c:v>
                </c:pt>
                <c:pt idx="548">
                  <c:v>6.6993055555555543</c:v>
                </c:pt>
                <c:pt idx="549">
                  <c:v>6.0928472222222219</c:v>
                </c:pt>
                <c:pt idx="550">
                  <c:v>4.8285416666666681</c:v>
                </c:pt>
                <c:pt idx="551">
                  <c:v>4.2779166666666661</c:v>
                </c:pt>
                <c:pt idx="552">
                  <c:v>2.7570833333333322</c:v>
                </c:pt>
                <c:pt idx="553">
                  <c:v>4.8724999999999996</c:v>
                </c:pt>
                <c:pt idx="554">
                  <c:v>3.1754861111111112</c:v>
                </c:pt>
                <c:pt idx="555">
                  <c:v>3.3270833333333361</c:v>
                </c:pt>
                <c:pt idx="556">
                  <c:v>2.355694444444445</c:v>
                </c:pt>
                <c:pt idx="557">
                  <c:v>2.0059722222222214</c:v>
                </c:pt>
                <c:pt idx="558">
                  <c:v>2.1314583333333319</c:v>
                </c:pt>
                <c:pt idx="559">
                  <c:v>3.0564583333333335</c:v>
                </c:pt>
                <c:pt idx="560">
                  <c:v>4.5674305555555526</c:v>
                </c:pt>
                <c:pt idx="561">
                  <c:v>3.4083333333333328</c:v>
                </c:pt>
                <c:pt idx="562">
                  <c:v>5.2388888888888907</c:v>
                </c:pt>
                <c:pt idx="563">
                  <c:v>8.9226388888888888</c:v>
                </c:pt>
                <c:pt idx="564">
                  <c:v>8.7488194444444396</c:v>
                </c:pt>
                <c:pt idx="565">
                  <c:v>7.2936805555555573</c:v>
                </c:pt>
                <c:pt idx="566">
                  <c:v>11.454861111111109</c:v>
                </c:pt>
                <c:pt idx="567">
                  <c:v>11.553402777777777</c:v>
                </c:pt>
                <c:pt idx="568">
                  <c:v>3.750208333333334</c:v>
                </c:pt>
                <c:pt idx="569">
                  <c:v>4.1136111111111093</c:v>
                </c:pt>
                <c:pt idx="570">
                  <c:v>10.692777777777778</c:v>
                </c:pt>
                <c:pt idx="571">
                  <c:v>9.6935416666666683</c:v>
                </c:pt>
                <c:pt idx="572">
                  <c:v>8.1861805555555538</c:v>
                </c:pt>
                <c:pt idx="573">
                  <c:v>7.340486111111109</c:v>
                </c:pt>
                <c:pt idx="574">
                  <c:v>4.5486111111111089</c:v>
                </c:pt>
                <c:pt idx="575">
                  <c:v>3.3477083333333342</c:v>
                </c:pt>
                <c:pt idx="576">
                  <c:v>-3.3263888888888933E-2</c:v>
                </c:pt>
                <c:pt idx="577">
                  <c:v>1.0529861111111121</c:v>
                </c:pt>
                <c:pt idx="578">
                  <c:v>0.2695833333333329</c:v>
                </c:pt>
                <c:pt idx="579">
                  <c:v>0.18347222222222234</c:v>
                </c:pt>
                <c:pt idx="580">
                  <c:v>0.95312499999999944</c:v>
                </c:pt>
                <c:pt idx="581">
                  <c:v>4.9409722222222241</c:v>
                </c:pt>
                <c:pt idx="582">
                  <c:v>5.9743749999999984</c:v>
                </c:pt>
                <c:pt idx="583">
                  <c:v>7.0533333333333355</c:v>
                </c:pt>
                <c:pt idx="584">
                  <c:v>7.2622222222222268</c:v>
                </c:pt>
                <c:pt idx="585">
                  <c:v>9.302638888888886</c:v>
                </c:pt>
                <c:pt idx="586">
                  <c:v>8.8309027777777747</c:v>
                </c:pt>
                <c:pt idx="587">
                  <c:v>7.0993749999999993</c:v>
                </c:pt>
                <c:pt idx="588">
                  <c:v>4.9309027777777796</c:v>
                </c:pt>
                <c:pt idx="589">
                  <c:v>4.2914583333333338</c:v>
                </c:pt>
                <c:pt idx="590">
                  <c:v>2.5038194444444448</c:v>
                </c:pt>
                <c:pt idx="591">
                  <c:v>0.13854166666666648</c:v>
                </c:pt>
                <c:pt idx="592">
                  <c:v>0.37173611111111088</c:v>
                </c:pt>
                <c:pt idx="593">
                  <c:v>6.6784722222222257</c:v>
                </c:pt>
                <c:pt idx="594">
                  <c:v>7.8686805555555583</c:v>
                </c:pt>
                <c:pt idx="595">
                  <c:v>8.8095138888888815</c:v>
                </c:pt>
                <c:pt idx="596">
                  <c:v>6.9761111111111145</c:v>
                </c:pt>
                <c:pt idx="597">
                  <c:v>4.5855555555555529</c:v>
                </c:pt>
                <c:pt idx="598">
                  <c:v>3.45201388888889</c:v>
                </c:pt>
                <c:pt idx="599">
                  <c:v>4.1412499999999994</c:v>
                </c:pt>
                <c:pt idx="600">
                  <c:v>6.585972222222221</c:v>
                </c:pt>
                <c:pt idx="601">
                  <c:v>5.1353472222222187</c:v>
                </c:pt>
                <c:pt idx="602">
                  <c:v>4.9909027777777792</c:v>
                </c:pt>
                <c:pt idx="603">
                  <c:v>6.6144444444444419</c:v>
                </c:pt>
                <c:pt idx="604">
                  <c:v>3.8272916666666665</c:v>
                </c:pt>
                <c:pt idx="605">
                  <c:v>1.0685416666666661</c:v>
                </c:pt>
                <c:pt idx="606">
                  <c:v>5.8671527777777763</c:v>
                </c:pt>
                <c:pt idx="607">
                  <c:v>6.6790972222222216</c:v>
                </c:pt>
                <c:pt idx="608">
                  <c:v>8.1107638888888918</c:v>
                </c:pt>
                <c:pt idx="609">
                  <c:v>4.444652777777776</c:v>
                </c:pt>
                <c:pt idx="610">
                  <c:v>5.5006944444444503</c:v>
                </c:pt>
                <c:pt idx="611">
                  <c:v>5.8724999999999996</c:v>
                </c:pt>
                <c:pt idx="612">
                  <c:v>2.7302777777777787</c:v>
                </c:pt>
                <c:pt idx="613">
                  <c:v>-1.5143749999999989</c:v>
                </c:pt>
                <c:pt idx="614">
                  <c:v>-1.6056249999999979</c:v>
                </c:pt>
                <c:pt idx="615">
                  <c:v>-3.8884722222222212</c:v>
                </c:pt>
                <c:pt idx="616">
                  <c:v>-4.4566666666666688</c:v>
                </c:pt>
                <c:pt idx="617">
                  <c:v>-2.3985416666666648</c:v>
                </c:pt>
                <c:pt idx="618">
                  <c:v>-1.2063194444444447</c:v>
                </c:pt>
                <c:pt idx="619">
                  <c:v>-3.2977777777777812</c:v>
                </c:pt>
                <c:pt idx="620">
                  <c:v>-0.75777777777777766</c:v>
                </c:pt>
                <c:pt idx="621">
                  <c:v>6.35659722222222</c:v>
                </c:pt>
                <c:pt idx="622">
                  <c:v>5.3648611111111117</c:v>
                </c:pt>
                <c:pt idx="623">
                  <c:v>3.1247222222222204</c:v>
                </c:pt>
                <c:pt idx="624">
                  <c:v>1.0604861111111112</c:v>
                </c:pt>
                <c:pt idx="625">
                  <c:v>0.58909722222222127</c:v>
                </c:pt>
                <c:pt idx="626">
                  <c:v>-1.0354861111111122</c:v>
                </c:pt>
                <c:pt idx="627">
                  <c:v>0.89020833333333349</c:v>
                </c:pt>
                <c:pt idx="628">
                  <c:v>0.96909722222222372</c:v>
                </c:pt>
                <c:pt idx="629">
                  <c:v>0.98472222222222172</c:v>
                </c:pt>
                <c:pt idx="630">
                  <c:v>1.3388194444444446</c:v>
                </c:pt>
                <c:pt idx="631">
                  <c:v>3.4818749999999992</c:v>
                </c:pt>
                <c:pt idx="632">
                  <c:v>4.4498611111111108</c:v>
                </c:pt>
                <c:pt idx="633">
                  <c:v>7.7810416666666651</c:v>
                </c:pt>
                <c:pt idx="634">
                  <c:v>7.6243055555555594</c:v>
                </c:pt>
                <c:pt idx="635">
                  <c:v>8.5390277777777772</c:v>
                </c:pt>
                <c:pt idx="636">
                  <c:v>6.1963194444444447</c:v>
                </c:pt>
                <c:pt idx="637">
                  <c:v>3.6956249999999988</c:v>
                </c:pt>
                <c:pt idx="638">
                  <c:v>3.8558333333333334</c:v>
                </c:pt>
                <c:pt idx="639">
                  <c:v>4.484861111111111</c:v>
                </c:pt>
                <c:pt idx="640">
                  <c:v>3.7161111111111111</c:v>
                </c:pt>
                <c:pt idx="641">
                  <c:v>4.5494444444444451</c:v>
                </c:pt>
                <c:pt idx="642">
                  <c:v>5.3148611111111128</c:v>
                </c:pt>
                <c:pt idx="643">
                  <c:v>5.4093749999999945</c:v>
                </c:pt>
                <c:pt idx="644">
                  <c:v>5.3745833333333302</c:v>
                </c:pt>
                <c:pt idx="645">
                  <c:v>6.787152777777778</c:v>
                </c:pt>
                <c:pt idx="646">
                  <c:v>6.2288194444444445</c:v>
                </c:pt>
                <c:pt idx="647">
                  <c:v>7.6149305555555493</c:v>
                </c:pt>
                <c:pt idx="648">
                  <c:v>8.5753472222222147</c:v>
                </c:pt>
                <c:pt idx="649">
                  <c:v>7.0113194444444424</c:v>
                </c:pt>
                <c:pt idx="650">
                  <c:v>6.4813194444444484</c:v>
                </c:pt>
                <c:pt idx="651">
                  <c:v>6.2711805555555564</c:v>
                </c:pt>
                <c:pt idx="652">
                  <c:v>6.7220833333333339</c:v>
                </c:pt>
                <c:pt idx="653">
                  <c:v>7.6565277777777778</c:v>
                </c:pt>
                <c:pt idx="654">
                  <c:v>7.4300694444444479</c:v>
                </c:pt>
                <c:pt idx="655">
                  <c:v>6.394861111111112</c:v>
                </c:pt>
                <c:pt idx="656">
                  <c:v>7.8575694444444464</c:v>
                </c:pt>
                <c:pt idx="657">
                  <c:v>10.572638888888889</c:v>
                </c:pt>
                <c:pt idx="658">
                  <c:v>8.5432638888888945</c:v>
                </c:pt>
                <c:pt idx="659">
                  <c:v>6.7427083333333346</c:v>
                </c:pt>
                <c:pt idx="660">
                  <c:v>9.734305555555558</c:v>
                </c:pt>
                <c:pt idx="661">
                  <c:v>9.0374305555555559</c:v>
                </c:pt>
                <c:pt idx="662">
                  <c:v>7.5871527777777779</c:v>
                </c:pt>
                <c:pt idx="663">
                  <c:v>8.0649305555555575</c:v>
                </c:pt>
                <c:pt idx="664">
                  <c:v>5.2845833333333294</c:v>
                </c:pt>
                <c:pt idx="665">
                  <c:v>4.5139583333333322</c:v>
                </c:pt>
                <c:pt idx="666">
                  <c:v>5.9513888888888919</c:v>
                </c:pt>
                <c:pt idx="667">
                  <c:v>6.3436111111111106</c:v>
                </c:pt>
                <c:pt idx="668">
                  <c:v>7.4368055555555559</c:v>
                </c:pt>
                <c:pt idx="669">
                  <c:v>8.5395833333333346</c:v>
                </c:pt>
                <c:pt idx="670">
                  <c:v>9.5192361111111126</c:v>
                </c:pt>
                <c:pt idx="671">
                  <c:v>6.8968055555555532</c:v>
                </c:pt>
                <c:pt idx="672">
                  <c:v>4.5834027777777777</c:v>
                </c:pt>
                <c:pt idx="673">
                  <c:v>3.9498611111111117</c:v>
                </c:pt>
                <c:pt idx="674">
                  <c:v>7.8419444444444446</c:v>
                </c:pt>
                <c:pt idx="675">
                  <c:v>8.9340972222222206</c:v>
                </c:pt>
                <c:pt idx="676">
                  <c:v>10.527986111111113</c:v>
                </c:pt>
                <c:pt idx="677">
                  <c:v>7.9345138888888931</c:v>
                </c:pt>
                <c:pt idx="678">
                  <c:v>5.36673611111111</c:v>
                </c:pt>
                <c:pt idx="679">
                  <c:v>6.9116666666666671</c:v>
                </c:pt>
                <c:pt idx="680">
                  <c:v>7.1030555555555583</c:v>
                </c:pt>
                <c:pt idx="681">
                  <c:v>8.2275694444444447</c:v>
                </c:pt>
                <c:pt idx="682">
                  <c:v>8.9531249999999947</c:v>
                </c:pt>
                <c:pt idx="683">
                  <c:v>8.6911805555555546</c:v>
                </c:pt>
                <c:pt idx="684">
                  <c:v>9.6799999999999962</c:v>
                </c:pt>
                <c:pt idx="685">
                  <c:v>8.0676388888888884</c:v>
                </c:pt>
                <c:pt idx="686">
                  <c:v>6.9433333333333369</c:v>
                </c:pt>
                <c:pt idx="687">
                  <c:v>9.2365972222222243</c:v>
                </c:pt>
                <c:pt idx="688">
                  <c:v>7.3447916666666702</c:v>
                </c:pt>
                <c:pt idx="689">
                  <c:v>5.3304166666666681</c:v>
                </c:pt>
                <c:pt idx="690">
                  <c:v>7.3508333333333331</c:v>
                </c:pt>
                <c:pt idx="691">
                  <c:v>11.04541666666667</c:v>
                </c:pt>
                <c:pt idx="692">
                  <c:v>14.931388888888895</c:v>
                </c:pt>
                <c:pt idx="693">
                  <c:v>14.365138888888895</c:v>
                </c:pt>
                <c:pt idx="694">
                  <c:v>9.8893055555555556</c:v>
                </c:pt>
                <c:pt idx="695">
                  <c:v>6.5649305555555548</c:v>
                </c:pt>
                <c:pt idx="696">
                  <c:v>6.0889583333333341</c:v>
                </c:pt>
                <c:pt idx="697">
                  <c:v>4.3085416666666667</c:v>
                </c:pt>
                <c:pt idx="698">
                  <c:v>1.6874999999999998</c:v>
                </c:pt>
                <c:pt idx="699">
                  <c:v>5.6961805555555536</c:v>
                </c:pt>
                <c:pt idx="700">
                  <c:v>11.207708333333338</c:v>
                </c:pt>
                <c:pt idx="701">
                  <c:v>12.72479166666667</c:v>
                </c:pt>
                <c:pt idx="702">
                  <c:v>12.442708333333339</c:v>
                </c:pt>
                <c:pt idx="703">
                  <c:v>16.887986111111118</c:v>
                </c:pt>
                <c:pt idx="704">
                  <c:v>17.268194444444458</c:v>
                </c:pt>
                <c:pt idx="705">
                  <c:v>16.682222222222226</c:v>
                </c:pt>
                <c:pt idx="706">
                  <c:v>14.869027777777777</c:v>
                </c:pt>
                <c:pt idx="707">
                  <c:v>16.499791666666667</c:v>
                </c:pt>
                <c:pt idx="708">
                  <c:v>16.445555555555554</c:v>
                </c:pt>
                <c:pt idx="709">
                  <c:v>16.870902777777783</c:v>
                </c:pt>
                <c:pt idx="710">
                  <c:v>12.632222222222222</c:v>
                </c:pt>
                <c:pt idx="711">
                  <c:v>11.965763888888885</c:v>
                </c:pt>
                <c:pt idx="712">
                  <c:v>9.9127083333333346</c:v>
                </c:pt>
                <c:pt idx="713">
                  <c:v>9.4367361111111077</c:v>
                </c:pt>
                <c:pt idx="714">
                  <c:v>10.189236111111111</c:v>
                </c:pt>
                <c:pt idx="715">
                  <c:v>9.0561111111111057</c:v>
                </c:pt>
                <c:pt idx="716">
                  <c:v>8.5290277777777774</c:v>
                </c:pt>
                <c:pt idx="717">
                  <c:v>8.8475694444444422</c:v>
                </c:pt>
                <c:pt idx="718">
                  <c:v>8.005763888888886</c:v>
                </c:pt>
                <c:pt idx="719">
                  <c:v>5.4993749999999988</c:v>
                </c:pt>
                <c:pt idx="720">
                  <c:v>6.2609722222222226</c:v>
                </c:pt>
                <c:pt idx="721">
                  <c:v>6.4217361111111106</c:v>
                </c:pt>
                <c:pt idx="722">
                  <c:v>7.1563194444444429</c:v>
                </c:pt>
                <c:pt idx="723">
                  <c:v>9.3986111111111068</c:v>
                </c:pt>
                <c:pt idx="724">
                  <c:v>12.031597222222231</c:v>
                </c:pt>
                <c:pt idx="725">
                  <c:v>10.339444444444441</c:v>
                </c:pt>
                <c:pt idx="726">
                  <c:v>9.1837499999999999</c:v>
                </c:pt>
                <c:pt idx="727">
                  <c:v>8.1263194444444391</c:v>
                </c:pt>
                <c:pt idx="728">
                  <c:v>9.2645833333333378</c:v>
                </c:pt>
                <c:pt idx="729">
                  <c:v>10.301041666666672</c:v>
                </c:pt>
                <c:pt idx="730">
                  <c:v>11.657500000000004</c:v>
                </c:pt>
                <c:pt idx="731">
                  <c:v>11.489305555555557</c:v>
                </c:pt>
                <c:pt idx="732">
                  <c:v>11.232291666666665</c:v>
                </c:pt>
                <c:pt idx="733">
                  <c:v>16.009652777777777</c:v>
                </c:pt>
                <c:pt idx="734">
                  <c:v>16.137708333333332</c:v>
                </c:pt>
                <c:pt idx="735">
                  <c:v>14.075625</c:v>
                </c:pt>
                <c:pt idx="736">
                  <c:v>11.940972222222218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9A-4742-B330-2E4B23AA67F6}"/>
            </c:ext>
          </c:extLst>
        </c:ser>
        <c:ser>
          <c:idx val="1"/>
          <c:order val="1"/>
          <c:tx>
            <c:v>Ice cover</c:v>
          </c:tx>
          <c:spPr>
            <a:ln w="730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Pt>
            <c:idx val="29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699A-4742-B330-2E4B23AA67F6}"/>
              </c:ext>
            </c:extLst>
          </c:dPt>
          <c:cat>
            <c:numRef>
              <c:f>'[2]Daily T Rad'!$A$4:$A$740</c:f>
              <c:numCache>
                <c:formatCode>General</c:formatCode>
                <c:ptCount val="737"/>
                <c:pt idx="0">
                  <c:v>42870</c:v>
                </c:pt>
                <c:pt idx="1">
                  <c:v>42871</c:v>
                </c:pt>
                <c:pt idx="2">
                  <c:v>42872</c:v>
                </c:pt>
                <c:pt idx="3">
                  <c:v>42873</c:v>
                </c:pt>
                <c:pt idx="4">
                  <c:v>42874</c:v>
                </c:pt>
                <c:pt idx="5">
                  <c:v>42875</c:v>
                </c:pt>
                <c:pt idx="6">
                  <c:v>42876</c:v>
                </c:pt>
                <c:pt idx="7">
                  <c:v>42877</c:v>
                </c:pt>
                <c:pt idx="8">
                  <c:v>42878</c:v>
                </c:pt>
                <c:pt idx="9">
                  <c:v>42879</c:v>
                </c:pt>
                <c:pt idx="10">
                  <c:v>42880</c:v>
                </c:pt>
                <c:pt idx="11">
                  <c:v>42881</c:v>
                </c:pt>
                <c:pt idx="12">
                  <c:v>42882</c:v>
                </c:pt>
                <c:pt idx="13">
                  <c:v>42883</c:v>
                </c:pt>
                <c:pt idx="14">
                  <c:v>42884</c:v>
                </c:pt>
                <c:pt idx="15">
                  <c:v>42885</c:v>
                </c:pt>
                <c:pt idx="16">
                  <c:v>42886</c:v>
                </c:pt>
                <c:pt idx="17">
                  <c:v>42887</c:v>
                </c:pt>
                <c:pt idx="18">
                  <c:v>42888</c:v>
                </c:pt>
                <c:pt idx="19">
                  <c:v>42889</c:v>
                </c:pt>
                <c:pt idx="20">
                  <c:v>42890</c:v>
                </c:pt>
                <c:pt idx="21">
                  <c:v>42891</c:v>
                </c:pt>
                <c:pt idx="22">
                  <c:v>42892</c:v>
                </c:pt>
                <c:pt idx="23">
                  <c:v>42893</c:v>
                </c:pt>
                <c:pt idx="24">
                  <c:v>42894</c:v>
                </c:pt>
                <c:pt idx="25">
                  <c:v>42895</c:v>
                </c:pt>
                <c:pt idx="26">
                  <c:v>42896</c:v>
                </c:pt>
                <c:pt idx="27">
                  <c:v>42897</c:v>
                </c:pt>
                <c:pt idx="28">
                  <c:v>42898</c:v>
                </c:pt>
                <c:pt idx="29">
                  <c:v>42899</c:v>
                </c:pt>
                <c:pt idx="30">
                  <c:v>42900</c:v>
                </c:pt>
                <c:pt idx="31">
                  <c:v>42901</c:v>
                </c:pt>
                <c:pt idx="32">
                  <c:v>42902</c:v>
                </c:pt>
                <c:pt idx="33">
                  <c:v>42903</c:v>
                </c:pt>
                <c:pt idx="34">
                  <c:v>42904</c:v>
                </c:pt>
                <c:pt idx="35">
                  <c:v>42905</c:v>
                </c:pt>
                <c:pt idx="36">
                  <c:v>42906</c:v>
                </c:pt>
                <c:pt idx="37">
                  <c:v>42907</c:v>
                </c:pt>
                <c:pt idx="38">
                  <c:v>42908</c:v>
                </c:pt>
                <c:pt idx="39">
                  <c:v>42909</c:v>
                </c:pt>
                <c:pt idx="40">
                  <c:v>42910</c:v>
                </c:pt>
                <c:pt idx="41">
                  <c:v>42911</c:v>
                </c:pt>
                <c:pt idx="42">
                  <c:v>42912</c:v>
                </c:pt>
                <c:pt idx="43">
                  <c:v>42913</c:v>
                </c:pt>
                <c:pt idx="44">
                  <c:v>42914</c:v>
                </c:pt>
                <c:pt idx="45">
                  <c:v>42915</c:v>
                </c:pt>
                <c:pt idx="46">
                  <c:v>42916</c:v>
                </c:pt>
                <c:pt idx="47">
                  <c:v>42917</c:v>
                </c:pt>
                <c:pt idx="48">
                  <c:v>42918</c:v>
                </c:pt>
                <c:pt idx="49">
                  <c:v>42919</c:v>
                </c:pt>
                <c:pt idx="50">
                  <c:v>42920</c:v>
                </c:pt>
                <c:pt idx="51">
                  <c:v>42921</c:v>
                </c:pt>
                <c:pt idx="52">
                  <c:v>42922</c:v>
                </c:pt>
                <c:pt idx="53">
                  <c:v>42923</c:v>
                </c:pt>
                <c:pt idx="54">
                  <c:v>42924</c:v>
                </c:pt>
                <c:pt idx="55">
                  <c:v>42925</c:v>
                </c:pt>
                <c:pt idx="56">
                  <c:v>42926</c:v>
                </c:pt>
                <c:pt idx="57">
                  <c:v>42927</c:v>
                </c:pt>
                <c:pt idx="58">
                  <c:v>42928</c:v>
                </c:pt>
                <c:pt idx="59">
                  <c:v>42929</c:v>
                </c:pt>
                <c:pt idx="60">
                  <c:v>42930</c:v>
                </c:pt>
                <c:pt idx="61">
                  <c:v>42931</c:v>
                </c:pt>
                <c:pt idx="62">
                  <c:v>42932</c:v>
                </c:pt>
                <c:pt idx="63">
                  <c:v>42933</c:v>
                </c:pt>
                <c:pt idx="64">
                  <c:v>42934</c:v>
                </c:pt>
                <c:pt idx="65">
                  <c:v>42935</c:v>
                </c:pt>
                <c:pt idx="66">
                  <c:v>42936</c:v>
                </c:pt>
                <c:pt idx="67">
                  <c:v>42937</c:v>
                </c:pt>
                <c:pt idx="68">
                  <c:v>42938</c:v>
                </c:pt>
                <c:pt idx="69">
                  <c:v>42939</c:v>
                </c:pt>
                <c:pt idx="70">
                  <c:v>42940</c:v>
                </c:pt>
                <c:pt idx="71">
                  <c:v>42941</c:v>
                </c:pt>
                <c:pt idx="72">
                  <c:v>42942</c:v>
                </c:pt>
                <c:pt idx="73">
                  <c:v>42943</c:v>
                </c:pt>
                <c:pt idx="74">
                  <c:v>42944</c:v>
                </c:pt>
                <c:pt idx="75">
                  <c:v>42945</c:v>
                </c:pt>
                <c:pt idx="76">
                  <c:v>42946</c:v>
                </c:pt>
                <c:pt idx="77">
                  <c:v>42947</c:v>
                </c:pt>
                <c:pt idx="78">
                  <c:v>42948</c:v>
                </c:pt>
                <c:pt idx="79">
                  <c:v>42949</c:v>
                </c:pt>
                <c:pt idx="80">
                  <c:v>42950</c:v>
                </c:pt>
                <c:pt idx="81">
                  <c:v>42951</c:v>
                </c:pt>
                <c:pt idx="82">
                  <c:v>42952</c:v>
                </c:pt>
                <c:pt idx="83">
                  <c:v>42953</c:v>
                </c:pt>
                <c:pt idx="84">
                  <c:v>42954</c:v>
                </c:pt>
                <c:pt idx="85">
                  <c:v>42955</c:v>
                </c:pt>
                <c:pt idx="86">
                  <c:v>42956</c:v>
                </c:pt>
                <c:pt idx="87">
                  <c:v>42957</c:v>
                </c:pt>
                <c:pt idx="88">
                  <c:v>42958</c:v>
                </c:pt>
                <c:pt idx="89">
                  <c:v>42959</c:v>
                </c:pt>
                <c:pt idx="90">
                  <c:v>42960</c:v>
                </c:pt>
                <c:pt idx="91">
                  <c:v>42961</c:v>
                </c:pt>
                <c:pt idx="92">
                  <c:v>42962</c:v>
                </c:pt>
                <c:pt idx="93">
                  <c:v>42963</c:v>
                </c:pt>
                <c:pt idx="94">
                  <c:v>42964</c:v>
                </c:pt>
                <c:pt idx="95">
                  <c:v>42965</c:v>
                </c:pt>
                <c:pt idx="96">
                  <c:v>42966</c:v>
                </c:pt>
                <c:pt idx="97">
                  <c:v>42967</c:v>
                </c:pt>
                <c:pt idx="98">
                  <c:v>42968</c:v>
                </c:pt>
                <c:pt idx="99">
                  <c:v>42969</c:v>
                </c:pt>
                <c:pt idx="100">
                  <c:v>42970</c:v>
                </c:pt>
                <c:pt idx="101">
                  <c:v>42971</c:v>
                </c:pt>
                <c:pt idx="102">
                  <c:v>42972</c:v>
                </c:pt>
                <c:pt idx="103">
                  <c:v>42973</c:v>
                </c:pt>
                <c:pt idx="104">
                  <c:v>42974</c:v>
                </c:pt>
                <c:pt idx="105">
                  <c:v>42975</c:v>
                </c:pt>
                <c:pt idx="106">
                  <c:v>42976</c:v>
                </c:pt>
                <c:pt idx="107">
                  <c:v>42977</c:v>
                </c:pt>
                <c:pt idx="108">
                  <c:v>42978</c:v>
                </c:pt>
                <c:pt idx="109">
                  <c:v>42979</c:v>
                </c:pt>
                <c:pt idx="110">
                  <c:v>42980</c:v>
                </c:pt>
                <c:pt idx="111">
                  <c:v>42981</c:v>
                </c:pt>
                <c:pt idx="112">
                  <c:v>42982</c:v>
                </c:pt>
                <c:pt idx="113">
                  <c:v>42983</c:v>
                </c:pt>
                <c:pt idx="114">
                  <c:v>42984</c:v>
                </c:pt>
                <c:pt idx="115">
                  <c:v>42985</c:v>
                </c:pt>
                <c:pt idx="116">
                  <c:v>42986</c:v>
                </c:pt>
                <c:pt idx="117">
                  <c:v>42987</c:v>
                </c:pt>
                <c:pt idx="118">
                  <c:v>42988</c:v>
                </c:pt>
                <c:pt idx="119">
                  <c:v>42989</c:v>
                </c:pt>
                <c:pt idx="120">
                  <c:v>42990</c:v>
                </c:pt>
                <c:pt idx="121">
                  <c:v>42991</c:v>
                </c:pt>
                <c:pt idx="122">
                  <c:v>42992</c:v>
                </c:pt>
                <c:pt idx="123">
                  <c:v>42993</c:v>
                </c:pt>
                <c:pt idx="124">
                  <c:v>42994</c:v>
                </c:pt>
                <c:pt idx="125">
                  <c:v>42995</c:v>
                </c:pt>
                <c:pt idx="126">
                  <c:v>42996</c:v>
                </c:pt>
                <c:pt idx="127">
                  <c:v>42997</c:v>
                </c:pt>
                <c:pt idx="128">
                  <c:v>42998</c:v>
                </c:pt>
                <c:pt idx="129">
                  <c:v>42999</c:v>
                </c:pt>
                <c:pt idx="130">
                  <c:v>43000</c:v>
                </c:pt>
                <c:pt idx="131">
                  <c:v>43001</c:v>
                </c:pt>
                <c:pt idx="132">
                  <c:v>43002</c:v>
                </c:pt>
                <c:pt idx="133">
                  <c:v>43003</c:v>
                </c:pt>
                <c:pt idx="134">
                  <c:v>43004</c:v>
                </c:pt>
                <c:pt idx="135">
                  <c:v>43005</c:v>
                </c:pt>
                <c:pt idx="136">
                  <c:v>43006</c:v>
                </c:pt>
                <c:pt idx="137">
                  <c:v>43007</c:v>
                </c:pt>
                <c:pt idx="138">
                  <c:v>43008</c:v>
                </c:pt>
                <c:pt idx="139">
                  <c:v>43009</c:v>
                </c:pt>
                <c:pt idx="140">
                  <c:v>43010</c:v>
                </c:pt>
                <c:pt idx="141">
                  <c:v>43011</c:v>
                </c:pt>
                <c:pt idx="142">
                  <c:v>43012</c:v>
                </c:pt>
                <c:pt idx="143">
                  <c:v>43013</c:v>
                </c:pt>
                <c:pt idx="144">
                  <c:v>43014</c:v>
                </c:pt>
                <c:pt idx="145">
                  <c:v>43015</c:v>
                </c:pt>
                <c:pt idx="146">
                  <c:v>43016</c:v>
                </c:pt>
                <c:pt idx="147">
                  <c:v>43017</c:v>
                </c:pt>
                <c:pt idx="148">
                  <c:v>43018</c:v>
                </c:pt>
                <c:pt idx="149">
                  <c:v>43019</c:v>
                </c:pt>
                <c:pt idx="150">
                  <c:v>43020</c:v>
                </c:pt>
                <c:pt idx="151">
                  <c:v>43021</c:v>
                </c:pt>
                <c:pt idx="152">
                  <c:v>43022</c:v>
                </c:pt>
                <c:pt idx="153">
                  <c:v>43023</c:v>
                </c:pt>
                <c:pt idx="154">
                  <c:v>43024</c:v>
                </c:pt>
                <c:pt idx="155">
                  <c:v>43025</c:v>
                </c:pt>
                <c:pt idx="156">
                  <c:v>43026</c:v>
                </c:pt>
                <c:pt idx="157">
                  <c:v>43027</c:v>
                </c:pt>
                <c:pt idx="158">
                  <c:v>43028</c:v>
                </c:pt>
                <c:pt idx="159">
                  <c:v>43029</c:v>
                </c:pt>
                <c:pt idx="160">
                  <c:v>43030</c:v>
                </c:pt>
                <c:pt idx="161">
                  <c:v>43031</c:v>
                </c:pt>
                <c:pt idx="162">
                  <c:v>43032</c:v>
                </c:pt>
                <c:pt idx="163">
                  <c:v>43033</c:v>
                </c:pt>
                <c:pt idx="164">
                  <c:v>43034</c:v>
                </c:pt>
                <c:pt idx="165">
                  <c:v>43035</c:v>
                </c:pt>
                <c:pt idx="166">
                  <c:v>43036</c:v>
                </c:pt>
                <c:pt idx="167">
                  <c:v>43037</c:v>
                </c:pt>
                <c:pt idx="168">
                  <c:v>43038</c:v>
                </c:pt>
                <c:pt idx="169">
                  <c:v>43039</c:v>
                </c:pt>
                <c:pt idx="170">
                  <c:v>43040</c:v>
                </c:pt>
                <c:pt idx="171">
                  <c:v>43041</c:v>
                </c:pt>
                <c:pt idx="172">
                  <c:v>43042</c:v>
                </c:pt>
                <c:pt idx="173">
                  <c:v>43043</c:v>
                </c:pt>
                <c:pt idx="174">
                  <c:v>43044</c:v>
                </c:pt>
                <c:pt idx="175">
                  <c:v>43045</c:v>
                </c:pt>
                <c:pt idx="176">
                  <c:v>43046</c:v>
                </c:pt>
                <c:pt idx="177">
                  <c:v>43047</c:v>
                </c:pt>
                <c:pt idx="178">
                  <c:v>43048</c:v>
                </c:pt>
                <c:pt idx="179">
                  <c:v>43049</c:v>
                </c:pt>
                <c:pt idx="180">
                  <c:v>43050</c:v>
                </c:pt>
                <c:pt idx="181">
                  <c:v>43051</c:v>
                </c:pt>
                <c:pt idx="182">
                  <c:v>43052</c:v>
                </c:pt>
                <c:pt idx="183">
                  <c:v>43053</c:v>
                </c:pt>
                <c:pt idx="184">
                  <c:v>43054</c:v>
                </c:pt>
                <c:pt idx="185">
                  <c:v>43055</c:v>
                </c:pt>
                <c:pt idx="186">
                  <c:v>43056</c:v>
                </c:pt>
                <c:pt idx="187">
                  <c:v>43057</c:v>
                </c:pt>
                <c:pt idx="188">
                  <c:v>43058</c:v>
                </c:pt>
                <c:pt idx="189">
                  <c:v>43059</c:v>
                </c:pt>
                <c:pt idx="190">
                  <c:v>43060</c:v>
                </c:pt>
                <c:pt idx="191">
                  <c:v>43061</c:v>
                </c:pt>
                <c:pt idx="192">
                  <c:v>43062</c:v>
                </c:pt>
                <c:pt idx="193">
                  <c:v>43063</c:v>
                </c:pt>
                <c:pt idx="194">
                  <c:v>43064</c:v>
                </c:pt>
                <c:pt idx="195">
                  <c:v>43065</c:v>
                </c:pt>
                <c:pt idx="196">
                  <c:v>43066</c:v>
                </c:pt>
                <c:pt idx="197">
                  <c:v>43067</c:v>
                </c:pt>
                <c:pt idx="198">
                  <c:v>43068</c:v>
                </c:pt>
                <c:pt idx="199">
                  <c:v>43069</c:v>
                </c:pt>
                <c:pt idx="200">
                  <c:v>43070</c:v>
                </c:pt>
                <c:pt idx="201">
                  <c:v>43071</c:v>
                </c:pt>
                <c:pt idx="202">
                  <c:v>43072</c:v>
                </c:pt>
                <c:pt idx="203">
                  <c:v>43073</c:v>
                </c:pt>
                <c:pt idx="204">
                  <c:v>43074</c:v>
                </c:pt>
                <c:pt idx="205">
                  <c:v>43075</c:v>
                </c:pt>
                <c:pt idx="206">
                  <c:v>43076</c:v>
                </c:pt>
                <c:pt idx="207">
                  <c:v>43077</c:v>
                </c:pt>
                <c:pt idx="208">
                  <c:v>43078</c:v>
                </c:pt>
                <c:pt idx="209">
                  <c:v>43079</c:v>
                </c:pt>
                <c:pt idx="210">
                  <c:v>43080</c:v>
                </c:pt>
                <c:pt idx="211">
                  <c:v>43081</c:v>
                </c:pt>
                <c:pt idx="212">
                  <c:v>43082</c:v>
                </c:pt>
                <c:pt idx="213">
                  <c:v>43083</c:v>
                </c:pt>
                <c:pt idx="214">
                  <c:v>43084</c:v>
                </c:pt>
                <c:pt idx="215">
                  <c:v>43085</c:v>
                </c:pt>
                <c:pt idx="216">
                  <c:v>43086</c:v>
                </c:pt>
                <c:pt idx="217">
                  <c:v>43087</c:v>
                </c:pt>
                <c:pt idx="218">
                  <c:v>43088</c:v>
                </c:pt>
                <c:pt idx="219">
                  <c:v>43089</c:v>
                </c:pt>
                <c:pt idx="220">
                  <c:v>43090</c:v>
                </c:pt>
                <c:pt idx="221">
                  <c:v>43091</c:v>
                </c:pt>
                <c:pt idx="222">
                  <c:v>43092</c:v>
                </c:pt>
                <c:pt idx="223">
                  <c:v>43093</c:v>
                </c:pt>
                <c:pt idx="224">
                  <c:v>43094</c:v>
                </c:pt>
                <c:pt idx="225">
                  <c:v>43095</c:v>
                </c:pt>
                <c:pt idx="226">
                  <c:v>43096</c:v>
                </c:pt>
                <c:pt idx="227">
                  <c:v>43097</c:v>
                </c:pt>
                <c:pt idx="228">
                  <c:v>43098</c:v>
                </c:pt>
                <c:pt idx="229">
                  <c:v>43099</c:v>
                </c:pt>
                <c:pt idx="230">
                  <c:v>43100</c:v>
                </c:pt>
                <c:pt idx="231">
                  <c:v>43101</c:v>
                </c:pt>
                <c:pt idx="232">
                  <c:v>43102</c:v>
                </c:pt>
                <c:pt idx="233">
                  <c:v>43103</c:v>
                </c:pt>
                <c:pt idx="234">
                  <c:v>43104</c:v>
                </c:pt>
                <c:pt idx="235">
                  <c:v>43105</c:v>
                </c:pt>
                <c:pt idx="236">
                  <c:v>43106</c:v>
                </c:pt>
                <c:pt idx="237">
                  <c:v>43107</c:v>
                </c:pt>
                <c:pt idx="238">
                  <c:v>43108</c:v>
                </c:pt>
                <c:pt idx="239">
                  <c:v>43109</c:v>
                </c:pt>
                <c:pt idx="240">
                  <c:v>43110</c:v>
                </c:pt>
                <c:pt idx="241">
                  <c:v>43111</c:v>
                </c:pt>
                <c:pt idx="242">
                  <c:v>43112</c:v>
                </c:pt>
                <c:pt idx="243">
                  <c:v>43113</c:v>
                </c:pt>
                <c:pt idx="244">
                  <c:v>43114</c:v>
                </c:pt>
                <c:pt idx="245">
                  <c:v>43115</c:v>
                </c:pt>
                <c:pt idx="246">
                  <c:v>43116</c:v>
                </c:pt>
                <c:pt idx="247">
                  <c:v>43117</c:v>
                </c:pt>
                <c:pt idx="248">
                  <c:v>43118</c:v>
                </c:pt>
                <c:pt idx="249">
                  <c:v>43119</c:v>
                </c:pt>
                <c:pt idx="250">
                  <c:v>43120</c:v>
                </c:pt>
                <c:pt idx="251">
                  <c:v>43121</c:v>
                </c:pt>
                <c:pt idx="252">
                  <c:v>43122</c:v>
                </c:pt>
                <c:pt idx="253">
                  <c:v>43123</c:v>
                </c:pt>
                <c:pt idx="254">
                  <c:v>43124</c:v>
                </c:pt>
                <c:pt idx="255">
                  <c:v>43125</c:v>
                </c:pt>
                <c:pt idx="256">
                  <c:v>43126</c:v>
                </c:pt>
                <c:pt idx="257">
                  <c:v>43127</c:v>
                </c:pt>
                <c:pt idx="258">
                  <c:v>43128</c:v>
                </c:pt>
                <c:pt idx="259">
                  <c:v>43129</c:v>
                </c:pt>
                <c:pt idx="260">
                  <c:v>43130</c:v>
                </c:pt>
                <c:pt idx="261">
                  <c:v>43131</c:v>
                </c:pt>
                <c:pt idx="262">
                  <c:v>43132</c:v>
                </c:pt>
                <c:pt idx="263">
                  <c:v>43133</c:v>
                </c:pt>
                <c:pt idx="264">
                  <c:v>43134</c:v>
                </c:pt>
                <c:pt idx="265">
                  <c:v>43135</c:v>
                </c:pt>
                <c:pt idx="266">
                  <c:v>43136</c:v>
                </c:pt>
                <c:pt idx="267">
                  <c:v>43137</c:v>
                </c:pt>
                <c:pt idx="268">
                  <c:v>43138</c:v>
                </c:pt>
                <c:pt idx="269">
                  <c:v>43139</c:v>
                </c:pt>
                <c:pt idx="270">
                  <c:v>43140</c:v>
                </c:pt>
                <c:pt idx="271">
                  <c:v>43141</c:v>
                </c:pt>
                <c:pt idx="272">
                  <c:v>43142</c:v>
                </c:pt>
                <c:pt idx="273">
                  <c:v>43143</c:v>
                </c:pt>
                <c:pt idx="274">
                  <c:v>43144</c:v>
                </c:pt>
                <c:pt idx="275">
                  <c:v>43145</c:v>
                </c:pt>
                <c:pt idx="276">
                  <c:v>43146</c:v>
                </c:pt>
                <c:pt idx="277">
                  <c:v>43147</c:v>
                </c:pt>
                <c:pt idx="278">
                  <c:v>43148</c:v>
                </c:pt>
                <c:pt idx="279">
                  <c:v>43149</c:v>
                </c:pt>
                <c:pt idx="280">
                  <c:v>43150</c:v>
                </c:pt>
                <c:pt idx="281">
                  <c:v>43151</c:v>
                </c:pt>
                <c:pt idx="282">
                  <c:v>43152</c:v>
                </c:pt>
                <c:pt idx="283">
                  <c:v>43153</c:v>
                </c:pt>
                <c:pt idx="284">
                  <c:v>43154</c:v>
                </c:pt>
                <c:pt idx="285">
                  <c:v>43155</c:v>
                </c:pt>
                <c:pt idx="286">
                  <c:v>43156</c:v>
                </c:pt>
                <c:pt idx="287">
                  <c:v>43157</c:v>
                </c:pt>
                <c:pt idx="288">
                  <c:v>43158</c:v>
                </c:pt>
                <c:pt idx="289">
                  <c:v>43159</c:v>
                </c:pt>
                <c:pt idx="290">
                  <c:v>43160</c:v>
                </c:pt>
                <c:pt idx="291">
                  <c:v>43161</c:v>
                </c:pt>
                <c:pt idx="292">
                  <c:v>43162</c:v>
                </c:pt>
                <c:pt idx="293">
                  <c:v>43163</c:v>
                </c:pt>
                <c:pt idx="294">
                  <c:v>43164</c:v>
                </c:pt>
                <c:pt idx="295">
                  <c:v>43165</c:v>
                </c:pt>
                <c:pt idx="296">
                  <c:v>43166</c:v>
                </c:pt>
                <c:pt idx="297">
                  <c:v>43167</c:v>
                </c:pt>
                <c:pt idx="298">
                  <c:v>43168</c:v>
                </c:pt>
                <c:pt idx="299">
                  <c:v>43169</c:v>
                </c:pt>
                <c:pt idx="300">
                  <c:v>43170</c:v>
                </c:pt>
                <c:pt idx="301">
                  <c:v>43171</c:v>
                </c:pt>
                <c:pt idx="302">
                  <c:v>43172</c:v>
                </c:pt>
                <c:pt idx="303">
                  <c:v>43173</c:v>
                </c:pt>
                <c:pt idx="304">
                  <c:v>43174</c:v>
                </c:pt>
                <c:pt idx="305">
                  <c:v>43175</c:v>
                </c:pt>
                <c:pt idx="306">
                  <c:v>43176</c:v>
                </c:pt>
                <c:pt idx="307">
                  <c:v>43177</c:v>
                </c:pt>
                <c:pt idx="308">
                  <c:v>43178</c:v>
                </c:pt>
                <c:pt idx="309">
                  <c:v>43179</c:v>
                </c:pt>
                <c:pt idx="310">
                  <c:v>43180</c:v>
                </c:pt>
                <c:pt idx="311">
                  <c:v>43181</c:v>
                </c:pt>
                <c:pt idx="312">
                  <c:v>43182</c:v>
                </c:pt>
                <c:pt idx="313">
                  <c:v>43183</c:v>
                </c:pt>
                <c:pt idx="314">
                  <c:v>43184</c:v>
                </c:pt>
                <c:pt idx="315">
                  <c:v>43185</c:v>
                </c:pt>
                <c:pt idx="316">
                  <c:v>43186</c:v>
                </c:pt>
                <c:pt idx="317">
                  <c:v>43187</c:v>
                </c:pt>
                <c:pt idx="318">
                  <c:v>43188</c:v>
                </c:pt>
                <c:pt idx="319">
                  <c:v>43189</c:v>
                </c:pt>
                <c:pt idx="320">
                  <c:v>43190</c:v>
                </c:pt>
                <c:pt idx="321">
                  <c:v>43191</c:v>
                </c:pt>
                <c:pt idx="322">
                  <c:v>43192</c:v>
                </c:pt>
                <c:pt idx="323">
                  <c:v>43193</c:v>
                </c:pt>
                <c:pt idx="324">
                  <c:v>43194</c:v>
                </c:pt>
                <c:pt idx="325">
                  <c:v>43195</c:v>
                </c:pt>
                <c:pt idx="326">
                  <c:v>43196</c:v>
                </c:pt>
                <c:pt idx="327">
                  <c:v>43197</c:v>
                </c:pt>
                <c:pt idx="328">
                  <c:v>43198</c:v>
                </c:pt>
                <c:pt idx="329">
                  <c:v>43199</c:v>
                </c:pt>
                <c:pt idx="330">
                  <c:v>43200</c:v>
                </c:pt>
                <c:pt idx="331">
                  <c:v>43201</c:v>
                </c:pt>
                <c:pt idx="332">
                  <c:v>43202</c:v>
                </c:pt>
                <c:pt idx="333">
                  <c:v>43203</c:v>
                </c:pt>
                <c:pt idx="334">
                  <c:v>43204</c:v>
                </c:pt>
                <c:pt idx="335">
                  <c:v>43205</c:v>
                </c:pt>
                <c:pt idx="336">
                  <c:v>43206</c:v>
                </c:pt>
                <c:pt idx="337">
                  <c:v>43207</c:v>
                </c:pt>
                <c:pt idx="338">
                  <c:v>43208</c:v>
                </c:pt>
                <c:pt idx="339">
                  <c:v>43209</c:v>
                </c:pt>
                <c:pt idx="340">
                  <c:v>43210</c:v>
                </c:pt>
                <c:pt idx="341">
                  <c:v>43211</c:v>
                </c:pt>
                <c:pt idx="342">
                  <c:v>43212</c:v>
                </c:pt>
                <c:pt idx="343">
                  <c:v>43213</c:v>
                </c:pt>
                <c:pt idx="344">
                  <c:v>43214</c:v>
                </c:pt>
                <c:pt idx="345">
                  <c:v>43215</c:v>
                </c:pt>
                <c:pt idx="346">
                  <c:v>43216</c:v>
                </c:pt>
                <c:pt idx="347">
                  <c:v>43217</c:v>
                </c:pt>
                <c:pt idx="348">
                  <c:v>43218</c:v>
                </c:pt>
                <c:pt idx="349">
                  <c:v>43219</c:v>
                </c:pt>
                <c:pt idx="350">
                  <c:v>43220</c:v>
                </c:pt>
                <c:pt idx="351">
                  <c:v>43221</c:v>
                </c:pt>
                <c:pt idx="352">
                  <c:v>43222</c:v>
                </c:pt>
                <c:pt idx="353">
                  <c:v>43223</c:v>
                </c:pt>
                <c:pt idx="354">
                  <c:v>43224</c:v>
                </c:pt>
                <c:pt idx="355">
                  <c:v>43225</c:v>
                </c:pt>
                <c:pt idx="356">
                  <c:v>43226</c:v>
                </c:pt>
                <c:pt idx="357">
                  <c:v>43227</c:v>
                </c:pt>
                <c:pt idx="358">
                  <c:v>43228</c:v>
                </c:pt>
                <c:pt idx="359">
                  <c:v>43229</c:v>
                </c:pt>
                <c:pt idx="360">
                  <c:v>43230</c:v>
                </c:pt>
                <c:pt idx="361">
                  <c:v>43231</c:v>
                </c:pt>
                <c:pt idx="362">
                  <c:v>43232</c:v>
                </c:pt>
                <c:pt idx="363">
                  <c:v>43233</c:v>
                </c:pt>
                <c:pt idx="364">
                  <c:v>43234</c:v>
                </c:pt>
                <c:pt idx="365">
                  <c:v>43235</c:v>
                </c:pt>
                <c:pt idx="366">
                  <c:v>43236</c:v>
                </c:pt>
                <c:pt idx="367">
                  <c:v>43237</c:v>
                </c:pt>
                <c:pt idx="368">
                  <c:v>43238</c:v>
                </c:pt>
                <c:pt idx="369">
                  <c:v>43239</c:v>
                </c:pt>
                <c:pt idx="370">
                  <c:v>43240</c:v>
                </c:pt>
                <c:pt idx="371">
                  <c:v>43241</c:v>
                </c:pt>
                <c:pt idx="372">
                  <c:v>43242</c:v>
                </c:pt>
                <c:pt idx="373">
                  <c:v>43243</c:v>
                </c:pt>
                <c:pt idx="374">
                  <c:v>43244</c:v>
                </c:pt>
                <c:pt idx="375">
                  <c:v>43245</c:v>
                </c:pt>
                <c:pt idx="376">
                  <c:v>43246</c:v>
                </c:pt>
                <c:pt idx="377">
                  <c:v>43247</c:v>
                </c:pt>
                <c:pt idx="378">
                  <c:v>43248</c:v>
                </c:pt>
                <c:pt idx="379">
                  <c:v>43249</c:v>
                </c:pt>
                <c:pt idx="380">
                  <c:v>43250</c:v>
                </c:pt>
                <c:pt idx="381">
                  <c:v>43251</c:v>
                </c:pt>
                <c:pt idx="382">
                  <c:v>43252</c:v>
                </c:pt>
                <c:pt idx="383">
                  <c:v>43253</c:v>
                </c:pt>
                <c:pt idx="384">
                  <c:v>43254</c:v>
                </c:pt>
                <c:pt idx="385">
                  <c:v>43255</c:v>
                </c:pt>
                <c:pt idx="386">
                  <c:v>43256</c:v>
                </c:pt>
                <c:pt idx="387">
                  <c:v>43257</c:v>
                </c:pt>
                <c:pt idx="388">
                  <c:v>43258</c:v>
                </c:pt>
                <c:pt idx="389">
                  <c:v>43259</c:v>
                </c:pt>
                <c:pt idx="390">
                  <c:v>43260</c:v>
                </c:pt>
                <c:pt idx="391">
                  <c:v>43261</c:v>
                </c:pt>
                <c:pt idx="392">
                  <c:v>43262</c:v>
                </c:pt>
                <c:pt idx="393">
                  <c:v>43263</c:v>
                </c:pt>
                <c:pt idx="394">
                  <c:v>43264</c:v>
                </c:pt>
                <c:pt idx="395">
                  <c:v>43265</c:v>
                </c:pt>
                <c:pt idx="396">
                  <c:v>43266</c:v>
                </c:pt>
                <c:pt idx="397">
                  <c:v>43267</c:v>
                </c:pt>
                <c:pt idx="398">
                  <c:v>43268</c:v>
                </c:pt>
                <c:pt idx="399">
                  <c:v>43269</c:v>
                </c:pt>
                <c:pt idx="400">
                  <c:v>43270</c:v>
                </c:pt>
                <c:pt idx="401">
                  <c:v>43271</c:v>
                </c:pt>
                <c:pt idx="402">
                  <c:v>43272</c:v>
                </c:pt>
                <c:pt idx="403">
                  <c:v>43273</c:v>
                </c:pt>
                <c:pt idx="404">
                  <c:v>43274</c:v>
                </c:pt>
                <c:pt idx="405">
                  <c:v>43275</c:v>
                </c:pt>
                <c:pt idx="406">
                  <c:v>43276</c:v>
                </c:pt>
                <c:pt idx="407">
                  <c:v>43277</c:v>
                </c:pt>
                <c:pt idx="408">
                  <c:v>43278</c:v>
                </c:pt>
                <c:pt idx="409">
                  <c:v>43279</c:v>
                </c:pt>
                <c:pt idx="410">
                  <c:v>43280</c:v>
                </c:pt>
                <c:pt idx="411">
                  <c:v>43281</c:v>
                </c:pt>
                <c:pt idx="412">
                  <c:v>43282</c:v>
                </c:pt>
                <c:pt idx="413">
                  <c:v>43283</c:v>
                </c:pt>
                <c:pt idx="414">
                  <c:v>43284</c:v>
                </c:pt>
                <c:pt idx="415">
                  <c:v>43285</c:v>
                </c:pt>
                <c:pt idx="416">
                  <c:v>43286</c:v>
                </c:pt>
                <c:pt idx="417">
                  <c:v>43287</c:v>
                </c:pt>
                <c:pt idx="418">
                  <c:v>43288</c:v>
                </c:pt>
                <c:pt idx="419">
                  <c:v>43289</c:v>
                </c:pt>
                <c:pt idx="420">
                  <c:v>43290</c:v>
                </c:pt>
                <c:pt idx="421">
                  <c:v>43291</c:v>
                </c:pt>
                <c:pt idx="422">
                  <c:v>43292</c:v>
                </c:pt>
                <c:pt idx="423">
                  <c:v>43293</c:v>
                </c:pt>
                <c:pt idx="424">
                  <c:v>43294</c:v>
                </c:pt>
                <c:pt idx="425">
                  <c:v>43295</c:v>
                </c:pt>
                <c:pt idx="426">
                  <c:v>43296</c:v>
                </c:pt>
                <c:pt idx="427">
                  <c:v>43297</c:v>
                </c:pt>
                <c:pt idx="428">
                  <c:v>43298</c:v>
                </c:pt>
                <c:pt idx="429">
                  <c:v>43299</c:v>
                </c:pt>
                <c:pt idx="430">
                  <c:v>43300</c:v>
                </c:pt>
                <c:pt idx="431">
                  <c:v>43301</c:v>
                </c:pt>
                <c:pt idx="432">
                  <c:v>43302</c:v>
                </c:pt>
                <c:pt idx="433">
                  <c:v>43303</c:v>
                </c:pt>
                <c:pt idx="434">
                  <c:v>43304</c:v>
                </c:pt>
                <c:pt idx="435">
                  <c:v>43305</c:v>
                </c:pt>
                <c:pt idx="436">
                  <c:v>43306</c:v>
                </c:pt>
                <c:pt idx="437">
                  <c:v>43307</c:v>
                </c:pt>
                <c:pt idx="438">
                  <c:v>43308</c:v>
                </c:pt>
                <c:pt idx="439">
                  <c:v>43309</c:v>
                </c:pt>
                <c:pt idx="440">
                  <c:v>43310</c:v>
                </c:pt>
                <c:pt idx="441">
                  <c:v>43311</c:v>
                </c:pt>
                <c:pt idx="442">
                  <c:v>43312</c:v>
                </c:pt>
                <c:pt idx="443">
                  <c:v>43313</c:v>
                </c:pt>
                <c:pt idx="444">
                  <c:v>43314</c:v>
                </c:pt>
                <c:pt idx="445">
                  <c:v>43315</c:v>
                </c:pt>
                <c:pt idx="446">
                  <c:v>43316</c:v>
                </c:pt>
                <c:pt idx="447">
                  <c:v>43317</c:v>
                </c:pt>
                <c:pt idx="448">
                  <c:v>43318</c:v>
                </c:pt>
                <c:pt idx="449">
                  <c:v>43319</c:v>
                </c:pt>
                <c:pt idx="450">
                  <c:v>43320</c:v>
                </c:pt>
                <c:pt idx="451">
                  <c:v>43321</c:v>
                </c:pt>
                <c:pt idx="452">
                  <c:v>43322</c:v>
                </c:pt>
                <c:pt idx="453">
                  <c:v>43323</c:v>
                </c:pt>
                <c:pt idx="454">
                  <c:v>43324</c:v>
                </c:pt>
                <c:pt idx="455">
                  <c:v>43325</c:v>
                </c:pt>
                <c:pt idx="456">
                  <c:v>43326</c:v>
                </c:pt>
                <c:pt idx="457">
                  <c:v>43327</c:v>
                </c:pt>
                <c:pt idx="458">
                  <c:v>43328</c:v>
                </c:pt>
                <c:pt idx="459">
                  <c:v>43329</c:v>
                </c:pt>
                <c:pt idx="460">
                  <c:v>43330</c:v>
                </c:pt>
                <c:pt idx="461">
                  <c:v>43331</c:v>
                </c:pt>
                <c:pt idx="462">
                  <c:v>43332</c:v>
                </c:pt>
                <c:pt idx="463">
                  <c:v>43333</c:v>
                </c:pt>
                <c:pt idx="464">
                  <c:v>43334</c:v>
                </c:pt>
                <c:pt idx="465">
                  <c:v>43335</c:v>
                </c:pt>
                <c:pt idx="466">
                  <c:v>43336</c:v>
                </c:pt>
                <c:pt idx="467">
                  <c:v>43337</c:v>
                </c:pt>
                <c:pt idx="468">
                  <c:v>43338</c:v>
                </c:pt>
                <c:pt idx="469">
                  <c:v>43339</c:v>
                </c:pt>
                <c:pt idx="470">
                  <c:v>43340</c:v>
                </c:pt>
                <c:pt idx="471">
                  <c:v>43341</c:v>
                </c:pt>
                <c:pt idx="472">
                  <c:v>43342</c:v>
                </c:pt>
                <c:pt idx="473">
                  <c:v>43343</c:v>
                </c:pt>
                <c:pt idx="474">
                  <c:v>43344</c:v>
                </c:pt>
                <c:pt idx="475">
                  <c:v>43345</c:v>
                </c:pt>
                <c:pt idx="476">
                  <c:v>43346</c:v>
                </c:pt>
                <c:pt idx="477">
                  <c:v>43347</c:v>
                </c:pt>
                <c:pt idx="478">
                  <c:v>43348</c:v>
                </c:pt>
                <c:pt idx="479">
                  <c:v>43349</c:v>
                </c:pt>
                <c:pt idx="480">
                  <c:v>43350</c:v>
                </c:pt>
                <c:pt idx="481">
                  <c:v>43351</c:v>
                </c:pt>
                <c:pt idx="482">
                  <c:v>43352</c:v>
                </c:pt>
                <c:pt idx="483">
                  <c:v>43353</c:v>
                </c:pt>
                <c:pt idx="484">
                  <c:v>43354</c:v>
                </c:pt>
                <c:pt idx="485">
                  <c:v>43355</c:v>
                </c:pt>
                <c:pt idx="486">
                  <c:v>43356</c:v>
                </c:pt>
                <c:pt idx="487">
                  <c:v>43357</c:v>
                </c:pt>
                <c:pt idx="488">
                  <c:v>43358</c:v>
                </c:pt>
                <c:pt idx="489">
                  <c:v>43359</c:v>
                </c:pt>
                <c:pt idx="490">
                  <c:v>43360</c:v>
                </c:pt>
                <c:pt idx="491">
                  <c:v>43361</c:v>
                </c:pt>
                <c:pt idx="492">
                  <c:v>43362</c:v>
                </c:pt>
                <c:pt idx="493">
                  <c:v>43363</c:v>
                </c:pt>
                <c:pt idx="494">
                  <c:v>43364</c:v>
                </c:pt>
                <c:pt idx="495">
                  <c:v>43365</c:v>
                </c:pt>
                <c:pt idx="496">
                  <c:v>43366</c:v>
                </c:pt>
                <c:pt idx="497">
                  <c:v>43367</c:v>
                </c:pt>
                <c:pt idx="498">
                  <c:v>43368</c:v>
                </c:pt>
                <c:pt idx="499">
                  <c:v>43369</c:v>
                </c:pt>
                <c:pt idx="500">
                  <c:v>43370</c:v>
                </c:pt>
                <c:pt idx="501">
                  <c:v>43371</c:v>
                </c:pt>
                <c:pt idx="502">
                  <c:v>43372</c:v>
                </c:pt>
                <c:pt idx="503">
                  <c:v>43373</c:v>
                </c:pt>
                <c:pt idx="504">
                  <c:v>43374</c:v>
                </c:pt>
                <c:pt idx="505">
                  <c:v>43375</c:v>
                </c:pt>
                <c:pt idx="506">
                  <c:v>43376</c:v>
                </c:pt>
                <c:pt idx="507">
                  <c:v>43377</c:v>
                </c:pt>
                <c:pt idx="508">
                  <c:v>43378</c:v>
                </c:pt>
                <c:pt idx="509">
                  <c:v>43379</c:v>
                </c:pt>
                <c:pt idx="510">
                  <c:v>43380</c:v>
                </c:pt>
                <c:pt idx="511">
                  <c:v>43381</c:v>
                </c:pt>
                <c:pt idx="512">
                  <c:v>43382</c:v>
                </c:pt>
                <c:pt idx="513">
                  <c:v>43383</c:v>
                </c:pt>
                <c:pt idx="514">
                  <c:v>43384</c:v>
                </c:pt>
                <c:pt idx="515">
                  <c:v>43385</c:v>
                </c:pt>
                <c:pt idx="516">
                  <c:v>43386</c:v>
                </c:pt>
                <c:pt idx="517">
                  <c:v>43387</c:v>
                </c:pt>
                <c:pt idx="518">
                  <c:v>43388</c:v>
                </c:pt>
                <c:pt idx="519">
                  <c:v>43389</c:v>
                </c:pt>
                <c:pt idx="520">
                  <c:v>43390</c:v>
                </c:pt>
                <c:pt idx="521">
                  <c:v>43391</c:v>
                </c:pt>
                <c:pt idx="522">
                  <c:v>43392</c:v>
                </c:pt>
                <c:pt idx="523">
                  <c:v>43393</c:v>
                </c:pt>
                <c:pt idx="524">
                  <c:v>43394</c:v>
                </c:pt>
                <c:pt idx="525">
                  <c:v>43395</c:v>
                </c:pt>
                <c:pt idx="526">
                  <c:v>43396</c:v>
                </c:pt>
                <c:pt idx="527">
                  <c:v>43397</c:v>
                </c:pt>
                <c:pt idx="528">
                  <c:v>43398</c:v>
                </c:pt>
                <c:pt idx="529">
                  <c:v>43399</c:v>
                </c:pt>
                <c:pt idx="530">
                  <c:v>43400</c:v>
                </c:pt>
                <c:pt idx="531">
                  <c:v>43401</c:v>
                </c:pt>
                <c:pt idx="532">
                  <c:v>43402</c:v>
                </c:pt>
                <c:pt idx="533">
                  <c:v>43403</c:v>
                </c:pt>
                <c:pt idx="534">
                  <c:v>43404</c:v>
                </c:pt>
                <c:pt idx="535">
                  <c:v>43405</c:v>
                </c:pt>
                <c:pt idx="536">
                  <c:v>43406</c:v>
                </c:pt>
                <c:pt idx="537">
                  <c:v>43407</c:v>
                </c:pt>
                <c:pt idx="538">
                  <c:v>43408</c:v>
                </c:pt>
                <c:pt idx="539">
                  <c:v>43409</c:v>
                </c:pt>
                <c:pt idx="540">
                  <c:v>43410</c:v>
                </c:pt>
                <c:pt idx="541">
                  <c:v>43411</c:v>
                </c:pt>
                <c:pt idx="542">
                  <c:v>43412</c:v>
                </c:pt>
                <c:pt idx="543">
                  <c:v>43413</c:v>
                </c:pt>
                <c:pt idx="544">
                  <c:v>43414</c:v>
                </c:pt>
                <c:pt idx="545">
                  <c:v>43415</c:v>
                </c:pt>
                <c:pt idx="546">
                  <c:v>43416</c:v>
                </c:pt>
                <c:pt idx="547">
                  <c:v>43417</c:v>
                </c:pt>
                <c:pt idx="548">
                  <c:v>43418</c:v>
                </c:pt>
                <c:pt idx="549">
                  <c:v>43419</c:v>
                </c:pt>
                <c:pt idx="550">
                  <c:v>43420</c:v>
                </c:pt>
                <c:pt idx="551">
                  <c:v>43421</c:v>
                </c:pt>
                <c:pt idx="552">
                  <c:v>43422</c:v>
                </c:pt>
                <c:pt idx="553">
                  <c:v>43423</c:v>
                </c:pt>
                <c:pt idx="554">
                  <c:v>43424</c:v>
                </c:pt>
                <c:pt idx="555">
                  <c:v>43425</c:v>
                </c:pt>
                <c:pt idx="556">
                  <c:v>43426</c:v>
                </c:pt>
                <c:pt idx="557">
                  <c:v>43427</c:v>
                </c:pt>
                <c:pt idx="558">
                  <c:v>43428</c:v>
                </c:pt>
                <c:pt idx="559">
                  <c:v>43429</c:v>
                </c:pt>
                <c:pt idx="560">
                  <c:v>43430</c:v>
                </c:pt>
                <c:pt idx="561">
                  <c:v>43431</c:v>
                </c:pt>
                <c:pt idx="562">
                  <c:v>43432</c:v>
                </c:pt>
                <c:pt idx="563">
                  <c:v>43433</c:v>
                </c:pt>
                <c:pt idx="564">
                  <c:v>43434</c:v>
                </c:pt>
                <c:pt idx="565">
                  <c:v>43435</c:v>
                </c:pt>
                <c:pt idx="566">
                  <c:v>43436</c:v>
                </c:pt>
                <c:pt idx="567">
                  <c:v>43437</c:v>
                </c:pt>
                <c:pt idx="568">
                  <c:v>43438</c:v>
                </c:pt>
                <c:pt idx="569">
                  <c:v>43439</c:v>
                </c:pt>
                <c:pt idx="570">
                  <c:v>43440</c:v>
                </c:pt>
                <c:pt idx="571">
                  <c:v>43441</c:v>
                </c:pt>
                <c:pt idx="572">
                  <c:v>43442</c:v>
                </c:pt>
                <c:pt idx="573">
                  <c:v>43443</c:v>
                </c:pt>
                <c:pt idx="574">
                  <c:v>43444</c:v>
                </c:pt>
                <c:pt idx="575">
                  <c:v>43445</c:v>
                </c:pt>
                <c:pt idx="576">
                  <c:v>43446</c:v>
                </c:pt>
                <c:pt idx="577">
                  <c:v>43447</c:v>
                </c:pt>
                <c:pt idx="578">
                  <c:v>43448</c:v>
                </c:pt>
                <c:pt idx="579">
                  <c:v>43449</c:v>
                </c:pt>
                <c:pt idx="580">
                  <c:v>43450</c:v>
                </c:pt>
                <c:pt idx="581">
                  <c:v>43451</c:v>
                </c:pt>
                <c:pt idx="582">
                  <c:v>43452</c:v>
                </c:pt>
                <c:pt idx="583">
                  <c:v>43453</c:v>
                </c:pt>
                <c:pt idx="584">
                  <c:v>43454</c:v>
                </c:pt>
                <c:pt idx="585">
                  <c:v>43455</c:v>
                </c:pt>
                <c:pt idx="586">
                  <c:v>43456</c:v>
                </c:pt>
                <c:pt idx="587">
                  <c:v>43457</c:v>
                </c:pt>
                <c:pt idx="588">
                  <c:v>43458</c:v>
                </c:pt>
                <c:pt idx="589">
                  <c:v>43459</c:v>
                </c:pt>
                <c:pt idx="590">
                  <c:v>43460</c:v>
                </c:pt>
                <c:pt idx="591">
                  <c:v>43461</c:v>
                </c:pt>
                <c:pt idx="592">
                  <c:v>43462</c:v>
                </c:pt>
                <c:pt idx="593">
                  <c:v>43463</c:v>
                </c:pt>
                <c:pt idx="594">
                  <c:v>43464</c:v>
                </c:pt>
                <c:pt idx="595">
                  <c:v>43465</c:v>
                </c:pt>
                <c:pt idx="596">
                  <c:v>43466</c:v>
                </c:pt>
                <c:pt idx="597">
                  <c:v>43467</c:v>
                </c:pt>
                <c:pt idx="598">
                  <c:v>43468</c:v>
                </c:pt>
                <c:pt idx="599">
                  <c:v>43469</c:v>
                </c:pt>
                <c:pt idx="600">
                  <c:v>43470</c:v>
                </c:pt>
                <c:pt idx="601">
                  <c:v>43471</c:v>
                </c:pt>
                <c:pt idx="602">
                  <c:v>43472</c:v>
                </c:pt>
                <c:pt idx="603">
                  <c:v>43473</c:v>
                </c:pt>
                <c:pt idx="604">
                  <c:v>43474</c:v>
                </c:pt>
                <c:pt idx="605">
                  <c:v>43475</c:v>
                </c:pt>
                <c:pt idx="606">
                  <c:v>43476</c:v>
                </c:pt>
                <c:pt idx="607">
                  <c:v>43477</c:v>
                </c:pt>
                <c:pt idx="608">
                  <c:v>43478</c:v>
                </c:pt>
                <c:pt idx="609">
                  <c:v>43479</c:v>
                </c:pt>
                <c:pt idx="610">
                  <c:v>43480</c:v>
                </c:pt>
                <c:pt idx="611">
                  <c:v>43481</c:v>
                </c:pt>
                <c:pt idx="612">
                  <c:v>43482</c:v>
                </c:pt>
                <c:pt idx="613">
                  <c:v>43483</c:v>
                </c:pt>
                <c:pt idx="614">
                  <c:v>43484</c:v>
                </c:pt>
                <c:pt idx="615">
                  <c:v>43485</c:v>
                </c:pt>
                <c:pt idx="616">
                  <c:v>43486</c:v>
                </c:pt>
                <c:pt idx="617">
                  <c:v>43487</c:v>
                </c:pt>
                <c:pt idx="618">
                  <c:v>43488</c:v>
                </c:pt>
                <c:pt idx="619">
                  <c:v>43489</c:v>
                </c:pt>
                <c:pt idx="620">
                  <c:v>43490</c:v>
                </c:pt>
                <c:pt idx="621">
                  <c:v>43491</c:v>
                </c:pt>
                <c:pt idx="622">
                  <c:v>43492</c:v>
                </c:pt>
                <c:pt idx="623">
                  <c:v>43493</c:v>
                </c:pt>
                <c:pt idx="624">
                  <c:v>43494</c:v>
                </c:pt>
                <c:pt idx="625">
                  <c:v>43495</c:v>
                </c:pt>
                <c:pt idx="626">
                  <c:v>43496</c:v>
                </c:pt>
                <c:pt idx="627">
                  <c:v>43497</c:v>
                </c:pt>
                <c:pt idx="628">
                  <c:v>43498</c:v>
                </c:pt>
                <c:pt idx="629">
                  <c:v>43499</c:v>
                </c:pt>
                <c:pt idx="630">
                  <c:v>43500</c:v>
                </c:pt>
                <c:pt idx="631">
                  <c:v>43501</c:v>
                </c:pt>
                <c:pt idx="632">
                  <c:v>43502</c:v>
                </c:pt>
                <c:pt idx="633">
                  <c:v>43503</c:v>
                </c:pt>
                <c:pt idx="634">
                  <c:v>43504</c:v>
                </c:pt>
                <c:pt idx="635">
                  <c:v>43505</c:v>
                </c:pt>
                <c:pt idx="636">
                  <c:v>43506</c:v>
                </c:pt>
                <c:pt idx="637">
                  <c:v>43507</c:v>
                </c:pt>
                <c:pt idx="638">
                  <c:v>43508</c:v>
                </c:pt>
                <c:pt idx="639">
                  <c:v>43509</c:v>
                </c:pt>
                <c:pt idx="640">
                  <c:v>43510</c:v>
                </c:pt>
                <c:pt idx="641">
                  <c:v>43511</c:v>
                </c:pt>
                <c:pt idx="642">
                  <c:v>43512</c:v>
                </c:pt>
                <c:pt idx="643">
                  <c:v>43513</c:v>
                </c:pt>
                <c:pt idx="644">
                  <c:v>43514</c:v>
                </c:pt>
                <c:pt idx="645">
                  <c:v>43515</c:v>
                </c:pt>
                <c:pt idx="646">
                  <c:v>43516</c:v>
                </c:pt>
                <c:pt idx="647">
                  <c:v>43517</c:v>
                </c:pt>
                <c:pt idx="648">
                  <c:v>43518</c:v>
                </c:pt>
                <c:pt idx="649">
                  <c:v>43519</c:v>
                </c:pt>
                <c:pt idx="650">
                  <c:v>43520</c:v>
                </c:pt>
                <c:pt idx="651">
                  <c:v>43521</c:v>
                </c:pt>
                <c:pt idx="652">
                  <c:v>43522</c:v>
                </c:pt>
                <c:pt idx="653">
                  <c:v>43523</c:v>
                </c:pt>
                <c:pt idx="654">
                  <c:v>43524</c:v>
                </c:pt>
                <c:pt idx="655">
                  <c:v>43525</c:v>
                </c:pt>
                <c:pt idx="656">
                  <c:v>43526</c:v>
                </c:pt>
                <c:pt idx="657">
                  <c:v>43527</c:v>
                </c:pt>
                <c:pt idx="658">
                  <c:v>43528</c:v>
                </c:pt>
                <c:pt idx="659">
                  <c:v>43529</c:v>
                </c:pt>
                <c:pt idx="660">
                  <c:v>43530</c:v>
                </c:pt>
                <c:pt idx="661">
                  <c:v>43531</c:v>
                </c:pt>
                <c:pt idx="662">
                  <c:v>43532</c:v>
                </c:pt>
                <c:pt idx="663">
                  <c:v>43533</c:v>
                </c:pt>
                <c:pt idx="664">
                  <c:v>43534</c:v>
                </c:pt>
                <c:pt idx="665">
                  <c:v>43535</c:v>
                </c:pt>
                <c:pt idx="666">
                  <c:v>43536</c:v>
                </c:pt>
                <c:pt idx="667">
                  <c:v>43537</c:v>
                </c:pt>
                <c:pt idx="668">
                  <c:v>43538</c:v>
                </c:pt>
                <c:pt idx="669">
                  <c:v>43539</c:v>
                </c:pt>
                <c:pt idx="670">
                  <c:v>43540</c:v>
                </c:pt>
                <c:pt idx="671">
                  <c:v>43541</c:v>
                </c:pt>
                <c:pt idx="672">
                  <c:v>43542</c:v>
                </c:pt>
                <c:pt idx="673">
                  <c:v>43543</c:v>
                </c:pt>
                <c:pt idx="674">
                  <c:v>43544</c:v>
                </c:pt>
                <c:pt idx="675">
                  <c:v>43545</c:v>
                </c:pt>
                <c:pt idx="676">
                  <c:v>43546</c:v>
                </c:pt>
                <c:pt idx="677">
                  <c:v>43547</c:v>
                </c:pt>
                <c:pt idx="678">
                  <c:v>43548</c:v>
                </c:pt>
                <c:pt idx="679">
                  <c:v>43549</c:v>
                </c:pt>
                <c:pt idx="680">
                  <c:v>43550</c:v>
                </c:pt>
                <c:pt idx="681">
                  <c:v>43551</c:v>
                </c:pt>
                <c:pt idx="682">
                  <c:v>43552</c:v>
                </c:pt>
                <c:pt idx="683">
                  <c:v>43553</c:v>
                </c:pt>
                <c:pt idx="684">
                  <c:v>43554</c:v>
                </c:pt>
                <c:pt idx="685">
                  <c:v>43555</c:v>
                </c:pt>
                <c:pt idx="686">
                  <c:v>43556</c:v>
                </c:pt>
                <c:pt idx="687">
                  <c:v>43557</c:v>
                </c:pt>
                <c:pt idx="688">
                  <c:v>43558</c:v>
                </c:pt>
                <c:pt idx="689">
                  <c:v>43559</c:v>
                </c:pt>
                <c:pt idx="690">
                  <c:v>43560</c:v>
                </c:pt>
                <c:pt idx="691">
                  <c:v>43561</c:v>
                </c:pt>
                <c:pt idx="692">
                  <c:v>43562</c:v>
                </c:pt>
                <c:pt idx="693">
                  <c:v>43563</c:v>
                </c:pt>
                <c:pt idx="694">
                  <c:v>43564</c:v>
                </c:pt>
                <c:pt idx="695">
                  <c:v>43565</c:v>
                </c:pt>
                <c:pt idx="696">
                  <c:v>43566</c:v>
                </c:pt>
                <c:pt idx="697">
                  <c:v>43567</c:v>
                </c:pt>
                <c:pt idx="698">
                  <c:v>43568</c:v>
                </c:pt>
                <c:pt idx="699">
                  <c:v>43569</c:v>
                </c:pt>
                <c:pt idx="700">
                  <c:v>43570</c:v>
                </c:pt>
                <c:pt idx="701">
                  <c:v>43571</c:v>
                </c:pt>
                <c:pt idx="702">
                  <c:v>43572</c:v>
                </c:pt>
                <c:pt idx="703">
                  <c:v>43573</c:v>
                </c:pt>
                <c:pt idx="704">
                  <c:v>43574</c:v>
                </c:pt>
                <c:pt idx="705">
                  <c:v>43575</c:v>
                </c:pt>
                <c:pt idx="706">
                  <c:v>43576</c:v>
                </c:pt>
                <c:pt idx="707">
                  <c:v>43577</c:v>
                </c:pt>
                <c:pt idx="708">
                  <c:v>43578</c:v>
                </c:pt>
                <c:pt idx="709">
                  <c:v>43579</c:v>
                </c:pt>
                <c:pt idx="710">
                  <c:v>43580</c:v>
                </c:pt>
                <c:pt idx="711">
                  <c:v>43581</c:v>
                </c:pt>
                <c:pt idx="712">
                  <c:v>43582</c:v>
                </c:pt>
                <c:pt idx="713">
                  <c:v>43583</c:v>
                </c:pt>
                <c:pt idx="714">
                  <c:v>43584</c:v>
                </c:pt>
                <c:pt idx="715">
                  <c:v>43585</c:v>
                </c:pt>
                <c:pt idx="716">
                  <c:v>43586</c:v>
                </c:pt>
                <c:pt idx="717">
                  <c:v>43587</c:v>
                </c:pt>
                <c:pt idx="718">
                  <c:v>43588</c:v>
                </c:pt>
                <c:pt idx="719">
                  <c:v>43589</c:v>
                </c:pt>
                <c:pt idx="720">
                  <c:v>43590</c:v>
                </c:pt>
                <c:pt idx="721">
                  <c:v>43591</c:v>
                </c:pt>
                <c:pt idx="722">
                  <c:v>43592</c:v>
                </c:pt>
                <c:pt idx="723">
                  <c:v>43593</c:v>
                </c:pt>
                <c:pt idx="724">
                  <c:v>43594</c:v>
                </c:pt>
                <c:pt idx="725">
                  <c:v>43595</c:v>
                </c:pt>
                <c:pt idx="726">
                  <c:v>43596</c:v>
                </c:pt>
                <c:pt idx="727">
                  <c:v>43597</c:v>
                </c:pt>
                <c:pt idx="728">
                  <c:v>43598</c:v>
                </c:pt>
                <c:pt idx="729">
                  <c:v>43599</c:v>
                </c:pt>
                <c:pt idx="730">
                  <c:v>43600</c:v>
                </c:pt>
                <c:pt idx="731">
                  <c:v>43601</c:v>
                </c:pt>
                <c:pt idx="732">
                  <c:v>43602</c:v>
                </c:pt>
                <c:pt idx="733">
                  <c:v>43603</c:v>
                </c:pt>
                <c:pt idx="734">
                  <c:v>43604</c:v>
                </c:pt>
                <c:pt idx="735">
                  <c:v>43605</c:v>
                </c:pt>
                <c:pt idx="736">
                  <c:v>43606</c:v>
                </c:pt>
              </c:numCache>
            </c:numRef>
          </c:cat>
          <c:val>
            <c:numRef>
              <c:f>'[2]Daily T Rad'!$F$4:$F$740</c:f>
              <c:numCache>
                <c:formatCode>General</c:formatCode>
                <c:ptCount val="737"/>
                <c:pt idx="279">
                  <c:v>-10</c:v>
                </c:pt>
                <c:pt idx="280">
                  <c:v>-10</c:v>
                </c:pt>
                <c:pt idx="281">
                  <c:v>-10</c:v>
                </c:pt>
                <c:pt idx="282">
                  <c:v>-10</c:v>
                </c:pt>
                <c:pt idx="283">
                  <c:v>-10</c:v>
                </c:pt>
                <c:pt idx="284">
                  <c:v>-10</c:v>
                </c:pt>
                <c:pt idx="285">
                  <c:v>-10</c:v>
                </c:pt>
                <c:pt idx="286">
                  <c:v>-10</c:v>
                </c:pt>
                <c:pt idx="287">
                  <c:v>-10</c:v>
                </c:pt>
                <c:pt idx="288">
                  <c:v>-10</c:v>
                </c:pt>
                <c:pt idx="289">
                  <c:v>-10</c:v>
                </c:pt>
                <c:pt idx="290">
                  <c:v>-10</c:v>
                </c:pt>
                <c:pt idx="291">
                  <c:v>-10</c:v>
                </c:pt>
                <c:pt idx="292">
                  <c:v>-10</c:v>
                </c:pt>
                <c:pt idx="293">
                  <c:v>-10</c:v>
                </c:pt>
                <c:pt idx="294">
                  <c:v>-10</c:v>
                </c:pt>
                <c:pt idx="295">
                  <c:v>-10</c:v>
                </c:pt>
                <c:pt idx="296">
                  <c:v>-10</c:v>
                </c:pt>
                <c:pt idx="297">
                  <c:v>-10</c:v>
                </c:pt>
                <c:pt idx="298">
                  <c:v>-10</c:v>
                </c:pt>
                <c:pt idx="299">
                  <c:v>-10</c:v>
                </c:pt>
                <c:pt idx="300">
                  <c:v>-10</c:v>
                </c:pt>
                <c:pt idx="301">
                  <c:v>-10</c:v>
                </c:pt>
                <c:pt idx="302">
                  <c:v>-10</c:v>
                </c:pt>
                <c:pt idx="303">
                  <c:v>-10</c:v>
                </c:pt>
                <c:pt idx="304">
                  <c:v>-10</c:v>
                </c:pt>
                <c:pt idx="305">
                  <c:v>-10</c:v>
                </c:pt>
                <c:pt idx="306">
                  <c:v>-10</c:v>
                </c:pt>
                <c:pt idx="307">
                  <c:v>-10</c:v>
                </c:pt>
                <c:pt idx="308">
                  <c:v>-10</c:v>
                </c:pt>
                <c:pt idx="309">
                  <c:v>-10</c:v>
                </c:pt>
                <c:pt idx="310">
                  <c:v>-10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9A-4742-B330-2E4B23AA6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5076920"/>
        <c:axId val="405077248"/>
      </c:lineChart>
      <c:dateAx>
        <c:axId val="405076920"/>
        <c:scaling>
          <c:orientation val="minMax"/>
          <c:max val="43252"/>
          <c:min val="4288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77248"/>
        <c:crossesAt val="-10"/>
        <c:auto val="0"/>
        <c:lblOffset val="100"/>
        <c:baseTimeUnit val="days"/>
        <c:majorUnit val="3"/>
        <c:majorTimeUnit val="months"/>
      </c:dateAx>
      <c:valAx>
        <c:axId val="405077248"/>
        <c:scaling>
          <c:orientation val="minMax"/>
          <c:max val="30"/>
          <c:min val="-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Mean</a:t>
                </a:r>
                <a:r>
                  <a:rPr lang="en-GB" baseline="0"/>
                  <a:t> air temperatue [°C]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2.7118704501559947E-2"/>
              <c:y val="0.157571172588799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76920"/>
        <c:crosses val="autoZero"/>
        <c:crossBetween val="between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490789384918"/>
          <c:y val="0.1072165843904818"/>
          <c:w val="0.80354979490263934"/>
          <c:h val="0.78597178087763142"/>
        </c:manualLayout>
      </c:layout>
      <c:lineChart>
        <c:grouping val="standard"/>
        <c:varyColors val="0"/>
        <c:ser>
          <c:idx val="3"/>
          <c:order val="3"/>
          <c:tx>
            <c:strRef>
              <c:f>'Destr samp cosms'!$F$3</c:f>
              <c:strCache>
                <c:ptCount val="1"/>
                <c:pt idx="0">
                  <c:v>FN3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cosms'!$Q$5:$Q$21</c:f>
              <c:numCache>
                <c:formatCode>0.000</c:formatCode>
                <c:ptCount val="16"/>
                <c:pt idx="0">
                  <c:v>9.3103448275862144E-2</c:v>
                </c:pt>
                <c:pt idx="1">
                  <c:v>0.31603970310040308</c:v>
                </c:pt>
                <c:pt idx="2">
                  <c:v>0.38501457987228077</c:v>
                </c:pt>
                <c:pt idx="3">
                  <c:v>0.38398374916069117</c:v>
                </c:pt>
                <c:pt idx="4">
                  <c:v>0.40556962676729552</c:v>
                </c:pt>
                <c:pt idx="5">
                  <c:v>0.32469992854771373</c:v>
                </c:pt>
                <c:pt idx="6">
                  <c:v>0.93310752605067659</c:v>
                </c:pt>
                <c:pt idx="7">
                  <c:v>0.84777420296946115</c:v>
                </c:pt>
                <c:pt idx="8">
                  <c:v>2.0074672333131618</c:v>
                </c:pt>
                <c:pt idx="9">
                  <c:v>1.0149985014700891</c:v>
                </c:pt>
                <c:pt idx="10">
                  <c:v>0.22873274416244121</c:v>
                </c:pt>
                <c:pt idx="11">
                  <c:v>0.58626323822099224</c:v>
                </c:pt>
                <c:pt idx="12">
                  <c:v>47.166711407562737</c:v>
                </c:pt>
                <c:pt idx="13">
                  <c:v>78.172275908442074</c:v>
                </c:pt>
                <c:pt idx="14">
                  <c:v>69.245787938148368</c:v>
                </c:pt>
                <c:pt idx="1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A7-499C-B55A-E59458AA4219}"/>
            </c:ext>
          </c:extLst>
        </c:ser>
        <c:ser>
          <c:idx val="0"/>
          <c:order val="0"/>
          <c:tx>
            <c:strRef>
              <c:f>'Destr samp cosms'!$G$3</c:f>
              <c:strCache>
                <c:ptCount val="1"/>
                <c:pt idx="0">
                  <c:v>Geomean FN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cosms'!$Q$5:$Q$21</c:f>
              <c:numCache>
                <c:formatCode>0.000</c:formatCode>
                <c:ptCount val="16"/>
                <c:pt idx="0">
                  <c:v>9.3103448275862144E-2</c:v>
                </c:pt>
                <c:pt idx="1">
                  <c:v>0.31603970310040308</c:v>
                </c:pt>
                <c:pt idx="2">
                  <c:v>0.38501457987228077</c:v>
                </c:pt>
                <c:pt idx="3">
                  <c:v>0.38398374916069117</c:v>
                </c:pt>
                <c:pt idx="4">
                  <c:v>0.40556962676729552</c:v>
                </c:pt>
                <c:pt idx="5">
                  <c:v>0.32469992854771373</c:v>
                </c:pt>
                <c:pt idx="6">
                  <c:v>0.93310752605067659</c:v>
                </c:pt>
                <c:pt idx="7">
                  <c:v>0.84777420296946115</c:v>
                </c:pt>
                <c:pt idx="8">
                  <c:v>2.0074672333131618</c:v>
                </c:pt>
                <c:pt idx="9">
                  <c:v>1.0149985014700891</c:v>
                </c:pt>
                <c:pt idx="10">
                  <c:v>0.22873274416244121</c:v>
                </c:pt>
                <c:pt idx="11">
                  <c:v>0.58626323822099224</c:v>
                </c:pt>
                <c:pt idx="12">
                  <c:v>47.166711407562737</c:v>
                </c:pt>
                <c:pt idx="13">
                  <c:v>78.172275908442074</c:v>
                </c:pt>
                <c:pt idx="14">
                  <c:v>69.245787938148368</c:v>
                </c:pt>
                <c:pt idx="1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A7-499C-B55A-E59458AA4219}"/>
            </c:ext>
          </c:extLst>
        </c:ser>
        <c:ser>
          <c:idx val="1"/>
          <c:order val="1"/>
          <c:tx>
            <c:strRef>
              <c:f>'Destr samp cosms'!$D$3</c:f>
              <c:strCache>
                <c:ptCount val="1"/>
                <c:pt idx="0">
                  <c:v>FN1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cosms'!$N$5:$N$21</c:f>
              <c:numCache>
                <c:formatCode>0.000</c:formatCode>
                <c:ptCount val="16"/>
                <c:pt idx="0">
                  <c:v>9.3103448275862144E-2</c:v>
                </c:pt>
                <c:pt idx="1">
                  <c:v>0.32183908045977044</c:v>
                </c:pt>
                <c:pt idx="2">
                  <c:v>0.3793103448275853</c:v>
                </c:pt>
                <c:pt idx="3">
                  <c:v>0.41379310344827624</c:v>
                </c:pt>
                <c:pt idx="4">
                  <c:v>0.34482758620689691</c:v>
                </c:pt>
                <c:pt idx="5">
                  <c:v>0.24137931034482782</c:v>
                </c:pt>
                <c:pt idx="6">
                  <c:v>1.5000000000000009</c:v>
                </c:pt>
                <c:pt idx="7">
                  <c:v>0.91954022988505713</c:v>
                </c:pt>
                <c:pt idx="8">
                  <c:v>3.3390804597701149</c:v>
                </c:pt>
                <c:pt idx="9">
                  <c:v>0.6379310344827599</c:v>
                </c:pt>
                <c:pt idx="10">
                  <c:v>0.27586206896551752</c:v>
                </c:pt>
                <c:pt idx="11">
                  <c:v>0.6954022988505747</c:v>
                </c:pt>
                <c:pt idx="12">
                  <c:v>45.229885057471272</c:v>
                </c:pt>
                <c:pt idx="13">
                  <c:v>62.201149425287362</c:v>
                </c:pt>
                <c:pt idx="14">
                  <c:v>63.505747126436788</c:v>
                </c:pt>
                <c:pt idx="1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A7-499C-B55A-E59458AA4219}"/>
            </c:ext>
          </c:extLst>
        </c:ser>
        <c:ser>
          <c:idx val="2"/>
          <c:order val="2"/>
          <c:tx>
            <c:strRef>
              <c:f>'Destr samp cosms'!$E$3</c:f>
              <c:strCache>
                <c:ptCount val="1"/>
                <c:pt idx="0">
                  <c:v>FN2</c:v>
                </c:pt>
              </c:strCache>
            </c:strRef>
          </c:tx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marker>
          <c:cat>
            <c:numRef>
              <c:f>'Destr samp cosms'!$A$5:$A$43</c:f>
              <c:numCache>
                <c:formatCode>dd/mm/yy;@</c:formatCode>
                <c:ptCount val="38"/>
                <c:pt idx="0">
                  <c:v>42929</c:v>
                </c:pt>
                <c:pt idx="1">
                  <c:v>42940</c:v>
                </c:pt>
                <c:pt idx="2">
                  <c:v>42947</c:v>
                </c:pt>
                <c:pt idx="3">
                  <c:v>42954</c:v>
                </c:pt>
                <c:pt idx="4">
                  <c:v>42961</c:v>
                </c:pt>
                <c:pt idx="5">
                  <c:v>42968</c:v>
                </c:pt>
                <c:pt idx="6">
                  <c:v>42975</c:v>
                </c:pt>
                <c:pt idx="7">
                  <c:v>42982</c:v>
                </c:pt>
                <c:pt idx="8">
                  <c:v>42989</c:v>
                </c:pt>
                <c:pt idx="9">
                  <c:v>42996</c:v>
                </c:pt>
                <c:pt idx="10">
                  <c:v>43003</c:v>
                </c:pt>
                <c:pt idx="11">
                  <c:v>43010</c:v>
                </c:pt>
                <c:pt idx="12">
                  <c:v>43066</c:v>
                </c:pt>
                <c:pt idx="13">
                  <c:v>43087</c:v>
                </c:pt>
                <c:pt idx="14">
                  <c:v>43129</c:v>
                </c:pt>
                <c:pt idx="15">
                  <c:v>43181</c:v>
                </c:pt>
                <c:pt idx="17">
                  <c:v>43257</c:v>
                </c:pt>
                <c:pt idx="18">
                  <c:v>43270</c:v>
                </c:pt>
                <c:pt idx="19">
                  <c:v>43277</c:v>
                </c:pt>
                <c:pt idx="20">
                  <c:v>43284</c:v>
                </c:pt>
                <c:pt idx="21">
                  <c:v>43291</c:v>
                </c:pt>
                <c:pt idx="22">
                  <c:v>43298</c:v>
                </c:pt>
                <c:pt idx="23">
                  <c:v>43305</c:v>
                </c:pt>
                <c:pt idx="24">
                  <c:v>43312</c:v>
                </c:pt>
                <c:pt idx="25">
                  <c:v>43319</c:v>
                </c:pt>
                <c:pt idx="26">
                  <c:v>43326</c:v>
                </c:pt>
                <c:pt idx="27">
                  <c:v>43333</c:v>
                </c:pt>
                <c:pt idx="28">
                  <c:v>43340</c:v>
                </c:pt>
                <c:pt idx="29">
                  <c:v>43347</c:v>
                </c:pt>
                <c:pt idx="30">
                  <c:v>43361</c:v>
                </c:pt>
                <c:pt idx="31">
                  <c:v>43375</c:v>
                </c:pt>
                <c:pt idx="32">
                  <c:v>43403</c:v>
                </c:pt>
                <c:pt idx="33">
                  <c:v>43431</c:v>
                </c:pt>
                <c:pt idx="34">
                  <c:v>43515</c:v>
                </c:pt>
                <c:pt idx="35">
                  <c:v>43543</c:v>
                </c:pt>
                <c:pt idx="36">
                  <c:v>43578</c:v>
                </c:pt>
                <c:pt idx="37">
                  <c:v>43606</c:v>
                </c:pt>
              </c:numCache>
            </c:numRef>
          </c:cat>
          <c:val>
            <c:numRef>
              <c:f>'Destr samp cosms'!$O$5:$O$21</c:f>
              <c:numCache>
                <c:formatCode>0.000</c:formatCode>
                <c:ptCount val="16"/>
                <c:pt idx="0">
                  <c:v>9.3103448275862144E-2</c:v>
                </c:pt>
                <c:pt idx="1">
                  <c:v>0.31034482758620718</c:v>
                </c:pt>
                <c:pt idx="2">
                  <c:v>0.39080459770114978</c:v>
                </c:pt>
                <c:pt idx="3">
                  <c:v>0.35632183908045945</c:v>
                </c:pt>
                <c:pt idx="4">
                  <c:v>0.47701149425287337</c:v>
                </c:pt>
                <c:pt idx="5">
                  <c:v>0.43678160919540271</c:v>
                </c:pt>
                <c:pt idx="6">
                  <c:v>0.58045977011494243</c:v>
                </c:pt>
                <c:pt idx="7">
                  <c:v>0.78160919540229956</c:v>
                </c:pt>
                <c:pt idx="8">
                  <c:v>1.2068965517241379</c:v>
                </c:pt>
                <c:pt idx="9">
                  <c:v>1.6149425287356332</c:v>
                </c:pt>
                <c:pt idx="10">
                  <c:v>0.18965517241379265</c:v>
                </c:pt>
                <c:pt idx="11">
                  <c:v>0.49425287356321757</c:v>
                </c:pt>
                <c:pt idx="12">
                  <c:v>47.586206896551722</c:v>
                </c:pt>
                <c:pt idx="13">
                  <c:v>93.051724137931032</c:v>
                </c:pt>
                <c:pt idx="14">
                  <c:v>60.689655172413801</c:v>
                </c:pt>
                <c:pt idx="1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A7-499C-B55A-E59458AA4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81248"/>
        <c:axId val="468984856"/>
      </c:lineChart>
      <c:dateAx>
        <c:axId val="468981248"/>
        <c:scaling>
          <c:orientation val="minMax"/>
          <c:max val="43252"/>
          <c:min val="4288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dd/mm/yy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4856"/>
        <c:crossesAt val="1.0000000000000002E-2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468984856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cap="none" baseline="0"/>
                  <a:t>Biomass [g DW m</a:t>
                </a:r>
                <a:r>
                  <a:rPr lang="en-GB" sz="1100" cap="none" baseline="30000"/>
                  <a:t>-2</a:t>
                </a:r>
                <a:r>
                  <a:rPr lang="en-GB" sz="1100" cap="none" baseline="0"/>
                  <a:t>]</a:t>
                </a:r>
              </a:p>
            </c:rich>
          </c:tx>
          <c:layout>
            <c:manualLayout>
              <c:xMode val="edge"/>
              <c:yMode val="edge"/>
              <c:x val="1.1682002221730482E-2"/>
              <c:y val="0.192584358468894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981248"/>
        <c:crossesAt val="42887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11" Type="http://schemas.openxmlformats.org/officeDocument/2006/relationships/chart" Target="../charts/chart19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708026</xdr:colOff>
      <xdr:row>16</xdr:row>
      <xdr:rowOff>6349</xdr:rowOff>
    </xdr:from>
    <xdr:to>
      <xdr:col>6</xdr:col>
      <xdr:colOff>441325</xdr:colOff>
      <xdr:row>29</xdr:row>
      <xdr:rowOff>187324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1D8A6DEA-7F1B-451E-AB04-33B663FE02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703263</xdr:colOff>
      <xdr:row>16</xdr:row>
      <xdr:rowOff>167481</xdr:rowOff>
    </xdr:from>
    <xdr:to>
      <xdr:col>13</xdr:col>
      <xdr:colOff>381794</xdr:colOff>
      <xdr:row>31</xdr:row>
      <xdr:rowOff>53181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FEC92277-D7FD-4FC8-9CDF-0514F45BEF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191294</xdr:colOff>
      <xdr:row>16</xdr:row>
      <xdr:rowOff>186532</xdr:rowOff>
    </xdr:from>
    <xdr:to>
      <xdr:col>18</xdr:col>
      <xdr:colOff>622300</xdr:colOff>
      <xdr:row>31</xdr:row>
      <xdr:rowOff>72232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EC0CB535-81D1-4E13-93E1-BE42BED05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212725</xdr:colOff>
      <xdr:row>4</xdr:row>
      <xdr:rowOff>12700</xdr:rowOff>
    </xdr:from>
    <xdr:to>
      <xdr:col>18</xdr:col>
      <xdr:colOff>643731</xdr:colOff>
      <xdr:row>18</xdr:row>
      <xdr:rowOff>88900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E1F70BB4-95EF-4D0C-9F5F-565068F0A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711200</xdr:colOff>
      <xdr:row>4</xdr:row>
      <xdr:rowOff>25400</xdr:rowOff>
    </xdr:from>
    <xdr:to>
      <xdr:col>13</xdr:col>
      <xdr:colOff>392906</xdr:colOff>
      <xdr:row>18</xdr:row>
      <xdr:rowOff>101600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78957AFD-F335-4F4A-8E5C-6E9A76240F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3176</xdr:colOff>
      <xdr:row>29</xdr:row>
      <xdr:rowOff>53974</xdr:rowOff>
    </xdr:from>
    <xdr:to>
      <xdr:col>6</xdr:col>
      <xdr:colOff>431800</xdr:colOff>
      <xdr:row>43</xdr:row>
      <xdr:rowOff>15875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D41AA037-6B1E-4908-89C4-63F72605E6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41276</xdr:colOff>
      <xdr:row>42</xdr:row>
      <xdr:rowOff>63500</xdr:rowOff>
    </xdr:from>
    <xdr:to>
      <xdr:col>6</xdr:col>
      <xdr:colOff>422276</xdr:colOff>
      <xdr:row>56</xdr:row>
      <xdr:rowOff>139700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6F02301F-A580-4425-9A4A-D251A9E09F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15876</xdr:colOff>
      <xdr:row>4</xdr:row>
      <xdr:rowOff>0</xdr:rowOff>
    </xdr:from>
    <xdr:to>
      <xdr:col>6</xdr:col>
      <xdr:colOff>396876</xdr:colOff>
      <xdr:row>16</xdr:row>
      <xdr:rowOff>27215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1123FA83-3F31-42F1-9301-BF1550FB28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0.1322</cdr:x>
      <cdr:y>0.45484</cdr:y>
    </cdr:from>
    <cdr:to>
      <cdr:x>0.95555</cdr:x>
      <cdr:y>0.46101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96CC0F50-A80F-4C72-B5A2-DEDCFD20FA84}"/>
            </a:ext>
          </a:extLst>
        </cdr:cNvPr>
        <cdr:cNvCxnSpPr/>
      </cdr:nvCxnSpPr>
      <cdr:spPr>
        <a:xfrm xmlns:a="http://schemas.openxmlformats.org/drawingml/2006/main">
          <a:off x="662971" y="1058341"/>
          <a:ext cx="4129011" cy="1435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0.15564</cdr:x>
      <cdr:y>0.16511</cdr:y>
    </cdr:from>
    <cdr:to>
      <cdr:x>0.24013</cdr:x>
      <cdr:y>0.3259</cdr:y>
    </cdr:to>
    <cdr:sp macro="" textlink="">
      <cdr:nvSpPr>
        <cdr:cNvPr id="6" name="Textfeld 1">
          <a:extLst xmlns:a="http://schemas.openxmlformats.org/drawingml/2006/main">
            <a:ext uri="{FF2B5EF4-FFF2-40B4-BE49-F238E27FC236}">
              <a16:creationId xmlns:a16="http://schemas.microsoft.com/office/drawing/2014/main" id="{4100BB4B-4B58-4E58-AE30-AFE8E266920F}"/>
            </a:ext>
          </a:extLst>
        </cdr:cNvPr>
        <cdr:cNvSpPr txBox="1"/>
      </cdr:nvSpPr>
      <cdr:spPr>
        <a:xfrm xmlns:a="http://schemas.openxmlformats.org/drawingml/2006/main">
          <a:off x="780538" y="384181"/>
          <a:ext cx="423694" cy="37413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C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0.13577</cdr:x>
      <cdr:y>0.10556</cdr:y>
    </cdr:from>
    <cdr:to>
      <cdr:x>0.21554</cdr:x>
      <cdr:y>0.26922</cdr:y>
    </cdr:to>
    <cdr:sp macro="" textlink="">
      <cdr:nvSpPr>
        <cdr:cNvPr id="4" name="Textfeld 1">
          <a:extLst xmlns:a="http://schemas.openxmlformats.org/drawingml/2006/main">
            <a:ext uri="{FF2B5EF4-FFF2-40B4-BE49-F238E27FC236}">
              <a16:creationId xmlns:a16="http://schemas.microsoft.com/office/drawing/2014/main" id="{303B9C64-B7D7-4CB7-88C4-08F0853ABFDF}"/>
            </a:ext>
          </a:extLst>
        </cdr:cNvPr>
        <cdr:cNvSpPr txBox="1"/>
      </cdr:nvSpPr>
      <cdr:spPr>
        <a:xfrm xmlns:a="http://schemas.openxmlformats.org/drawingml/2006/main">
          <a:off x="576675" y="241300"/>
          <a:ext cx="338832" cy="37414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B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0.13493</cdr:x>
      <cdr:y>0.67919</cdr:y>
    </cdr:from>
    <cdr:to>
      <cdr:x>0.90897</cdr:x>
      <cdr:y>0.67919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083E4267-1D1D-4643-A4FC-B6B0B5E08909}"/>
            </a:ext>
          </a:extLst>
        </cdr:cNvPr>
        <cdr:cNvCxnSpPr/>
      </cdr:nvCxnSpPr>
      <cdr:spPr>
        <a:xfrm xmlns:a="http://schemas.openxmlformats.org/drawingml/2006/main">
          <a:off x="723904" y="2314565"/>
          <a:ext cx="4152896" cy="10"/>
        </a:xfrm>
        <a:prstGeom xmlns:a="http://schemas.openxmlformats.org/drawingml/2006/main" prst="line">
          <a:avLst/>
        </a:prstGeom>
        <a:ln xmlns:a="http://schemas.openxmlformats.org/drawingml/2006/main" w="15875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0.13552</cdr:x>
      <cdr:y>0.56552</cdr:y>
    </cdr:from>
    <cdr:to>
      <cdr:x>0.90956</cdr:x>
      <cdr:y>0.56552</cdr:y>
    </cdr:to>
    <cdr:cxnSp macro="">
      <cdr:nvCxnSpPr>
        <cdr:cNvPr id="6" name="Gerader Verbinder 5">
          <a:extLst xmlns:a="http://schemas.openxmlformats.org/drawingml/2006/main">
            <a:ext uri="{FF2B5EF4-FFF2-40B4-BE49-F238E27FC236}">
              <a16:creationId xmlns:a16="http://schemas.microsoft.com/office/drawing/2014/main" id="{78CDBB72-21E7-4515-BAED-1B19EB13BABF}"/>
            </a:ext>
          </a:extLst>
        </cdr:cNvPr>
        <cdr:cNvCxnSpPr/>
      </cdr:nvCxnSpPr>
      <cdr:spPr>
        <a:xfrm xmlns:a="http://schemas.openxmlformats.org/drawingml/2006/main">
          <a:off x="727120" y="1927213"/>
          <a:ext cx="4152896" cy="0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4233</xdr:colOff>
      <xdr:row>85</xdr:row>
      <xdr:rowOff>145256</xdr:rowOff>
    </xdr:from>
    <xdr:to>
      <xdr:col>12</xdr:col>
      <xdr:colOff>97367</xdr:colOff>
      <xdr:row>103</xdr:row>
      <xdr:rowOff>124087</xdr:rowOff>
    </xdr:to>
    <xdr:graphicFrame macro="">
      <xdr:nvGraphicFramePr>
        <xdr:cNvPr id="33" name="Diagramm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358511</xdr:colOff>
      <xdr:row>86</xdr:row>
      <xdr:rowOff>38364</xdr:rowOff>
    </xdr:from>
    <xdr:to>
      <xdr:col>24</xdr:col>
      <xdr:colOff>475458</xdr:colOff>
      <xdr:row>104</xdr:row>
      <xdr:rowOff>17195</xdr:rowOff>
    </xdr:to>
    <xdr:graphicFrame macro="">
      <xdr:nvGraphicFramePr>
        <xdr:cNvPr id="34" name="Diagramm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590551</xdr:colOff>
      <xdr:row>74</xdr:row>
      <xdr:rowOff>95250</xdr:rowOff>
    </xdr:from>
    <xdr:to>
      <xdr:col>31</xdr:col>
      <xdr:colOff>371476</xdr:colOff>
      <xdr:row>79</xdr:row>
      <xdr:rowOff>104774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D78B55EE-1D8D-4733-BBC9-B3AB84E0CCFC}"/>
            </a:ext>
          </a:extLst>
        </xdr:cNvPr>
        <xdr:cNvSpPr/>
      </xdr:nvSpPr>
      <xdr:spPr>
        <a:xfrm>
          <a:off x="18840451" y="14230350"/>
          <a:ext cx="552450" cy="962024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0</xdr:colOff>
      <xdr:row>103</xdr:row>
      <xdr:rowOff>95250</xdr:rowOff>
    </xdr:from>
    <xdr:to>
      <xdr:col>12</xdr:col>
      <xdr:colOff>93134</xdr:colOff>
      <xdr:row>121</xdr:row>
      <xdr:rowOff>74081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CF76CD2C-D1B8-4C76-A527-57955F470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80</xdr:row>
      <xdr:rowOff>18710</xdr:rowOff>
    </xdr:from>
    <xdr:to>
      <xdr:col>10</xdr:col>
      <xdr:colOff>269501</xdr:colOff>
      <xdr:row>99</xdr:row>
      <xdr:rowOff>9302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11</xdr:col>
      <xdr:colOff>0</xdr:colOff>
      <xdr:row>0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304800</xdr:colOff>
      <xdr:row>2</xdr:row>
      <xdr:rowOff>9525</xdr:rowOff>
    </xdr:from>
    <xdr:to>
      <xdr:col>18</xdr:col>
      <xdr:colOff>304800</xdr:colOff>
      <xdr:row>16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304800</xdr:colOff>
      <xdr:row>16</xdr:row>
      <xdr:rowOff>142875</xdr:rowOff>
    </xdr:from>
    <xdr:to>
      <xdr:col>18</xdr:col>
      <xdr:colOff>304800</xdr:colOff>
      <xdr:row>31</xdr:row>
      <xdr:rowOff>28575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333375</xdr:colOff>
      <xdr:row>31</xdr:row>
      <xdr:rowOff>171450</xdr:rowOff>
    </xdr:from>
    <xdr:to>
      <xdr:col>18</xdr:col>
      <xdr:colOff>333375</xdr:colOff>
      <xdr:row>46</xdr:row>
      <xdr:rowOff>57150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333375</xdr:colOff>
      <xdr:row>46</xdr:row>
      <xdr:rowOff>171450</xdr:rowOff>
    </xdr:from>
    <xdr:to>
      <xdr:col>18</xdr:col>
      <xdr:colOff>333375</xdr:colOff>
      <xdr:row>61</xdr:row>
      <xdr:rowOff>57150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0.1471</cdr:x>
      <cdr:y>0.66135</cdr:y>
    </cdr:from>
    <cdr:to>
      <cdr:x>0.93917</cdr:x>
      <cdr:y>0.66135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B8F6B911-3570-44AB-8E37-885DC5129D2F}"/>
            </a:ext>
          </a:extLst>
        </cdr:cNvPr>
        <cdr:cNvCxnSpPr/>
      </cdr:nvCxnSpPr>
      <cdr:spPr>
        <a:xfrm xmlns:a="http://schemas.openxmlformats.org/drawingml/2006/main">
          <a:off x="623483" y="1738624"/>
          <a:ext cx="3357287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0.13461</cdr:x>
      <cdr:y>0.6457</cdr:y>
    </cdr:from>
    <cdr:to>
      <cdr:x>0.93836</cdr:x>
      <cdr:y>0.65204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B8F6B911-3570-44AB-8E37-885DC5129D2F}"/>
            </a:ext>
          </a:extLst>
        </cdr:cNvPr>
        <cdr:cNvCxnSpPr/>
      </cdr:nvCxnSpPr>
      <cdr:spPr>
        <a:xfrm xmlns:a="http://schemas.openxmlformats.org/drawingml/2006/main" flipV="1">
          <a:off x="683497" y="1493648"/>
          <a:ext cx="4081096" cy="1465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10584</xdr:colOff>
      <xdr:row>2</xdr:row>
      <xdr:rowOff>181239</xdr:rowOff>
    </xdr:from>
    <xdr:to>
      <xdr:col>8</xdr:col>
      <xdr:colOff>0</xdr:colOff>
      <xdr:row>14</xdr:row>
      <xdr:rowOff>58774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B26E274E-961A-4508-B433-6152C12312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711652</xdr:colOff>
      <xdr:row>14</xdr:row>
      <xdr:rowOff>981</xdr:rowOff>
    </xdr:from>
    <xdr:to>
      <xdr:col>13</xdr:col>
      <xdr:colOff>698500</xdr:colOff>
      <xdr:row>26</xdr:row>
      <xdr:rowOff>124806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CFBFEAA-08B3-417F-87CB-CBAD3F477D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685801</xdr:colOff>
      <xdr:row>42</xdr:row>
      <xdr:rowOff>146051</xdr:rowOff>
    </xdr:from>
    <xdr:to>
      <xdr:col>15</xdr:col>
      <xdr:colOff>0</xdr:colOff>
      <xdr:row>55</xdr:row>
      <xdr:rowOff>98426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81D4808A-D2D3-4235-8DEA-A6BA342AC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709083</xdr:colOff>
      <xdr:row>26</xdr:row>
      <xdr:rowOff>86404</xdr:rowOff>
    </xdr:from>
    <xdr:to>
      <xdr:col>14</xdr:col>
      <xdr:colOff>10584</xdr:colOff>
      <xdr:row>39</xdr:row>
      <xdr:rowOff>38779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15D7098F-D0BD-4AAB-88A6-27461D3BDB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708025</xdr:colOff>
      <xdr:row>14</xdr:row>
      <xdr:rowOff>83457</xdr:rowOff>
    </xdr:from>
    <xdr:to>
      <xdr:col>22</xdr:col>
      <xdr:colOff>10583</xdr:colOff>
      <xdr:row>26</xdr:row>
      <xdr:rowOff>83457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0CFA81C2-4E83-4F95-B5F7-943A2B3C70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1134</xdr:colOff>
      <xdr:row>2</xdr:row>
      <xdr:rowOff>184831</xdr:rowOff>
    </xdr:from>
    <xdr:to>
      <xdr:col>14</xdr:col>
      <xdr:colOff>21167</xdr:colOff>
      <xdr:row>14</xdr:row>
      <xdr:rowOff>89580</xdr:rowOff>
    </xdr:to>
    <xdr:graphicFrame macro="">
      <xdr:nvGraphicFramePr>
        <xdr:cNvPr id="19" name="Diagramm 18">
          <a:extLst>
            <a:ext uri="{FF2B5EF4-FFF2-40B4-BE49-F238E27FC236}">
              <a16:creationId xmlns:a16="http://schemas.microsoft.com/office/drawing/2014/main" id="{5AB9B045-BAF1-430F-B51E-BA297CDE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6047</xdr:colOff>
      <xdr:row>2</xdr:row>
      <xdr:rowOff>188231</xdr:rowOff>
    </xdr:from>
    <xdr:to>
      <xdr:col>22</xdr:col>
      <xdr:colOff>0</xdr:colOff>
      <xdr:row>14</xdr:row>
      <xdr:rowOff>188231</xdr:rowOff>
    </xdr:to>
    <xdr:graphicFrame macro="">
      <xdr:nvGraphicFramePr>
        <xdr:cNvPr id="20" name="Diagramm 19">
          <a:extLst>
            <a:ext uri="{FF2B5EF4-FFF2-40B4-BE49-F238E27FC236}">
              <a16:creationId xmlns:a16="http://schemas.microsoft.com/office/drawing/2014/main" id="{D985312E-7E3F-4163-AD41-D85010294B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oneCellAnchor>
    <xdr:from>
      <xdr:col>2</xdr:col>
      <xdr:colOff>565074</xdr:colOff>
      <xdr:row>4</xdr:row>
      <xdr:rowOff>4913</xdr:rowOff>
    </xdr:from>
    <xdr:ext cx="394607" cy="374141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303B9C64-B7D7-4CB7-88C4-08F0853ABFDF}"/>
            </a:ext>
          </a:extLst>
        </xdr:cNvPr>
        <xdr:cNvSpPr txBox="1"/>
      </xdr:nvSpPr>
      <xdr:spPr>
        <a:xfrm>
          <a:off x="2004407" y="766913"/>
          <a:ext cx="39460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800"/>
            <a:t>A</a:t>
          </a:r>
        </a:p>
      </xdr:txBody>
    </xdr:sp>
    <xdr:clientData/>
  </xdr:oneCellAnchor>
  <xdr:twoCellAnchor>
    <xdr:from>
      <xdr:col>16</xdr:col>
      <xdr:colOff>2268</xdr:colOff>
      <xdr:row>26</xdr:row>
      <xdr:rowOff>38555</xdr:rowOff>
    </xdr:from>
    <xdr:to>
      <xdr:col>22</xdr:col>
      <xdr:colOff>42333</xdr:colOff>
      <xdr:row>38</xdr:row>
      <xdr:rowOff>79375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473E1878-DBF8-4636-BD50-E1728485A9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21165</xdr:colOff>
      <xdr:row>14</xdr:row>
      <xdr:rowOff>20977</xdr:rowOff>
    </xdr:from>
    <xdr:to>
      <xdr:col>8</xdr:col>
      <xdr:colOff>42332</xdr:colOff>
      <xdr:row>26</xdr:row>
      <xdr:rowOff>148167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D42AD0DD-BB0C-4EE1-945D-90514E84EF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9525</xdr:colOff>
      <xdr:row>3</xdr:row>
      <xdr:rowOff>0</xdr:rowOff>
    </xdr:from>
    <xdr:to>
      <xdr:col>31</xdr:col>
      <xdr:colOff>223308</xdr:colOff>
      <xdr:row>20</xdr:row>
      <xdr:rowOff>169331</xdr:rowOff>
    </xdr:to>
    <xdr:graphicFrame macro="">
      <xdr:nvGraphicFramePr>
        <xdr:cNvPr id="21" name="Diagramm 20">
          <a:extLst>
            <a:ext uri="{FF2B5EF4-FFF2-40B4-BE49-F238E27FC236}">
              <a16:creationId xmlns:a16="http://schemas.microsoft.com/office/drawing/2014/main" id="{E2B8BCCD-55A8-44D6-A91D-98F6DB307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0</xdr:colOff>
      <xdr:row>20</xdr:row>
      <xdr:rowOff>9525</xdr:rowOff>
    </xdr:from>
    <xdr:to>
      <xdr:col>31</xdr:col>
      <xdr:colOff>223308</xdr:colOff>
      <xdr:row>37</xdr:row>
      <xdr:rowOff>178856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C984A281-9EE3-497E-B9D1-51CA3EA289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0.18077</cdr:x>
      <cdr:y>0.15095</cdr:y>
    </cdr:from>
    <cdr:to>
      <cdr:x>0.25488</cdr:x>
      <cdr:y>0.30621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303B9C64-B7D7-4CB7-88C4-08F0853ABFDF}"/>
            </a:ext>
          </a:extLst>
        </cdr:cNvPr>
        <cdr:cNvSpPr txBox="1"/>
      </cdr:nvSpPr>
      <cdr:spPr>
        <a:xfrm xmlns:a="http://schemas.openxmlformats.org/drawingml/2006/main">
          <a:off x="908937" y="363763"/>
          <a:ext cx="372636" cy="37415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0.17853</cdr:x>
      <cdr:y>0.17778</cdr:y>
    </cdr:from>
    <cdr:to>
      <cdr:x>0.25277</cdr:x>
      <cdr:y>0.33182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303B9C64-B7D7-4CB7-88C4-08F0853ABFDF}"/>
            </a:ext>
          </a:extLst>
        </cdr:cNvPr>
        <cdr:cNvSpPr txBox="1"/>
      </cdr:nvSpPr>
      <cdr:spPr>
        <a:xfrm xmlns:a="http://schemas.openxmlformats.org/drawingml/2006/main">
          <a:off x="948871" y="431800"/>
          <a:ext cx="394607" cy="37414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0.15589</cdr:x>
      <cdr:y>0.0877</cdr:y>
    </cdr:from>
    <cdr:to>
      <cdr:x>0.23033</cdr:x>
      <cdr:y>0.25136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303B9C64-B7D7-4CB7-88C4-08F0853ABFDF}"/>
            </a:ext>
          </a:extLst>
        </cdr:cNvPr>
        <cdr:cNvSpPr txBox="1"/>
      </cdr:nvSpPr>
      <cdr:spPr>
        <a:xfrm xmlns:a="http://schemas.openxmlformats.org/drawingml/2006/main">
          <a:off x="826407" y="200478"/>
          <a:ext cx="394607" cy="37414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B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0.16704</cdr:x>
      <cdr:y>0.08116</cdr:y>
    </cdr:from>
    <cdr:to>
      <cdr:x>0.24607</cdr:x>
      <cdr:y>0.25194</cdr:y>
    </cdr:to>
    <cdr:sp macro="" textlink="">
      <cdr:nvSpPr>
        <cdr:cNvPr id="3" name="Textfeld 1">
          <a:extLst xmlns:a="http://schemas.openxmlformats.org/drawingml/2006/main">
            <a:ext uri="{FF2B5EF4-FFF2-40B4-BE49-F238E27FC236}">
              <a16:creationId xmlns:a16="http://schemas.microsoft.com/office/drawing/2014/main" id="{303B9C64-B7D7-4CB7-88C4-08F0853ABFDF}"/>
            </a:ext>
          </a:extLst>
        </cdr:cNvPr>
        <cdr:cNvSpPr txBox="1"/>
      </cdr:nvSpPr>
      <cdr:spPr>
        <a:xfrm xmlns:a="http://schemas.openxmlformats.org/drawingml/2006/main">
          <a:off x="833966" y="177800"/>
          <a:ext cx="394607" cy="37414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C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0.15589</cdr:x>
      <cdr:y>0.0877</cdr:y>
    </cdr:from>
    <cdr:to>
      <cdr:x>0.23033</cdr:x>
      <cdr:y>0.25136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303B9C64-B7D7-4CB7-88C4-08F0853ABFDF}"/>
            </a:ext>
          </a:extLst>
        </cdr:cNvPr>
        <cdr:cNvSpPr txBox="1"/>
      </cdr:nvSpPr>
      <cdr:spPr>
        <a:xfrm xmlns:a="http://schemas.openxmlformats.org/drawingml/2006/main">
          <a:off x="826407" y="200479"/>
          <a:ext cx="394607" cy="37414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/>
            <a:t>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ather%20dail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ather%20daily%202023-08-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ures"/>
      <sheetName val="Daily T Rad"/>
      <sheetName val="Extract "/>
    </sheetNames>
    <sheetDataSet>
      <sheetData sheetId="0" refreshError="1"/>
      <sheetData sheetId="1">
        <row r="3">
          <cell r="C3" t="str">
            <v>Mean air temperature [°C]</v>
          </cell>
          <cell r="E3" t="str">
            <v>Daily solar irradiance [kJ/m²/d]</v>
          </cell>
        </row>
        <row r="4">
          <cell r="A4">
            <v>42870</v>
          </cell>
          <cell r="C4">
            <v>14.485664335664337</v>
          </cell>
          <cell r="E4">
            <v>24413.73986013986</v>
          </cell>
        </row>
        <row r="5">
          <cell r="A5">
            <v>42871</v>
          </cell>
          <cell r="C5">
            <v>20.233055555555552</v>
          </cell>
          <cell r="E5">
            <v>14628.6</v>
          </cell>
        </row>
        <row r="6">
          <cell r="A6">
            <v>42872</v>
          </cell>
          <cell r="C6">
            <v>22.671319444444443</v>
          </cell>
          <cell r="E6">
            <v>22086.600000000002</v>
          </cell>
        </row>
        <row r="7">
          <cell r="A7">
            <v>42873</v>
          </cell>
          <cell r="C7">
            <v>17.41868055555555</v>
          </cell>
          <cell r="E7">
            <v>9406.8000000000011</v>
          </cell>
        </row>
        <row r="8">
          <cell r="A8">
            <v>42874</v>
          </cell>
          <cell r="C8">
            <v>13.790902777777772</v>
          </cell>
          <cell r="E8">
            <v>7798.8</v>
          </cell>
        </row>
        <row r="9">
          <cell r="A9">
            <v>42875</v>
          </cell>
          <cell r="C9">
            <v>12.187222222222216</v>
          </cell>
          <cell r="E9">
            <v>19981.521126760566</v>
          </cell>
        </row>
        <row r="10">
          <cell r="A10">
            <v>42876</v>
          </cell>
          <cell r="C10">
            <v>13.608680555555559</v>
          </cell>
          <cell r="E10">
            <v>21813</v>
          </cell>
        </row>
        <row r="11">
          <cell r="A11">
            <v>42877</v>
          </cell>
          <cell r="C11">
            <v>17.205347222222219</v>
          </cell>
          <cell r="E11">
            <v>24485.4</v>
          </cell>
        </row>
        <row r="12">
          <cell r="A12">
            <v>42878</v>
          </cell>
          <cell r="C12">
            <v>16.559027777777775</v>
          </cell>
          <cell r="E12">
            <v>20488.8</v>
          </cell>
        </row>
        <row r="13">
          <cell r="A13">
            <v>42879</v>
          </cell>
          <cell r="C13">
            <v>15.167430555555553</v>
          </cell>
          <cell r="E13">
            <v>14645.400000000001</v>
          </cell>
        </row>
        <row r="14">
          <cell r="A14">
            <v>42880</v>
          </cell>
          <cell r="C14">
            <v>16.958958333333339</v>
          </cell>
          <cell r="E14">
            <v>21659.4</v>
          </cell>
        </row>
        <row r="15">
          <cell r="A15">
            <v>42881</v>
          </cell>
          <cell r="C15">
            <v>20.606111111111119</v>
          </cell>
          <cell r="E15">
            <v>26901.000000000004</v>
          </cell>
        </row>
        <row r="16">
          <cell r="A16">
            <v>42882</v>
          </cell>
          <cell r="C16">
            <v>23.926250000000007</v>
          </cell>
          <cell r="E16">
            <v>26506.2</v>
          </cell>
        </row>
        <row r="17">
          <cell r="A17">
            <v>42883</v>
          </cell>
          <cell r="C17">
            <v>20.769791666666663</v>
          </cell>
        </row>
        <row r="18">
          <cell r="A18">
            <v>42884</v>
          </cell>
          <cell r="C18">
            <v>22.466736111111107</v>
          </cell>
        </row>
        <row r="19">
          <cell r="A19">
            <v>42885</v>
          </cell>
          <cell r="C19">
            <v>19.07312499999999</v>
          </cell>
        </row>
        <row r="20">
          <cell r="A20">
            <v>42886</v>
          </cell>
          <cell r="C20">
            <v>17.054652777777775</v>
          </cell>
        </row>
        <row r="21">
          <cell r="A21">
            <v>42887</v>
          </cell>
          <cell r="C21">
            <v>16.581805555555562</v>
          </cell>
        </row>
        <row r="22">
          <cell r="A22">
            <v>42888</v>
          </cell>
          <cell r="C22">
            <v>20.185486111111111</v>
          </cell>
        </row>
        <row r="23">
          <cell r="A23">
            <v>42889</v>
          </cell>
          <cell r="C23">
            <v>19.80854166666667</v>
          </cell>
        </row>
        <row r="24">
          <cell r="A24">
            <v>42890</v>
          </cell>
          <cell r="C24">
            <v>15.831597222222221</v>
          </cell>
        </row>
        <row r="25">
          <cell r="A25">
            <v>42891</v>
          </cell>
          <cell r="C25">
            <v>16.42208333333333</v>
          </cell>
        </row>
        <row r="26">
          <cell r="A26">
            <v>42892</v>
          </cell>
          <cell r="C26">
            <v>14.440069444444443</v>
          </cell>
        </row>
        <row r="27">
          <cell r="A27">
            <v>42893</v>
          </cell>
          <cell r="C27">
            <v>13.763194444444448</v>
          </cell>
        </row>
        <row r="28">
          <cell r="A28">
            <v>42894</v>
          </cell>
          <cell r="C28">
            <v>17.224374999999995</v>
          </cell>
        </row>
        <row r="29">
          <cell r="A29">
            <v>42895</v>
          </cell>
          <cell r="C29">
            <v>16.806250000000006</v>
          </cell>
        </row>
        <row r="30">
          <cell r="A30">
            <v>42896</v>
          </cell>
          <cell r="C30">
            <v>17.319444444444446</v>
          </cell>
        </row>
        <row r="31">
          <cell r="A31">
            <v>42897</v>
          </cell>
          <cell r="C31">
            <v>20.706458333333345</v>
          </cell>
        </row>
        <row r="32">
          <cell r="A32">
            <v>42898</v>
          </cell>
          <cell r="C32">
            <v>15.833402777777776</v>
          </cell>
        </row>
        <row r="33">
          <cell r="A33">
            <v>42899</v>
          </cell>
          <cell r="C33">
            <v>16.098611111111111</v>
          </cell>
        </row>
        <row r="34">
          <cell r="A34">
            <v>42900</v>
          </cell>
          <cell r="C34">
            <v>16.849374999999995</v>
          </cell>
        </row>
        <row r="35">
          <cell r="A35">
            <v>42901</v>
          </cell>
          <cell r="C35">
            <v>19.964861111111123</v>
          </cell>
        </row>
        <row r="36">
          <cell r="A36">
            <v>42902</v>
          </cell>
          <cell r="C36">
            <v>16.041805555555555</v>
          </cell>
        </row>
        <row r="37">
          <cell r="A37">
            <v>42903</v>
          </cell>
          <cell r="C37">
            <v>18.056111111111104</v>
          </cell>
        </row>
        <row r="38">
          <cell r="A38">
            <v>42904</v>
          </cell>
          <cell r="C38">
            <v>20.824791666666663</v>
          </cell>
        </row>
        <row r="39">
          <cell r="A39">
            <v>42905</v>
          </cell>
          <cell r="C39">
            <v>23.890972222222228</v>
          </cell>
        </row>
        <row r="40">
          <cell r="A40">
            <v>42906</v>
          </cell>
          <cell r="C40">
            <v>22.679305555555551</v>
          </cell>
        </row>
        <row r="41">
          <cell r="A41">
            <v>42907</v>
          </cell>
          <cell r="C41">
            <v>21.834930555555555</v>
          </cell>
        </row>
        <row r="42">
          <cell r="A42">
            <v>42908</v>
          </cell>
          <cell r="C42">
            <v>24.322708333333349</v>
          </cell>
        </row>
        <row r="43">
          <cell r="A43">
            <v>42909</v>
          </cell>
          <cell r="C43">
            <v>20.679791666666681</v>
          </cell>
        </row>
        <row r="44">
          <cell r="A44">
            <v>42910</v>
          </cell>
          <cell r="C44">
            <v>16.825833333333318</v>
          </cell>
        </row>
        <row r="45">
          <cell r="A45">
            <v>42911</v>
          </cell>
          <cell r="C45">
            <v>17.568819444444454</v>
          </cell>
        </row>
        <row r="46">
          <cell r="A46">
            <v>42912</v>
          </cell>
          <cell r="C46">
            <v>17.962638888888886</v>
          </cell>
        </row>
        <row r="47">
          <cell r="A47">
            <v>42913</v>
          </cell>
          <cell r="C47">
            <v>16.840069444444453</v>
          </cell>
        </row>
        <row r="48">
          <cell r="A48">
            <v>42914</v>
          </cell>
          <cell r="C48">
            <v>17.505694444444451</v>
          </cell>
        </row>
        <row r="49">
          <cell r="A49">
            <v>42915</v>
          </cell>
          <cell r="C49">
            <v>17.091388888888883</v>
          </cell>
        </row>
        <row r="50">
          <cell r="A50">
            <v>42916</v>
          </cell>
          <cell r="C50">
            <v>16.812986111111112</v>
          </cell>
        </row>
        <row r="51">
          <cell r="A51">
            <v>42917</v>
          </cell>
          <cell r="C51">
            <v>16.131805555555559</v>
          </cell>
        </row>
        <row r="52">
          <cell r="A52">
            <v>42918</v>
          </cell>
          <cell r="C52">
            <v>16.055069444444438</v>
          </cell>
        </row>
        <row r="53">
          <cell r="A53">
            <v>42919</v>
          </cell>
          <cell r="C53">
            <v>16.191111111111116</v>
          </cell>
        </row>
        <row r="54">
          <cell r="A54">
            <v>42920</v>
          </cell>
          <cell r="C54">
            <v>18.832777777777771</v>
          </cell>
        </row>
        <row r="55">
          <cell r="A55">
            <v>42921</v>
          </cell>
          <cell r="C55">
            <v>19.806597222222226</v>
          </cell>
        </row>
        <row r="56">
          <cell r="A56">
            <v>42922</v>
          </cell>
          <cell r="C56">
            <v>20.188958333333328</v>
          </cell>
        </row>
        <row r="57">
          <cell r="A57">
            <v>42923</v>
          </cell>
          <cell r="C57">
            <v>21.255069444444452</v>
          </cell>
        </row>
        <row r="58">
          <cell r="A58">
            <v>42924</v>
          </cell>
          <cell r="C58">
            <v>19.188611111111111</v>
          </cell>
        </row>
        <row r="59">
          <cell r="A59">
            <v>42925</v>
          </cell>
          <cell r="C59">
            <v>18.279513888888882</v>
          </cell>
        </row>
        <row r="60">
          <cell r="A60">
            <v>42926</v>
          </cell>
          <cell r="C60">
            <v>19.473680555555564</v>
          </cell>
          <cell r="E60">
            <v>23645.793103448279</v>
          </cell>
        </row>
        <row r="61">
          <cell r="A61">
            <v>42927</v>
          </cell>
          <cell r="C61">
            <v>17.661736111111114</v>
          </cell>
          <cell r="E61">
            <v>12576</v>
          </cell>
        </row>
        <row r="62">
          <cell r="A62">
            <v>42928</v>
          </cell>
          <cell r="C62">
            <v>15.17256944444445</v>
          </cell>
          <cell r="E62">
            <v>8424.6</v>
          </cell>
        </row>
        <row r="63">
          <cell r="A63">
            <v>42929</v>
          </cell>
          <cell r="C63">
            <v>15.544305555555557</v>
          </cell>
          <cell r="E63">
            <v>17678.400000000001</v>
          </cell>
        </row>
        <row r="64">
          <cell r="A64">
            <v>42930</v>
          </cell>
          <cell r="C64">
            <v>13.930277777777778</v>
          </cell>
          <cell r="E64">
            <v>10288.200000000001</v>
          </cell>
        </row>
        <row r="65">
          <cell r="A65">
            <v>42931</v>
          </cell>
          <cell r="C65">
            <v>17.334166666666668</v>
          </cell>
          <cell r="E65">
            <v>15803.400000000001</v>
          </cell>
        </row>
        <row r="66">
          <cell r="A66">
            <v>42932</v>
          </cell>
          <cell r="C66">
            <v>18.56819444444444</v>
          </cell>
          <cell r="E66">
            <v>8342.1314685314683</v>
          </cell>
        </row>
        <row r="67">
          <cell r="A67">
            <v>42933</v>
          </cell>
          <cell r="C67">
            <v>19.093888888888884</v>
          </cell>
          <cell r="E67">
            <v>27426</v>
          </cell>
        </row>
        <row r="68">
          <cell r="A68">
            <v>42934</v>
          </cell>
          <cell r="C68">
            <v>19.850486111111106</v>
          </cell>
          <cell r="E68">
            <v>24578.400000000001</v>
          </cell>
        </row>
        <row r="69">
          <cell r="A69">
            <v>42935</v>
          </cell>
          <cell r="C69">
            <v>23.669861111111103</v>
          </cell>
          <cell r="E69">
            <v>18375</v>
          </cell>
        </row>
        <row r="70">
          <cell r="A70">
            <v>42936</v>
          </cell>
          <cell r="C70">
            <v>19.55319444444444</v>
          </cell>
          <cell r="E70">
            <v>13623.6</v>
          </cell>
        </row>
        <row r="71">
          <cell r="A71">
            <v>42937</v>
          </cell>
          <cell r="C71">
            <v>18.649930555555549</v>
          </cell>
          <cell r="E71">
            <v>25480.2</v>
          </cell>
        </row>
        <row r="72">
          <cell r="A72">
            <v>42938</v>
          </cell>
          <cell r="C72">
            <v>20.551874999999999</v>
          </cell>
          <cell r="E72">
            <v>18051</v>
          </cell>
        </row>
        <row r="73">
          <cell r="A73">
            <v>42939</v>
          </cell>
          <cell r="C73">
            <v>16.238680555555554</v>
          </cell>
          <cell r="E73">
            <v>14770.110638297872</v>
          </cell>
        </row>
        <row r="74">
          <cell r="A74">
            <v>42940</v>
          </cell>
          <cell r="C74">
            <v>15.897777777777785</v>
          </cell>
          <cell r="E74">
            <v>14147.695774647887</v>
          </cell>
        </row>
        <row r="75">
          <cell r="A75">
            <v>42941</v>
          </cell>
          <cell r="C75">
            <v>16.218680555555565</v>
          </cell>
          <cell r="E75">
            <v>7865.4000000000015</v>
          </cell>
        </row>
        <row r="76">
          <cell r="A76">
            <v>42942</v>
          </cell>
          <cell r="C76">
            <v>19.049722222222218</v>
          </cell>
          <cell r="E76">
            <v>19819.2</v>
          </cell>
        </row>
        <row r="77">
          <cell r="A77">
            <v>42943</v>
          </cell>
          <cell r="C77">
            <v>18.149374999999992</v>
          </cell>
          <cell r="E77">
            <v>15176.190209790211</v>
          </cell>
        </row>
        <row r="78">
          <cell r="A78">
            <v>42944</v>
          </cell>
          <cell r="C78">
            <v>16.93020833333334</v>
          </cell>
          <cell r="E78">
            <v>11341.963636363638</v>
          </cell>
        </row>
        <row r="79">
          <cell r="A79">
            <v>42945</v>
          </cell>
          <cell r="C79">
            <v>18.754444444444445</v>
          </cell>
          <cell r="E79">
            <v>7727.4000000000005</v>
          </cell>
        </row>
        <row r="80">
          <cell r="A80">
            <v>42946</v>
          </cell>
          <cell r="C80">
            <v>19.062013888888902</v>
          </cell>
          <cell r="E80">
            <v>14282.4</v>
          </cell>
        </row>
        <row r="81">
          <cell r="A81">
            <v>42947</v>
          </cell>
          <cell r="C81">
            <v>17.395138888888891</v>
          </cell>
          <cell r="E81">
            <v>20348.400000000001</v>
          </cell>
        </row>
        <row r="82">
          <cell r="A82">
            <v>42948</v>
          </cell>
          <cell r="C82">
            <v>17.66576388888889</v>
          </cell>
          <cell r="E82">
            <v>11865.600000000002</v>
          </cell>
        </row>
        <row r="83">
          <cell r="A83">
            <v>42949</v>
          </cell>
          <cell r="C83">
            <v>17.846250000000012</v>
          </cell>
          <cell r="E83">
            <v>13134.600000000002</v>
          </cell>
        </row>
        <row r="84">
          <cell r="A84">
            <v>42950</v>
          </cell>
          <cell r="C84">
            <v>19.35326388888889</v>
          </cell>
          <cell r="E84">
            <v>14894.634965034968</v>
          </cell>
        </row>
        <row r="85">
          <cell r="A85">
            <v>42951</v>
          </cell>
          <cell r="C85">
            <v>17.968958333333344</v>
          </cell>
          <cell r="E85">
            <v>12272.476595744682</v>
          </cell>
        </row>
        <row r="86">
          <cell r="A86">
            <v>42952</v>
          </cell>
          <cell r="C86">
            <v>15.591111111111111</v>
          </cell>
          <cell r="E86">
            <v>9241.7999999999993</v>
          </cell>
        </row>
        <row r="87">
          <cell r="A87">
            <v>42953</v>
          </cell>
          <cell r="C87">
            <v>15.310555555555554</v>
          </cell>
          <cell r="E87">
            <v>19004.400000000001</v>
          </cell>
        </row>
        <row r="88">
          <cell r="A88">
            <v>42954</v>
          </cell>
          <cell r="C88">
            <v>16.345138888888883</v>
          </cell>
          <cell r="E88">
            <v>21995.4</v>
          </cell>
        </row>
        <row r="89">
          <cell r="A89">
            <v>42955</v>
          </cell>
          <cell r="C89">
            <v>15.92159722222222</v>
          </cell>
          <cell r="E89">
            <v>5363.4</v>
          </cell>
        </row>
        <row r="90">
          <cell r="A90">
            <v>42956</v>
          </cell>
          <cell r="C90">
            <v>16.160000000000004</v>
          </cell>
          <cell r="E90">
            <v>18765</v>
          </cell>
        </row>
        <row r="91">
          <cell r="A91">
            <v>42957</v>
          </cell>
          <cell r="C91">
            <v>15.308611111111114</v>
          </cell>
          <cell r="E91">
            <v>8161.8</v>
          </cell>
        </row>
        <row r="92">
          <cell r="A92">
            <v>42958</v>
          </cell>
          <cell r="C92">
            <v>16.626458333333336</v>
          </cell>
          <cell r="E92">
            <v>12683.400000000001</v>
          </cell>
        </row>
        <row r="93">
          <cell r="A93">
            <v>42959</v>
          </cell>
          <cell r="C93">
            <v>16.230416666666663</v>
          </cell>
          <cell r="E93">
            <v>7893.0000000000009</v>
          </cell>
        </row>
        <row r="94">
          <cell r="A94">
            <v>42960</v>
          </cell>
          <cell r="C94">
            <v>16.180624999999996</v>
          </cell>
          <cell r="E94">
            <v>17729.400000000001</v>
          </cell>
        </row>
        <row r="95">
          <cell r="A95">
            <v>42961</v>
          </cell>
          <cell r="C95">
            <v>17.614374999999992</v>
          </cell>
          <cell r="E95">
            <v>21468.600000000002</v>
          </cell>
        </row>
        <row r="96">
          <cell r="A96">
            <v>42962</v>
          </cell>
          <cell r="C96">
            <v>17.733541666666671</v>
          </cell>
          <cell r="E96">
            <v>8530.8000000000011</v>
          </cell>
        </row>
        <row r="97">
          <cell r="A97">
            <v>42963</v>
          </cell>
          <cell r="C97">
            <v>17.369097222222216</v>
          </cell>
          <cell r="E97">
            <v>15627.6</v>
          </cell>
        </row>
        <row r="98">
          <cell r="A98">
            <v>42964</v>
          </cell>
          <cell r="C98">
            <v>16.51798611111111</v>
          </cell>
          <cell r="E98">
            <v>4989.6000000000004</v>
          </cell>
        </row>
        <row r="99">
          <cell r="A99">
            <v>42965</v>
          </cell>
          <cell r="C99">
            <v>16.67708333333335</v>
          </cell>
          <cell r="E99">
            <v>9132.6</v>
          </cell>
        </row>
        <row r="100">
          <cell r="A100">
            <v>42966</v>
          </cell>
          <cell r="C100">
            <v>15.324513888888893</v>
          </cell>
          <cell r="E100">
            <v>14781.600000000002</v>
          </cell>
        </row>
        <row r="101">
          <cell r="A101">
            <v>42967</v>
          </cell>
          <cell r="C101">
            <v>15.172569444444456</v>
          </cell>
          <cell r="E101">
            <v>14322</v>
          </cell>
        </row>
        <row r="102">
          <cell r="A102">
            <v>42968</v>
          </cell>
          <cell r="C102">
            <v>15.622083333333324</v>
          </cell>
          <cell r="E102">
            <v>16959</v>
          </cell>
        </row>
        <row r="103">
          <cell r="A103">
            <v>42969</v>
          </cell>
          <cell r="C103">
            <v>17.890625000000014</v>
          </cell>
          <cell r="E103">
            <v>17754</v>
          </cell>
        </row>
        <row r="104">
          <cell r="A104">
            <v>42970</v>
          </cell>
          <cell r="C104">
            <v>19.373125000000009</v>
          </cell>
          <cell r="E104">
            <v>17684.400000000001</v>
          </cell>
        </row>
        <row r="105">
          <cell r="A105">
            <v>42971</v>
          </cell>
          <cell r="C105">
            <v>17.792430555555555</v>
          </cell>
          <cell r="E105">
            <v>14555.4</v>
          </cell>
        </row>
        <row r="106">
          <cell r="A106">
            <v>42972</v>
          </cell>
          <cell r="C106">
            <v>16.694027777777784</v>
          </cell>
          <cell r="E106">
            <v>17597.400000000001</v>
          </cell>
        </row>
        <row r="107">
          <cell r="A107">
            <v>42973</v>
          </cell>
          <cell r="C107">
            <v>18.235972222222234</v>
          </cell>
          <cell r="E107">
            <v>16812.600000000002</v>
          </cell>
        </row>
        <row r="108">
          <cell r="A108">
            <v>42974</v>
          </cell>
          <cell r="C108">
            <v>18.020000000000003</v>
          </cell>
          <cell r="E108">
            <v>18030</v>
          </cell>
        </row>
        <row r="109">
          <cell r="A109">
            <v>42975</v>
          </cell>
          <cell r="C109">
            <v>18.172291666666663</v>
          </cell>
          <cell r="E109">
            <v>18415.2</v>
          </cell>
        </row>
        <row r="110">
          <cell r="A110">
            <v>42976</v>
          </cell>
          <cell r="C110">
            <v>20.947291666666665</v>
          </cell>
          <cell r="E110">
            <v>17527.2</v>
          </cell>
        </row>
        <row r="111">
          <cell r="A111">
            <v>42977</v>
          </cell>
          <cell r="C111">
            <v>18.936527777777791</v>
          </cell>
          <cell r="E111">
            <v>8145.6</v>
          </cell>
        </row>
        <row r="112">
          <cell r="A112">
            <v>42978</v>
          </cell>
          <cell r="C112">
            <v>14.465277777777775</v>
          </cell>
          <cell r="E112">
            <v>10511.400000000001</v>
          </cell>
        </row>
        <row r="113">
          <cell r="A113">
            <v>42979</v>
          </cell>
          <cell r="C113">
            <v>14.777569444444449</v>
          </cell>
          <cell r="E113">
            <v>11915.400000000001</v>
          </cell>
        </row>
        <row r="114">
          <cell r="A114">
            <v>42980</v>
          </cell>
          <cell r="C114">
            <v>13.378194444444441</v>
          </cell>
          <cell r="E114">
            <v>13939.800000000001</v>
          </cell>
        </row>
        <row r="115">
          <cell r="A115">
            <v>42981</v>
          </cell>
          <cell r="C115">
            <v>12.445902777777775</v>
          </cell>
          <cell r="E115">
            <v>14765.400000000001</v>
          </cell>
        </row>
        <row r="116">
          <cell r="A116">
            <v>42982</v>
          </cell>
          <cell r="C116">
            <v>15.138402777777783</v>
          </cell>
          <cell r="E116">
            <v>16488.600000000002</v>
          </cell>
        </row>
        <row r="117">
          <cell r="A117">
            <v>42983</v>
          </cell>
          <cell r="C117">
            <v>18.739722222222223</v>
          </cell>
          <cell r="E117">
            <v>6870</v>
          </cell>
        </row>
        <row r="118">
          <cell r="A118">
            <v>42984</v>
          </cell>
          <cell r="C118">
            <v>15.995069444444441</v>
          </cell>
          <cell r="E118">
            <v>9582</v>
          </cell>
        </row>
        <row r="119">
          <cell r="A119">
            <v>42985</v>
          </cell>
          <cell r="C119">
            <v>15.47430555555556</v>
          </cell>
          <cell r="E119">
            <v>8986.8000000000011</v>
          </cell>
        </row>
        <row r="120">
          <cell r="A120">
            <v>42986</v>
          </cell>
          <cell r="C120">
            <v>14.83472222222222</v>
          </cell>
          <cell r="E120">
            <v>2172</v>
          </cell>
        </row>
        <row r="121">
          <cell r="A121">
            <v>42987</v>
          </cell>
          <cell r="C121">
            <v>13.416388888888891</v>
          </cell>
          <cell r="E121">
            <v>10970.400000000001</v>
          </cell>
        </row>
        <row r="122">
          <cell r="A122">
            <v>42988</v>
          </cell>
          <cell r="C122">
            <v>13.528194444444443</v>
          </cell>
          <cell r="E122">
            <v>12978.000000000002</v>
          </cell>
        </row>
        <row r="123">
          <cell r="A123">
            <v>42989</v>
          </cell>
          <cell r="C123">
            <v>14.32291666666667</v>
          </cell>
          <cell r="E123">
            <v>8974.8000000000011</v>
          </cell>
        </row>
        <row r="124">
          <cell r="A124">
            <v>42990</v>
          </cell>
          <cell r="C124">
            <v>14.006875000000004</v>
          </cell>
          <cell r="E124">
            <v>14618.400000000001</v>
          </cell>
        </row>
        <row r="125">
          <cell r="A125">
            <v>42991</v>
          </cell>
          <cell r="C125">
            <v>13.908680555555565</v>
          </cell>
          <cell r="E125">
            <v>10874.400000000001</v>
          </cell>
        </row>
        <row r="126">
          <cell r="A126">
            <v>42992</v>
          </cell>
          <cell r="C126">
            <v>11.378750000000004</v>
          </cell>
          <cell r="E126">
            <v>7344.0000000000009</v>
          </cell>
        </row>
        <row r="127">
          <cell r="A127">
            <v>42993</v>
          </cell>
          <cell r="C127">
            <v>11.927500000000002</v>
          </cell>
          <cell r="E127">
            <v>12586.2</v>
          </cell>
        </row>
        <row r="128">
          <cell r="A128">
            <v>42994</v>
          </cell>
          <cell r="C128">
            <v>10.160347222222221</v>
          </cell>
          <cell r="E128">
            <v>4611</v>
          </cell>
        </row>
        <row r="129">
          <cell r="A129">
            <v>42995</v>
          </cell>
          <cell r="C129">
            <v>10.281597222222217</v>
          </cell>
          <cell r="E129">
            <v>13895.400000000001</v>
          </cell>
        </row>
        <row r="130">
          <cell r="A130">
            <v>42996</v>
          </cell>
          <cell r="C130">
            <v>10.664583333333336</v>
          </cell>
          <cell r="E130">
            <v>6599.4000000000005</v>
          </cell>
        </row>
        <row r="131">
          <cell r="A131">
            <v>42997</v>
          </cell>
          <cell r="C131">
            <v>11.186111111111117</v>
          </cell>
          <cell r="E131">
            <v>10525.2</v>
          </cell>
        </row>
        <row r="132">
          <cell r="A132">
            <v>42998</v>
          </cell>
          <cell r="C132">
            <v>12.049930555555557</v>
          </cell>
          <cell r="E132">
            <v>5905.8000000000011</v>
          </cell>
        </row>
        <row r="133">
          <cell r="A133">
            <v>42999</v>
          </cell>
          <cell r="C133">
            <v>12.68041666666667</v>
          </cell>
          <cell r="E133">
            <v>13093.2</v>
          </cell>
        </row>
        <row r="134">
          <cell r="A134">
            <v>43000</v>
          </cell>
          <cell r="C134">
            <v>12.125416666666666</v>
          </cell>
          <cell r="E134">
            <v>10759.800000000001</v>
          </cell>
        </row>
        <row r="135">
          <cell r="A135">
            <v>43001</v>
          </cell>
          <cell r="C135">
            <v>10.655694444444443</v>
          </cell>
          <cell r="E135">
            <v>15416.4</v>
          </cell>
        </row>
        <row r="136">
          <cell r="A136">
            <v>43002</v>
          </cell>
          <cell r="C136">
            <v>11.226597222222225</v>
          </cell>
          <cell r="E136">
            <v>12526.2</v>
          </cell>
        </row>
        <row r="137">
          <cell r="A137">
            <v>43003</v>
          </cell>
          <cell r="C137">
            <v>13.673749999999991</v>
          </cell>
          <cell r="E137">
            <v>6189</v>
          </cell>
        </row>
        <row r="138">
          <cell r="A138">
            <v>43004</v>
          </cell>
          <cell r="C138">
            <v>13.23340277777778</v>
          </cell>
          <cell r="E138">
            <v>6914.4</v>
          </cell>
        </row>
        <row r="139">
          <cell r="A139">
            <v>43005</v>
          </cell>
          <cell r="C139">
            <v>14.668333333333331</v>
          </cell>
          <cell r="E139">
            <v>12064.200000000003</v>
          </cell>
        </row>
        <row r="140">
          <cell r="A140">
            <v>43006</v>
          </cell>
          <cell r="C140">
            <v>15.731597222222222</v>
          </cell>
          <cell r="E140">
            <v>5870.4000000000005</v>
          </cell>
        </row>
        <row r="141">
          <cell r="A141">
            <v>43007</v>
          </cell>
          <cell r="C141">
            <v>17.551805555555564</v>
          </cell>
          <cell r="E141">
            <v>9604.2000000000007</v>
          </cell>
        </row>
        <row r="142">
          <cell r="A142">
            <v>43008</v>
          </cell>
          <cell r="C142">
            <v>12.978194444444441</v>
          </cell>
          <cell r="E142">
            <v>2650.8</v>
          </cell>
        </row>
        <row r="143">
          <cell r="A143">
            <v>43009</v>
          </cell>
          <cell r="C143">
            <v>14.217361111111117</v>
          </cell>
          <cell r="E143">
            <v>8641.2000000000007</v>
          </cell>
        </row>
        <row r="144">
          <cell r="A144">
            <v>43010</v>
          </cell>
          <cell r="C144">
            <v>15.470763888888886</v>
          </cell>
          <cell r="E144">
            <v>7678.2000000000007</v>
          </cell>
        </row>
        <row r="145">
          <cell r="A145">
            <v>43011</v>
          </cell>
          <cell r="C145">
            <v>13.135625000000005</v>
          </cell>
          <cell r="E145">
            <v>10173.6</v>
          </cell>
        </row>
        <row r="146">
          <cell r="A146">
            <v>43012</v>
          </cell>
          <cell r="C146">
            <v>12.527083333333332</v>
          </cell>
          <cell r="E146">
            <v>4802.4000000000005</v>
          </cell>
        </row>
        <row r="147">
          <cell r="A147">
            <v>43013</v>
          </cell>
          <cell r="C147">
            <v>12.146527777777779</v>
          </cell>
          <cell r="E147">
            <v>8324.4000000000015</v>
          </cell>
        </row>
        <row r="148">
          <cell r="A148">
            <v>43014</v>
          </cell>
          <cell r="C148">
            <v>11.167222222222229</v>
          </cell>
          <cell r="E148">
            <v>9316.8000000000011</v>
          </cell>
        </row>
        <row r="149">
          <cell r="A149">
            <v>43015</v>
          </cell>
          <cell r="C149">
            <v>11.32527777777778</v>
          </cell>
          <cell r="E149">
            <v>1747.2</v>
          </cell>
        </row>
        <row r="150">
          <cell r="A150">
            <v>43016</v>
          </cell>
          <cell r="C150">
            <v>10.64645833333333</v>
          </cell>
          <cell r="E150">
            <v>6609.0000000000009</v>
          </cell>
        </row>
        <row r="151">
          <cell r="A151">
            <v>43017</v>
          </cell>
          <cell r="C151">
            <v>10.947569444444438</v>
          </cell>
          <cell r="E151">
            <v>2263.8000000000002</v>
          </cell>
        </row>
        <row r="152">
          <cell r="A152">
            <v>43018</v>
          </cell>
          <cell r="C152">
            <v>13.939791666666668</v>
          </cell>
          <cell r="E152">
            <v>3534.6000000000004</v>
          </cell>
        </row>
        <row r="153">
          <cell r="A153">
            <v>43019</v>
          </cell>
          <cell r="C153">
            <v>14.455486111111107</v>
          </cell>
          <cell r="E153">
            <v>3072.6000000000004</v>
          </cell>
        </row>
        <row r="154">
          <cell r="A154">
            <v>43020</v>
          </cell>
          <cell r="C154">
            <v>12.775416666666663</v>
          </cell>
          <cell r="E154">
            <v>8144.4000000000005</v>
          </cell>
        </row>
        <row r="155">
          <cell r="A155">
            <v>43021</v>
          </cell>
          <cell r="C155">
            <v>14.54326388888888</v>
          </cell>
          <cell r="E155">
            <v>6044.4</v>
          </cell>
        </row>
        <row r="156">
          <cell r="A156">
            <v>43022</v>
          </cell>
          <cell r="C156">
            <v>14.783680555555556</v>
          </cell>
          <cell r="E156">
            <v>9663.6</v>
          </cell>
        </row>
        <row r="157">
          <cell r="A157">
            <v>43023</v>
          </cell>
          <cell r="C157">
            <v>14.828125</v>
          </cell>
          <cell r="E157">
            <v>10054.800000000001</v>
          </cell>
        </row>
        <row r="158">
          <cell r="A158">
            <v>43024</v>
          </cell>
          <cell r="C158">
            <v>18.043958333333332</v>
          </cell>
          <cell r="E158">
            <v>8803.2000000000007</v>
          </cell>
        </row>
        <row r="159">
          <cell r="A159">
            <v>43025</v>
          </cell>
          <cell r="C159">
            <v>12.674583333333327</v>
          </cell>
          <cell r="E159">
            <v>4204.8</v>
          </cell>
        </row>
        <row r="160">
          <cell r="A160">
            <v>43026</v>
          </cell>
          <cell r="C160">
            <v>12.294166666666667</v>
          </cell>
          <cell r="E160">
            <v>5341.8</v>
          </cell>
        </row>
        <row r="161">
          <cell r="A161">
            <v>43027</v>
          </cell>
          <cell r="C161">
            <v>14.936805555555559</v>
          </cell>
          <cell r="E161">
            <v>7762.8000000000011</v>
          </cell>
        </row>
        <row r="162">
          <cell r="A162">
            <v>43028</v>
          </cell>
          <cell r="C162">
            <v>13.87847222222222</v>
          </cell>
          <cell r="E162">
            <v>3001.8</v>
          </cell>
        </row>
        <row r="163">
          <cell r="A163">
            <v>43029</v>
          </cell>
          <cell r="C163">
            <v>12.808263888888888</v>
          </cell>
          <cell r="E163">
            <v>5750.4000000000005</v>
          </cell>
        </row>
        <row r="164">
          <cell r="A164">
            <v>43030</v>
          </cell>
          <cell r="C164">
            <v>10.412013888888895</v>
          </cell>
          <cell r="E164">
            <v>3642.6000000000004</v>
          </cell>
        </row>
        <row r="165">
          <cell r="A165">
            <v>43031</v>
          </cell>
          <cell r="C165">
            <v>12.149305555555561</v>
          </cell>
          <cell r="E165">
            <v>4910.4000000000005</v>
          </cell>
        </row>
        <row r="166">
          <cell r="A166">
            <v>43032</v>
          </cell>
          <cell r="C166">
            <v>14.699027777777774</v>
          </cell>
          <cell r="E166">
            <v>1227.6000000000001</v>
          </cell>
        </row>
        <row r="167">
          <cell r="A167">
            <v>43033</v>
          </cell>
          <cell r="C167">
            <v>13.715972222222222</v>
          </cell>
          <cell r="E167">
            <v>2444.4</v>
          </cell>
        </row>
        <row r="168">
          <cell r="A168">
            <v>43034</v>
          </cell>
          <cell r="C168">
            <v>13.491180555555554</v>
          </cell>
          <cell r="E168">
            <v>4379.4000000000005</v>
          </cell>
        </row>
        <row r="169">
          <cell r="A169">
            <v>43035</v>
          </cell>
          <cell r="C169">
            <v>11.307638888888892</v>
          </cell>
          <cell r="E169">
            <v>7344.6</v>
          </cell>
        </row>
        <row r="170">
          <cell r="A170">
            <v>43036</v>
          </cell>
          <cell r="C170">
            <v>11.322361111111118</v>
          </cell>
          <cell r="E170">
            <v>2412.0000000000005</v>
          </cell>
        </row>
        <row r="171">
          <cell r="A171">
            <v>43037</v>
          </cell>
          <cell r="C171">
            <v>10.107708333333331</v>
          </cell>
          <cell r="E171">
            <v>6189</v>
          </cell>
        </row>
        <row r="172">
          <cell r="A172">
            <v>43038</v>
          </cell>
          <cell r="C172">
            <v>6.9302083333333293</v>
          </cell>
          <cell r="E172">
            <v>7707.6</v>
          </cell>
        </row>
        <row r="173">
          <cell r="A173">
            <v>43039</v>
          </cell>
          <cell r="C173">
            <v>9.1371527777777768</v>
          </cell>
          <cell r="E173">
            <v>2185.8000000000002</v>
          </cell>
        </row>
        <row r="174">
          <cell r="A174">
            <v>43040</v>
          </cell>
          <cell r="C174">
            <v>11.118194444444443</v>
          </cell>
          <cell r="E174">
            <v>3205.2000000000003</v>
          </cell>
        </row>
        <row r="175">
          <cell r="A175">
            <v>43041</v>
          </cell>
          <cell r="C175">
            <v>8.7389583333333363</v>
          </cell>
          <cell r="E175">
            <v>3749.4000000000005</v>
          </cell>
        </row>
        <row r="176">
          <cell r="A176">
            <v>43042</v>
          </cell>
          <cell r="C176">
            <v>6.4679166666666683</v>
          </cell>
          <cell r="E176">
            <v>2268.6</v>
          </cell>
        </row>
        <row r="177">
          <cell r="A177">
            <v>43043</v>
          </cell>
          <cell r="C177">
            <v>10.125694444444445</v>
          </cell>
          <cell r="E177">
            <v>4779</v>
          </cell>
        </row>
        <row r="178">
          <cell r="A178">
            <v>43044</v>
          </cell>
          <cell r="C178">
            <v>7.2564583333333337</v>
          </cell>
          <cell r="E178">
            <v>4665</v>
          </cell>
        </row>
        <row r="179">
          <cell r="A179">
            <v>43045</v>
          </cell>
          <cell r="C179">
            <v>4.3378472222222237</v>
          </cell>
          <cell r="E179">
            <v>6376.2000000000007</v>
          </cell>
        </row>
        <row r="180">
          <cell r="A180">
            <v>43046</v>
          </cell>
          <cell r="C180">
            <v>1.7445833333333327</v>
          </cell>
          <cell r="E180">
            <v>6656.4000000000005</v>
          </cell>
        </row>
        <row r="181">
          <cell r="A181">
            <v>43047</v>
          </cell>
          <cell r="C181">
            <v>5.6486111111111112</v>
          </cell>
          <cell r="E181">
            <v>1272</v>
          </cell>
        </row>
        <row r="182">
          <cell r="A182">
            <v>43048</v>
          </cell>
          <cell r="C182">
            <v>7.5759722222222212</v>
          </cell>
          <cell r="E182">
            <v>2825.4</v>
          </cell>
        </row>
        <row r="183">
          <cell r="A183">
            <v>43049</v>
          </cell>
          <cell r="C183">
            <v>8.2372916666666658</v>
          </cell>
          <cell r="E183">
            <v>1949.4</v>
          </cell>
        </row>
        <row r="184">
          <cell r="A184">
            <v>43050</v>
          </cell>
          <cell r="C184">
            <v>5.6802083333333364</v>
          </cell>
          <cell r="E184">
            <v>1661.4000000000003</v>
          </cell>
        </row>
        <row r="185">
          <cell r="A185">
            <v>43051</v>
          </cell>
          <cell r="C185">
            <v>4.8044444444444423</v>
          </cell>
          <cell r="E185">
            <v>2649.6000000000004</v>
          </cell>
        </row>
        <row r="186">
          <cell r="A186">
            <v>43052</v>
          </cell>
          <cell r="C186">
            <v>5.0999999999999996</v>
          </cell>
          <cell r="E186">
            <v>5135.4000000000005</v>
          </cell>
        </row>
        <row r="187">
          <cell r="A187">
            <v>43053</v>
          </cell>
          <cell r="C187">
            <v>5.7154166666666697</v>
          </cell>
          <cell r="E187">
            <v>2239.2000000000003</v>
          </cell>
        </row>
        <row r="188">
          <cell r="A188">
            <v>43054</v>
          </cell>
          <cell r="C188">
            <v>8.6222222222222129</v>
          </cell>
          <cell r="E188">
            <v>969.00000000000011</v>
          </cell>
        </row>
        <row r="189">
          <cell r="A189">
            <v>43055</v>
          </cell>
          <cell r="C189">
            <v>8.9559027777777782</v>
          </cell>
          <cell r="E189">
            <v>722.4</v>
          </cell>
        </row>
        <row r="190">
          <cell r="A190">
            <v>43056</v>
          </cell>
          <cell r="C190">
            <v>4.2811805555555589</v>
          </cell>
          <cell r="E190">
            <v>5566.8</v>
          </cell>
        </row>
        <row r="191">
          <cell r="A191">
            <v>43057</v>
          </cell>
          <cell r="C191">
            <v>5.8820833333333304</v>
          </cell>
          <cell r="E191">
            <v>2303.4</v>
          </cell>
        </row>
        <row r="192">
          <cell r="A192">
            <v>43058</v>
          </cell>
          <cell r="C192">
            <v>5.3599305555555539</v>
          </cell>
          <cell r="E192">
            <v>3984.6000000000004</v>
          </cell>
        </row>
        <row r="193">
          <cell r="A193">
            <v>43059</v>
          </cell>
          <cell r="C193">
            <v>6.8043055555555547</v>
          </cell>
          <cell r="E193">
            <v>694.8</v>
          </cell>
        </row>
        <row r="194">
          <cell r="A194">
            <v>43060</v>
          </cell>
          <cell r="C194">
            <v>11.001944444444446</v>
          </cell>
          <cell r="E194">
            <v>547.20000000000005</v>
          </cell>
        </row>
        <row r="195">
          <cell r="A195">
            <v>43061</v>
          </cell>
          <cell r="C195">
            <v>10.774027777777777</v>
          </cell>
          <cell r="E195">
            <v>3350.4</v>
          </cell>
        </row>
        <row r="196">
          <cell r="A196">
            <v>43062</v>
          </cell>
          <cell r="C196">
            <v>10.485138888888889</v>
          </cell>
          <cell r="E196">
            <v>1296</v>
          </cell>
        </row>
        <row r="197">
          <cell r="A197">
            <v>43063</v>
          </cell>
          <cell r="C197">
            <v>6.1676388888888853</v>
          </cell>
          <cell r="E197">
            <v>2890.2</v>
          </cell>
        </row>
        <row r="198">
          <cell r="A198">
            <v>43064</v>
          </cell>
          <cell r="C198">
            <v>2.6669444444444452</v>
          </cell>
          <cell r="E198">
            <v>2656.2000000000003</v>
          </cell>
        </row>
        <row r="199">
          <cell r="A199">
            <v>43065</v>
          </cell>
          <cell r="C199">
            <v>3.7190277777777769</v>
          </cell>
          <cell r="E199">
            <v>2100.0000000000005</v>
          </cell>
        </row>
        <row r="200">
          <cell r="A200">
            <v>43066</v>
          </cell>
          <cell r="C200">
            <v>5.7754166666666684</v>
          </cell>
          <cell r="E200">
            <v>560.4</v>
          </cell>
        </row>
        <row r="201">
          <cell r="A201">
            <v>43067</v>
          </cell>
          <cell r="C201">
            <v>4.7216666666666658</v>
          </cell>
          <cell r="E201">
            <v>2665.2000000000003</v>
          </cell>
        </row>
        <row r="202">
          <cell r="A202">
            <v>43068</v>
          </cell>
          <cell r="C202">
            <v>1.7490277777777783</v>
          </cell>
          <cell r="E202">
            <v>985.20000000000016</v>
          </cell>
        </row>
        <row r="203">
          <cell r="A203">
            <v>43069</v>
          </cell>
          <cell r="C203">
            <v>0.95555555555555571</v>
          </cell>
          <cell r="E203">
            <v>2680.2000000000003</v>
          </cell>
        </row>
        <row r="204">
          <cell r="A204">
            <v>43070</v>
          </cell>
          <cell r="C204">
            <v>0.56493055555555494</v>
          </cell>
          <cell r="E204">
            <v>3233.4000000000005</v>
          </cell>
        </row>
        <row r="205">
          <cell r="A205">
            <v>43071</v>
          </cell>
          <cell r="C205">
            <v>-1.3602777777777766</v>
          </cell>
          <cell r="E205">
            <v>1099.2</v>
          </cell>
        </row>
        <row r="206">
          <cell r="A206">
            <v>43072</v>
          </cell>
          <cell r="C206">
            <v>2.2152777777777768</v>
          </cell>
          <cell r="E206">
            <v>678</v>
          </cell>
        </row>
        <row r="207">
          <cell r="A207">
            <v>43073</v>
          </cell>
          <cell r="C207">
            <v>5.973749999999999</v>
          </cell>
          <cell r="E207">
            <v>1864.2</v>
          </cell>
        </row>
        <row r="208">
          <cell r="A208">
            <v>43074</v>
          </cell>
          <cell r="C208">
            <v>6.4960416666666703</v>
          </cell>
          <cell r="E208">
            <v>771.6</v>
          </cell>
        </row>
        <row r="209">
          <cell r="A209">
            <v>43075</v>
          </cell>
          <cell r="C209">
            <v>7.3257638888888863</v>
          </cell>
          <cell r="E209">
            <v>965.4</v>
          </cell>
        </row>
        <row r="210">
          <cell r="A210">
            <v>43076</v>
          </cell>
          <cell r="C210">
            <v>5.3598611111111119</v>
          </cell>
          <cell r="E210">
            <v>588.6</v>
          </cell>
        </row>
        <row r="211">
          <cell r="A211">
            <v>43077</v>
          </cell>
          <cell r="C211">
            <v>1.7359027777777796</v>
          </cell>
          <cell r="E211">
            <v>1228.8</v>
          </cell>
        </row>
        <row r="212">
          <cell r="A212">
            <v>43078</v>
          </cell>
          <cell r="C212">
            <v>1.1722222222222234</v>
          </cell>
          <cell r="E212">
            <v>1420.2</v>
          </cell>
        </row>
        <row r="213">
          <cell r="A213">
            <v>43079</v>
          </cell>
          <cell r="C213">
            <v>1.0713888888888885</v>
          </cell>
          <cell r="E213">
            <v>489.60000000000008</v>
          </cell>
        </row>
        <row r="214">
          <cell r="A214">
            <v>43080</v>
          </cell>
          <cell r="C214">
            <v>1.8680555555555565E-2</v>
          </cell>
          <cell r="E214">
            <v>550.80000000000007</v>
          </cell>
        </row>
        <row r="215">
          <cell r="A215">
            <v>43081</v>
          </cell>
          <cell r="C215">
            <v>1.3431944444444441</v>
          </cell>
          <cell r="E215">
            <v>3206.4000000000005</v>
          </cell>
        </row>
        <row r="216">
          <cell r="A216">
            <v>43082</v>
          </cell>
          <cell r="C216">
            <v>3.3220138888888879</v>
          </cell>
          <cell r="E216">
            <v>403.8</v>
          </cell>
        </row>
        <row r="217">
          <cell r="A217">
            <v>43083</v>
          </cell>
          <cell r="C217">
            <v>3.153819444444443</v>
          </cell>
          <cell r="E217">
            <v>1112.4000000000001</v>
          </cell>
        </row>
        <row r="218">
          <cell r="A218">
            <v>43084</v>
          </cell>
          <cell r="C218">
            <v>2.6811805555555548</v>
          </cell>
          <cell r="E218">
            <v>808.2</v>
          </cell>
        </row>
        <row r="219">
          <cell r="A219">
            <v>43085</v>
          </cell>
          <cell r="C219">
            <v>2.0991666666666648</v>
          </cell>
          <cell r="E219">
            <v>2992.7999999999997</v>
          </cell>
        </row>
        <row r="220">
          <cell r="A220">
            <v>43086</v>
          </cell>
          <cell r="C220">
            <v>1.7775694444444445</v>
          </cell>
          <cell r="E220">
            <v>3676.2000000000007</v>
          </cell>
        </row>
        <row r="221">
          <cell r="A221">
            <v>43087</v>
          </cell>
          <cell r="C221">
            <v>4.8450000000000006</v>
          </cell>
          <cell r="E221">
            <v>1300.2</v>
          </cell>
        </row>
        <row r="222">
          <cell r="A222">
            <v>43088</v>
          </cell>
          <cell r="C222">
            <v>5.1902777777777809</v>
          </cell>
          <cell r="E222">
            <v>1264.8000000000002</v>
          </cell>
        </row>
        <row r="223">
          <cell r="A223">
            <v>43089</v>
          </cell>
          <cell r="C223">
            <v>6.7538194444444493</v>
          </cell>
          <cell r="E223">
            <v>919.80000000000007</v>
          </cell>
        </row>
        <row r="224">
          <cell r="A224">
            <v>43090</v>
          </cell>
          <cell r="C224">
            <v>7.9895138888888875</v>
          </cell>
          <cell r="E224">
            <v>710.4</v>
          </cell>
        </row>
        <row r="225">
          <cell r="A225">
            <v>43091</v>
          </cell>
          <cell r="C225">
            <v>8.1893750000000018</v>
          </cell>
          <cell r="E225">
            <v>1182.6000000000001</v>
          </cell>
        </row>
        <row r="226">
          <cell r="A226">
            <v>43092</v>
          </cell>
          <cell r="C226">
            <v>8.4032638888888869</v>
          </cell>
          <cell r="E226">
            <v>499.20000000000005</v>
          </cell>
        </row>
        <row r="227">
          <cell r="A227">
            <v>43093</v>
          </cell>
          <cell r="C227">
            <v>8.2859027777777783</v>
          </cell>
          <cell r="E227">
            <v>544.80000000000007</v>
          </cell>
        </row>
        <row r="228">
          <cell r="A228">
            <v>43094</v>
          </cell>
          <cell r="C228">
            <v>7.0112500000000013</v>
          </cell>
          <cell r="E228">
            <v>720.60000000000014</v>
          </cell>
        </row>
        <row r="229">
          <cell r="A229">
            <v>43095</v>
          </cell>
          <cell r="C229">
            <v>5.4572916666666664</v>
          </cell>
          <cell r="E229">
            <v>1986</v>
          </cell>
        </row>
        <row r="230">
          <cell r="A230">
            <v>43096</v>
          </cell>
          <cell r="C230">
            <v>4.7413888888888884</v>
          </cell>
          <cell r="E230">
            <v>667.2</v>
          </cell>
        </row>
        <row r="231">
          <cell r="A231">
            <v>43097</v>
          </cell>
          <cell r="C231">
            <v>3.0613888888888887</v>
          </cell>
          <cell r="E231">
            <v>3355.8</v>
          </cell>
        </row>
        <row r="232">
          <cell r="A232">
            <v>43098</v>
          </cell>
          <cell r="C232">
            <v>2.0654166666666662</v>
          </cell>
          <cell r="E232">
            <v>1251</v>
          </cell>
        </row>
        <row r="233">
          <cell r="A233">
            <v>43099</v>
          </cell>
          <cell r="C233">
            <v>8.2339583333333337</v>
          </cell>
          <cell r="E233">
            <v>789.00000000000011</v>
          </cell>
        </row>
        <row r="234">
          <cell r="A234">
            <v>43100</v>
          </cell>
          <cell r="C234">
            <v>10.872361111111111</v>
          </cell>
          <cell r="E234">
            <v>889.80000000000007</v>
          </cell>
        </row>
        <row r="235">
          <cell r="A235">
            <v>43101</v>
          </cell>
          <cell r="C235">
            <v>6.5515277777777792</v>
          </cell>
          <cell r="E235">
            <v>2523</v>
          </cell>
        </row>
        <row r="236">
          <cell r="A236">
            <v>43102</v>
          </cell>
          <cell r="C236">
            <v>5.8243055555555578</v>
          </cell>
          <cell r="E236">
            <v>1942.8000000000002</v>
          </cell>
        </row>
        <row r="237">
          <cell r="A237">
            <v>43103</v>
          </cell>
          <cell r="C237">
            <v>8.0474305555555539</v>
          </cell>
          <cell r="E237">
            <v>691.2</v>
          </cell>
        </row>
        <row r="238">
          <cell r="A238">
            <v>43104</v>
          </cell>
          <cell r="C238">
            <v>7.8665972222222216</v>
          </cell>
          <cell r="E238">
            <v>1021.8000000000001</v>
          </cell>
        </row>
        <row r="239">
          <cell r="A239">
            <v>43105</v>
          </cell>
          <cell r="C239">
            <v>6.1893055555555563</v>
          </cell>
          <cell r="E239">
            <v>1438.2</v>
          </cell>
        </row>
        <row r="240">
          <cell r="A240">
            <v>43106</v>
          </cell>
          <cell r="C240">
            <v>4.0400694444444447</v>
          </cell>
          <cell r="E240">
            <v>1722.6000000000001</v>
          </cell>
        </row>
        <row r="241">
          <cell r="A241">
            <v>43107</v>
          </cell>
          <cell r="C241">
            <v>0.85069444444444464</v>
          </cell>
          <cell r="E241">
            <v>3703.8</v>
          </cell>
        </row>
        <row r="242">
          <cell r="A242">
            <v>43108</v>
          </cell>
          <cell r="C242">
            <v>1.4324305555555561</v>
          </cell>
          <cell r="E242">
            <v>4109.4000000000005</v>
          </cell>
        </row>
        <row r="243">
          <cell r="A243">
            <v>43109</v>
          </cell>
          <cell r="C243">
            <v>3.5025694444444424</v>
          </cell>
          <cell r="E243">
            <v>2019.0000000000002</v>
          </cell>
        </row>
        <row r="244">
          <cell r="A244">
            <v>43110</v>
          </cell>
          <cell r="C244">
            <v>6.8228472222222241</v>
          </cell>
          <cell r="E244">
            <v>672</v>
          </cell>
        </row>
        <row r="245">
          <cell r="A245">
            <v>43111</v>
          </cell>
          <cell r="C245">
            <v>5.6778472222222227</v>
          </cell>
          <cell r="E245">
            <v>1539.6</v>
          </cell>
        </row>
        <row r="246">
          <cell r="A246">
            <v>43112</v>
          </cell>
          <cell r="C246">
            <v>4.1211805555555561</v>
          </cell>
          <cell r="E246">
            <v>862.80000000000007</v>
          </cell>
        </row>
        <row r="247">
          <cell r="A247">
            <v>43113</v>
          </cell>
          <cell r="C247">
            <v>4.6339583333333323</v>
          </cell>
          <cell r="E247">
            <v>978.00000000000011</v>
          </cell>
        </row>
        <row r="248">
          <cell r="A248">
            <v>43114</v>
          </cell>
          <cell r="C248">
            <v>3.0601388888888885</v>
          </cell>
          <cell r="E248">
            <v>3393.0000000000005</v>
          </cell>
        </row>
        <row r="249">
          <cell r="A249">
            <v>43115</v>
          </cell>
          <cell r="C249">
            <v>4.719236111111111</v>
          </cell>
          <cell r="E249">
            <v>627.00000000000011</v>
          </cell>
        </row>
        <row r="250">
          <cell r="A250">
            <v>43116</v>
          </cell>
          <cell r="C250">
            <v>4.4679861111111121</v>
          </cell>
          <cell r="E250">
            <v>3109.8</v>
          </cell>
        </row>
        <row r="251">
          <cell r="A251">
            <v>43117</v>
          </cell>
          <cell r="C251">
            <v>3.553194444444443</v>
          </cell>
          <cell r="E251">
            <v>2668.8</v>
          </cell>
        </row>
        <row r="252">
          <cell r="A252">
            <v>43118</v>
          </cell>
          <cell r="C252">
            <v>4.0577083333333306</v>
          </cell>
          <cell r="E252">
            <v>1160.4000000000001</v>
          </cell>
        </row>
        <row r="253">
          <cell r="A253">
            <v>43119</v>
          </cell>
          <cell r="C253">
            <v>2.92763888888889</v>
          </cell>
          <cell r="E253">
            <v>2878.2000000000003</v>
          </cell>
        </row>
        <row r="254">
          <cell r="A254">
            <v>43120</v>
          </cell>
          <cell r="C254">
            <v>1.9152083333333323</v>
          </cell>
          <cell r="E254">
            <v>963.00000000000011</v>
          </cell>
        </row>
        <row r="255">
          <cell r="A255">
            <v>43121</v>
          </cell>
          <cell r="C255">
            <v>2.578541666666665</v>
          </cell>
          <cell r="E255">
            <v>4470.6000000000004</v>
          </cell>
        </row>
        <row r="256">
          <cell r="A256">
            <v>43122</v>
          </cell>
          <cell r="C256">
            <v>5.6447222222222218</v>
          </cell>
          <cell r="E256">
            <v>2229.6000000000004</v>
          </cell>
        </row>
        <row r="257">
          <cell r="A257">
            <v>43123</v>
          </cell>
          <cell r="C257">
            <v>7.7775694444444428</v>
          </cell>
          <cell r="E257">
            <v>2082.6000000000004</v>
          </cell>
        </row>
        <row r="258">
          <cell r="A258">
            <v>43124</v>
          </cell>
          <cell r="C258">
            <v>11.517847222222217</v>
          </cell>
          <cell r="E258">
            <v>934.80000000000007</v>
          </cell>
        </row>
        <row r="259">
          <cell r="A259">
            <v>43125</v>
          </cell>
          <cell r="C259">
            <v>7.3012500000000005</v>
          </cell>
          <cell r="E259">
            <v>1705.2</v>
          </cell>
        </row>
        <row r="260">
          <cell r="A260">
            <v>43126</v>
          </cell>
          <cell r="C260">
            <v>5.4162500000000025</v>
          </cell>
          <cell r="E260">
            <v>2206.2000000000003</v>
          </cell>
        </row>
        <row r="261">
          <cell r="A261">
            <v>43127</v>
          </cell>
          <cell r="C261">
            <v>5.5277083333333357</v>
          </cell>
          <cell r="E261">
            <v>2847.6000000000004</v>
          </cell>
        </row>
        <row r="262">
          <cell r="A262">
            <v>43128</v>
          </cell>
          <cell r="C262">
            <v>9.3095833333333324</v>
          </cell>
          <cell r="E262">
            <v>2268</v>
          </cell>
        </row>
        <row r="263">
          <cell r="A263">
            <v>43129</v>
          </cell>
          <cell r="C263">
            <v>8.5259722222222258</v>
          </cell>
          <cell r="E263">
            <v>1416.0000000000002</v>
          </cell>
        </row>
        <row r="264">
          <cell r="A264">
            <v>43130</v>
          </cell>
          <cell r="C264">
            <v>3.4067361111111119</v>
          </cell>
          <cell r="E264">
            <v>4389.0000000000009</v>
          </cell>
        </row>
        <row r="265">
          <cell r="A265">
            <v>43131</v>
          </cell>
          <cell r="C265">
            <v>6.0411805555555587</v>
          </cell>
          <cell r="E265">
            <v>767.40000000000009</v>
          </cell>
        </row>
        <row r="266">
          <cell r="A266">
            <v>43132</v>
          </cell>
          <cell r="C266">
            <v>2.6675694444444447</v>
          </cell>
          <cell r="E266">
            <v>1693.2</v>
          </cell>
        </row>
        <row r="267">
          <cell r="A267">
            <v>43133</v>
          </cell>
          <cell r="C267">
            <v>4.0974305555555501</v>
          </cell>
          <cell r="E267">
            <v>3193.2000000000003</v>
          </cell>
        </row>
        <row r="268">
          <cell r="A268">
            <v>43134</v>
          </cell>
          <cell r="C268">
            <v>1.5713194444444458</v>
          </cell>
          <cell r="E268">
            <v>2265.6</v>
          </cell>
        </row>
        <row r="269">
          <cell r="A269">
            <v>43135</v>
          </cell>
          <cell r="C269">
            <v>0.89812500000000006</v>
          </cell>
          <cell r="E269">
            <v>3852.6000000000004</v>
          </cell>
        </row>
        <row r="270">
          <cell r="A270">
            <v>43136</v>
          </cell>
          <cell r="C270">
            <v>0.8022222222222235</v>
          </cell>
          <cell r="E270">
            <v>5023.2</v>
          </cell>
        </row>
        <row r="271">
          <cell r="A271">
            <v>43137</v>
          </cell>
          <cell r="C271">
            <v>-3.1378472222222218</v>
          </cell>
          <cell r="E271">
            <v>5553.5999999999995</v>
          </cell>
        </row>
        <row r="272">
          <cell r="A272">
            <v>43138</v>
          </cell>
          <cell r="C272">
            <v>-4.3820138888888884</v>
          </cell>
          <cell r="E272">
            <v>7787.4000000000005</v>
          </cell>
        </row>
        <row r="273">
          <cell r="A273">
            <v>43139</v>
          </cell>
          <cell r="C273">
            <v>-3.0220833333333323</v>
          </cell>
          <cell r="E273">
            <v>7260.6000000000013</v>
          </cell>
        </row>
        <row r="274">
          <cell r="A274">
            <v>43140</v>
          </cell>
          <cell r="C274">
            <v>-6.986111111111154E-2</v>
          </cell>
          <cell r="E274">
            <v>4413.6000000000004</v>
          </cell>
        </row>
        <row r="275">
          <cell r="A275">
            <v>43141</v>
          </cell>
          <cell r="C275">
            <v>2.2087500000000011</v>
          </cell>
          <cell r="E275">
            <v>3607.2000000000003</v>
          </cell>
        </row>
        <row r="276">
          <cell r="A276">
            <v>43142</v>
          </cell>
          <cell r="C276">
            <v>3.573680555555554</v>
          </cell>
          <cell r="E276">
            <v>4401.6000000000004</v>
          </cell>
        </row>
        <row r="277">
          <cell r="A277">
            <v>43143</v>
          </cell>
          <cell r="C277">
            <v>2.0476388888888883</v>
          </cell>
          <cell r="E277">
            <v>6336.5999999999995</v>
          </cell>
        </row>
        <row r="278">
          <cell r="A278">
            <v>43144</v>
          </cell>
          <cell r="C278">
            <v>1.5600000000000007</v>
          </cell>
          <cell r="E278">
            <v>8587.2000000000007</v>
          </cell>
        </row>
        <row r="279">
          <cell r="A279">
            <v>43145</v>
          </cell>
          <cell r="C279">
            <v>1.6043750000000001</v>
          </cell>
          <cell r="E279">
            <v>8742</v>
          </cell>
        </row>
        <row r="280">
          <cell r="A280">
            <v>43146</v>
          </cell>
          <cell r="C280">
            <v>2.6967361111111106</v>
          </cell>
          <cell r="E280">
            <v>1705.2</v>
          </cell>
        </row>
        <row r="281">
          <cell r="A281">
            <v>43147</v>
          </cell>
          <cell r="C281">
            <v>1.7519718309859167</v>
          </cell>
          <cell r="E281">
            <v>8899.8084507042258</v>
          </cell>
        </row>
        <row r="282">
          <cell r="A282">
            <v>43148</v>
          </cell>
          <cell r="C282">
            <v>-0.20076388888888869</v>
          </cell>
          <cell r="E282">
            <v>6743.4000000000005</v>
          </cell>
        </row>
        <row r="283">
          <cell r="A283">
            <v>43149</v>
          </cell>
          <cell r="C283">
            <v>-0.74576388888888889</v>
          </cell>
          <cell r="E283">
            <v>8647.2000000000007</v>
          </cell>
          <cell r="F283">
            <v>-10</v>
          </cell>
        </row>
        <row r="284">
          <cell r="A284">
            <v>43150</v>
          </cell>
          <cell r="C284">
            <v>0.83965277777777803</v>
          </cell>
          <cell r="E284">
            <v>3661.2000000000003</v>
          </cell>
          <cell r="F284">
            <v>-10</v>
          </cell>
        </row>
        <row r="285">
          <cell r="A285">
            <v>43151</v>
          </cell>
          <cell r="C285">
            <v>7.0138888888882272E-3</v>
          </cell>
          <cell r="E285">
            <v>6062.4000000000005</v>
          </cell>
          <cell r="F285">
            <v>-10</v>
          </cell>
        </row>
        <row r="286">
          <cell r="A286">
            <v>43152</v>
          </cell>
          <cell r="C286">
            <v>-0.82201388888888816</v>
          </cell>
          <cell r="E286">
            <v>9096</v>
          </cell>
          <cell r="F286">
            <v>-10</v>
          </cell>
        </row>
        <row r="287">
          <cell r="A287">
            <v>43153</v>
          </cell>
          <cell r="C287">
            <v>-5.2847222222222066E-2</v>
          </cell>
          <cell r="E287">
            <v>10077</v>
          </cell>
          <cell r="F287">
            <v>-10</v>
          </cell>
        </row>
        <row r="288">
          <cell r="A288">
            <v>43154</v>
          </cell>
          <cell r="C288">
            <v>-0.49832167832167867</v>
          </cell>
          <cell r="E288">
            <v>9945.0629370629376</v>
          </cell>
          <cell r="F288">
            <v>-10</v>
          </cell>
        </row>
        <row r="289">
          <cell r="A289">
            <v>43155</v>
          </cell>
          <cell r="C289">
            <v>-0.62937500000000046</v>
          </cell>
          <cell r="E289">
            <v>10240.799999999999</v>
          </cell>
          <cell r="F289">
            <v>-10</v>
          </cell>
        </row>
        <row r="290">
          <cell r="A290">
            <v>43156</v>
          </cell>
          <cell r="C290">
            <v>-2.2540277777777775</v>
          </cell>
          <cell r="E290">
            <v>11031.000000000002</v>
          </cell>
          <cell r="F290">
            <v>-10</v>
          </cell>
        </row>
        <row r="291">
          <cell r="A291">
            <v>43157</v>
          </cell>
          <cell r="C291">
            <v>-3.9013888888888895</v>
          </cell>
          <cell r="E291">
            <v>7787.4000000000005</v>
          </cell>
          <cell r="F291">
            <v>-10</v>
          </cell>
        </row>
        <row r="292">
          <cell r="A292">
            <v>43158</v>
          </cell>
          <cell r="C292">
            <v>-4.7097916666666668</v>
          </cell>
          <cell r="E292">
            <v>9840</v>
          </cell>
          <cell r="F292">
            <v>-10</v>
          </cell>
        </row>
        <row r="293">
          <cell r="A293">
            <v>43159</v>
          </cell>
          <cell r="C293">
            <v>-6.7587499999999965</v>
          </cell>
          <cell r="E293">
            <v>8676.0000000000018</v>
          </cell>
          <cell r="F293">
            <v>-10</v>
          </cell>
        </row>
        <row r="294">
          <cell r="A294">
            <v>43160</v>
          </cell>
          <cell r="C294">
            <v>-4.8327777777777756</v>
          </cell>
          <cell r="E294">
            <v>8830.7999999999993</v>
          </cell>
          <cell r="F294">
            <v>-10</v>
          </cell>
        </row>
        <row r="295">
          <cell r="A295">
            <v>43161</v>
          </cell>
          <cell r="C295">
            <v>-4.0070138888888884</v>
          </cell>
          <cell r="E295">
            <v>8200.2000000000007</v>
          </cell>
          <cell r="F295">
            <v>-10</v>
          </cell>
        </row>
        <row r="296">
          <cell r="A296">
            <v>43162</v>
          </cell>
          <cell r="C296">
            <v>-1.9581250000000001</v>
          </cell>
          <cell r="E296">
            <v>4518</v>
          </cell>
          <cell r="F296">
            <v>-10</v>
          </cell>
        </row>
        <row r="297">
          <cell r="A297">
            <v>43163</v>
          </cell>
          <cell r="C297">
            <v>4.9511111111111115</v>
          </cell>
          <cell r="E297">
            <v>8945.4000000000015</v>
          </cell>
          <cell r="F297">
            <v>-10</v>
          </cell>
        </row>
        <row r="298">
          <cell r="A298">
            <v>43164</v>
          </cell>
          <cell r="C298">
            <v>6.7584027777777758</v>
          </cell>
          <cell r="E298">
            <v>10081.200000000001</v>
          </cell>
          <cell r="F298">
            <v>-10</v>
          </cell>
        </row>
        <row r="299">
          <cell r="A299">
            <v>43165</v>
          </cell>
          <cell r="C299">
            <v>5.8979861111111118</v>
          </cell>
          <cell r="E299">
            <v>7470</v>
          </cell>
          <cell r="F299">
            <v>-10</v>
          </cell>
        </row>
        <row r="300">
          <cell r="A300">
            <v>43166</v>
          </cell>
          <cell r="C300">
            <v>4.3438888888888902</v>
          </cell>
          <cell r="E300">
            <v>7644.0000000000009</v>
          </cell>
          <cell r="F300">
            <v>-10</v>
          </cell>
        </row>
        <row r="301">
          <cell r="A301">
            <v>43167</v>
          </cell>
          <cell r="C301">
            <v>4.7588888888888912</v>
          </cell>
          <cell r="E301">
            <v>3773.4000000000005</v>
          </cell>
          <cell r="F301">
            <v>-10</v>
          </cell>
        </row>
        <row r="302">
          <cell r="A302">
            <v>43168</v>
          </cell>
          <cell r="C302">
            <v>6.2536805555555572</v>
          </cell>
          <cell r="E302">
            <v>9458.4000000000015</v>
          </cell>
          <cell r="F302">
            <v>-10</v>
          </cell>
        </row>
        <row r="303">
          <cell r="A303">
            <v>43169</v>
          </cell>
          <cell r="C303">
            <v>11.26041666666667</v>
          </cell>
          <cell r="E303">
            <v>6071.4</v>
          </cell>
          <cell r="F303">
            <v>-10</v>
          </cell>
        </row>
        <row r="304">
          <cell r="A304">
            <v>43170</v>
          </cell>
          <cell r="C304">
            <v>10.665625000000006</v>
          </cell>
          <cell r="E304">
            <v>4500.6000000000004</v>
          </cell>
          <cell r="F304">
            <v>-10</v>
          </cell>
        </row>
        <row r="305">
          <cell r="A305">
            <v>43171</v>
          </cell>
          <cell r="C305">
            <v>10.265763888888891</v>
          </cell>
          <cell r="E305">
            <v>6964.2000000000007</v>
          </cell>
          <cell r="F305">
            <v>-10</v>
          </cell>
        </row>
        <row r="306">
          <cell r="A306">
            <v>43172</v>
          </cell>
          <cell r="C306">
            <v>5.9878472222222205</v>
          </cell>
          <cell r="E306">
            <v>2734.2000000000003</v>
          </cell>
          <cell r="F306">
            <v>-10</v>
          </cell>
        </row>
        <row r="307">
          <cell r="A307">
            <v>43173</v>
          </cell>
          <cell r="C307">
            <v>5.7018055555555556</v>
          </cell>
          <cell r="E307">
            <v>12945.600000000002</v>
          </cell>
          <cell r="F307">
            <v>-10</v>
          </cell>
        </row>
        <row r="308">
          <cell r="A308">
            <v>43174</v>
          </cell>
          <cell r="C308">
            <v>6.9016666666666673</v>
          </cell>
          <cell r="E308">
            <v>7977</v>
          </cell>
          <cell r="F308">
            <v>-10</v>
          </cell>
        </row>
        <row r="309">
          <cell r="A309">
            <v>43175</v>
          </cell>
          <cell r="C309">
            <v>3.4556249999999999</v>
          </cell>
          <cell r="E309">
            <v>2477.4</v>
          </cell>
          <cell r="F309">
            <v>-10</v>
          </cell>
        </row>
        <row r="310">
          <cell r="A310">
            <v>43176</v>
          </cell>
          <cell r="C310">
            <v>-1.7911111111111104</v>
          </cell>
          <cell r="E310">
            <v>5473.8</v>
          </cell>
          <cell r="F310">
            <v>-10</v>
          </cell>
        </row>
        <row r="311">
          <cell r="A311">
            <v>43177</v>
          </cell>
          <cell r="C311">
            <v>-1.3447916666666653</v>
          </cell>
          <cell r="E311">
            <v>8263.2000000000007</v>
          </cell>
          <cell r="F311">
            <v>-10</v>
          </cell>
        </row>
        <row r="312">
          <cell r="A312">
            <v>43178</v>
          </cell>
          <cell r="C312">
            <v>-0.6815277777777774</v>
          </cell>
          <cell r="E312">
            <v>15690.6</v>
          </cell>
          <cell r="F312">
            <v>-10</v>
          </cell>
        </row>
        <row r="313">
          <cell r="A313">
            <v>43179</v>
          </cell>
          <cell r="C313">
            <v>3.3348611111111115</v>
          </cell>
          <cell r="E313">
            <v>15736.800000000001</v>
          </cell>
          <cell r="F313">
            <v>-10</v>
          </cell>
        </row>
        <row r="314">
          <cell r="A314">
            <v>43180</v>
          </cell>
          <cell r="C314">
            <v>3.6665972222222232</v>
          </cell>
          <cell r="E314">
            <v>8724.6</v>
          </cell>
          <cell r="F314">
            <v>-10</v>
          </cell>
        </row>
        <row r="315">
          <cell r="A315">
            <v>43181</v>
          </cell>
          <cell r="C315">
            <v>5.9186805555555564</v>
          </cell>
          <cell r="E315">
            <v>4290</v>
          </cell>
        </row>
        <row r="316">
          <cell r="A316">
            <v>43182</v>
          </cell>
          <cell r="C316">
            <v>5.8823611111111118</v>
          </cell>
          <cell r="E316">
            <v>4080.6</v>
          </cell>
        </row>
        <row r="317">
          <cell r="A317">
            <v>43183</v>
          </cell>
          <cell r="C317">
            <v>6.5216666666666692</v>
          </cell>
          <cell r="E317">
            <v>12010.200000000003</v>
          </cell>
        </row>
        <row r="318">
          <cell r="A318">
            <v>43184</v>
          </cell>
          <cell r="C318">
            <v>5.0234722222222192</v>
          </cell>
          <cell r="E318">
            <v>10396.800000000001</v>
          </cell>
        </row>
        <row r="319">
          <cell r="A319">
            <v>43185</v>
          </cell>
          <cell r="C319">
            <v>4.1679166666666685</v>
          </cell>
          <cell r="E319">
            <v>10282.200000000001</v>
          </cell>
        </row>
        <row r="320">
          <cell r="A320">
            <v>43186</v>
          </cell>
          <cell r="C320">
            <v>5.4975000000000005</v>
          </cell>
          <cell r="E320">
            <v>6798.0000000000009</v>
          </cell>
        </row>
        <row r="321">
          <cell r="A321">
            <v>43187</v>
          </cell>
          <cell r="C321">
            <v>5.8941666666666634</v>
          </cell>
          <cell r="E321">
            <v>2918.4</v>
          </cell>
        </row>
        <row r="322">
          <cell r="A322">
            <v>43188</v>
          </cell>
          <cell r="C322">
            <v>6.1547916666666662</v>
          </cell>
          <cell r="E322">
            <v>10228.800000000001</v>
          </cell>
        </row>
        <row r="323">
          <cell r="A323">
            <v>43189</v>
          </cell>
          <cell r="C323">
            <v>9.1262499999999989</v>
          </cell>
          <cell r="E323">
            <v>14231.4</v>
          </cell>
        </row>
        <row r="324">
          <cell r="A324">
            <v>43190</v>
          </cell>
          <cell r="C324">
            <v>7.521180555555552</v>
          </cell>
          <cell r="E324">
            <v>11976.000000000002</v>
          </cell>
        </row>
        <row r="325">
          <cell r="A325">
            <v>43191</v>
          </cell>
          <cell r="C325">
            <v>4.9731250000000005</v>
          </cell>
          <cell r="E325">
            <v>4072.2000000000003</v>
          </cell>
        </row>
        <row r="326">
          <cell r="A326">
            <v>43192</v>
          </cell>
          <cell r="C326">
            <v>7.3165277777777806</v>
          </cell>
          <cell r="E326">
            <v>8022.6000000000013</v>
          </cell>
        </row>
        <row r="327">
          <cell r="A327">
            <v>43193</v>
          </cell>
          <cell r="C327">
            <v>12.864999999999998</v>
          </cell>
          <cell r="E327">
            <v>11425.2</v>
          </cell>
        </row>
        <row r="328">
          <cell r="A328">
            <v>43194</v>
          </cell>
          <cell r="C328">
            <v>10.120486111111115</v>
          </cell>
          <cell r="E328">
            <v>6827.4</v>
          </cell>
        </row>
        <row r="329">
          <cell r="A329">
            <v>43195</v>
          </cell>
          <cell r="C329">
            <v>5.9395138888888912</v>
          </cell>
          <cell r="E329">
            <v>9583.8000000000011</v>
          </cell>
        </row>
        <row r="330">
          <cell r="A330">
            <v>43196</v>
          </cell>
          <cell r="C330">
            <v>8.2616666666666649</v>
          </cell>
          <cell r="E330">
            <v>18379.8</v>
          </cell>
        </row>
        <row r="331">
          <cell r="A331">
            <v>43197</v>
          </cell>
          <cell r="C331">
            <v>13.882222222222222</v>
          </cell>
          <cell r="E331">
            <v>16190.400000000001</v>
          </cell>
        </row>
        <row r="332">
          <cell r="A332">
            <v>43198</v>
          </cell>
          <cell r="C332">
            <v>14.791527777777784</v>
          </cell>
          <cell r="E332">
            <v>15413.400000000001</v>
          </cell>
        </row>
        <row r="333">
          <cell r="A333">
            <v>43199</v>
          </cell>
          <cell r="C333">
            <v>14.127847222222222</v>
          </cell>
          <cell r="E333">
            <v>9885.0000000000018</v>
          </cell>
        </row>
        <row r="334">
          <cell r="A334">
            <v>43200</v>
          </cell>
          <cell r="C334">
            <v>16.082222222222228</v>
          </cell>
          <cell r="E334">
            <v>12216.600000000002</v>
          </cell>
        </row>
        <row r="335">
          <cell r="A335">
            <v>43201</v>
          </cell>
          <cell r="C335">
            <v>12.503541666666669</v>
          </cell>
          <cell r="E335">
            <v>9172.8000000000011</v>
          </cell>
        </row>
        <row r="336">
          <cell r="A336">
            <v>43202</v>
          </cell>
          <cell r="C336">
            <v>11.31597222222222</v>
          </cell>
          <cell r="E336">
            <v>8160</v>
          </cell>
        </row>
        <row r="337">
          <cell r="A337">
            <v>43203</v>
          </cell>
          <cell r="C337">
            <v>9.6800000000000033</v>
          </cell>
          <cell r="E337">
            <v>8974.8000000000011</v>
          </cell>
        </row>
        <row r="338">
          <cell r="A338">
            <v>43204</v>
          </cell>
          <cell r="C338">
            <v>11.113958333333336</v>
          </cell>
          <cell r="E338">
            <v>12123</v>
          </cell>
        </row>
        <row r="339">
          <cell r="A339">
            <v>43205</v>
          </cell>
          <cell r="C339">
            <v>12.955416666666672</v>
          </cell>
          <cell r="E339">
            <v>8430</v>
          </cell>
        </row>
        <row r="340">
          <cell r="A340">
            <v>43206</v>
          </cell>
          <cell r="C340">
            <v>11.725416666666668</v>
          </cell>
          <cell r="E340">
            <v>17146.2</v>
          </cell>
        </row>
        <row r="341">
          <cell r="A341">
            <v>43207</v>
          </cell>
          <cell r="C341">
            <v>11.821319444444448</v>
          </cell>
          <cell r="E341">
            <v>19417.2</v>
          </cell>
        </row>
        <row r="342">
          <cell r="A342">
            <v>43208</v>
          </cell>
          <cell r="C342">
            <v>15.669722222222212</v>
          </cell>
          <cell r="E342">
            <v>20314.800000000003</v>
          </cell>
        </row>
        <row r="343">
          <cell r="A343">
            <v>43209</v>
          </cell>
          <cell r="C343">
            <v>19.088958333333331</v>
          </cell>
          <cell r="E343">
            <v>21133.8</v>
          </cell>
        </row>
        <row r="344">
          <cell r="A344">
            <v>43210</v>
          </cell>
          <cell r="C344">
            <v>18.546805555555558</v>
          </cell>
          <cell r="E344">
            <v>20559.600000000002</v>
          </cell>
        </row>
        <row r="345">
          <cell r="A345">
            <v>43211</v>
          </cell>
          <cell r="C345">
            <v>15.550486111111111</v>
          </cell>
          <cell r="E345">
            <v>20559</v>
          </cell>
        </row>
        <row r="346">
          <cell r="A346">
            <v>43212</v>
          </cell>
          <cell r="C346">
            <v>16.81861111111111</v>
          </cell>
          <cell r="E346">
            <v>17436.600000000002</v>
          </cell>
        </row>
        <row r="347">
          <cell r="A347">
            <v>43213</v>
          </cell>
          <cell r="C347">
            <v>13.344097222222224</v>
          </cell>
          <cell r="E347">
            <v>16162.800000000003</v>
          </cell>
        </row>
        <row r="348">
          <cell r="A348">
            <v>43214</v>
          </cell>
          <cell r="C348">
            <v>12.161041666666669</v>
          </cell>
          <cell r="E348">
            <v>5952.6</v>
          </cell>
        </row>
        <row r="349">
          <cell r="A349">
            <v>43215</v>
          </cell>
          <cell r="C349">
            <v>11.789097222222226</v>
          </cell>
          <cell r="E349">
            <v>10162.200000000001</v>
          </cell>
        </row>
        <row r="350">
          <cell r="A350">
            <v>43216</v>
          </cell>
          <cell r="C350">
            <v>10.043055555555558</v>
          </cell>
          <cell r="E350">
            <v>15928.2</v>
          </cell>
        </row>
        <row r="351">
          <cell r="A351">
            <v>43217</v>
          </cell>
          <cell r="C351">
            <v>10.559861111111111</v>
          </cell>
          <cell r="E351">
            <v>12562.800000000001</v>
          </cell>
        </row>
        <row r="352">
          <cell r="A352">
            <v>43218</v>
          </cell>
          <cell r="C352">
            <v>11.886041666666664</v>
          </cell>
          <cell r="E352">
            <v>8484.6</v>
          </cell>
        </row>
        <row r="353">
          <cell r="A353">
            <v>43219</v>
          </cell>
          <cell r="C353">
            <v>9.6755555555555546</v>
          </cell>
          <cell r="E353">
            <v>5415.0000000000009</v>
          </cell>
        </row>
        <row r="354">
          <cell r="A354">
            <v>43220</v>
          </cell>
          <cell r="C354">
            <v>9.5900694444444436</v>
          </cell>
          <cell r="E354">
            <v>6203.4000000000005</v>
          </cell>
        </row>
        <row r="355">
          <cell r="A355">
            <v>43221</v>
          </cell>
          <cell r="C355">
            <v>8.0660416666666652</v>
          </cell>
          <cell r="E355">
            <v>15346.800000000001</v>
          </cell>
        </row>
        <row r="356">
          <cell r="A356">
            <v>43222</v>
          </cell>
          <cell r="C356">
            <v>11.385694444444447</v>
          </cell>
          <cell r="E356">
            <v>23019</v>
          </cell>
        </row>
        <row r="357">
          <cell r="A357">
            <v>43223</v>
          </cell>
          <cell r="C357">
            <v>10.577777777777781</v>
          </cell>
          <cell r="E357">
            <v>20327.400000000001</v>
          </cell>
        </row>
        <row r="358">
          <cell r="A358">
            <v>43224</v>
          </cell>
          <cell r="C358">
            <v>11.570625</v>
          </cell>
          <cell r="E358">
            <v>24022.2</v>
          </cell>
        </row>
        <row r="359">
          <cell r="A359">
            <v>43225</v>
          </cell>
          <cell r="C359">
            <v>14.797569444444454</v>
          </cell>
          <cell r="E359">
            <v>24482.399999999998</v>
          </cell>
        </row>
        <row r="360">
          <cell r="A360">
            <v>43226</v>
          </cell>
          <cell r="C360">
            <v>17.376736111111114</v>
          </cell>
          <cell r="E360">
            <v>25059.600000000002</v>
          </cell>
        </row>
        <row r="361">
          <cell r="A361">
            <v>43227</v>
          </cell>
          <cell r="C361">
            <v>17.890347222222225</v>
          </cell>
          <cell r="E361">
            <v>25122.6</v>
          </cell>
        </row>
        <row r="362">
          <cell r="A362">
            <v>43228</v>
          </cell>
          <cell r="C362">
            <v>18.34430555555555</v>
          </cell>
          <cell r="E362">
            <v>23888.399999999998</v>
          </cell>
        </row>
        <row r="363">
          <cell r="A363">
            <v>43229</v>
          </cell>
          <cell r="C363">
            <v>19.061944444444443</v>
          </cell>
          <cell r="E363">
            <v>22417.200000000001</v>
          </cell>
        </row>
        <row r="364">
          <cell r="A364">
            <v>43230</v>
          </cell>
          <cell r="C364">
            <v>12.48430555555556</v>
          </cell>
          <cell r="E364">
            <v>10639.800000000001</v>
          </cell>
        </row>
        <row r="365">
          <cell r="A365">
            <v>43231</v>
          </cell>
          <cell r="C365">
            <v>12.418194444444449</v>
          </cell>
          <cell r="E365">
            <v>21714.000000000004</v>
          </cell>
        </row>
        <row r="366">
          <cell r="A366">
            <v>43232</v>
          </cell>
          <cell r="C366">
            <v>17.132777777777779</v>
          </cell>
          <cell r="E366">
            <v>20631.000000000004</v>
          </cell>
        </row>
        <row r="367">
          <cell r="A367">
            <v>43233</v>
          </cell>
          <cell r="C367">
            <v>13.638680555555545</v>
          </cell>
          <cell r="E367">
            <v>6652.2000000000007</v>
          </cell>
        </row>
        <row r="368">
          <cell r="A368">
            <v>43234</v>
          </cell>
          <cell r="C368">
            <v>19.28486111111112</v>
          </cell>
          <cell r="E368">
            <v>21873.000000000004</v>
          </cell>
        </row>
        <row r="369">
          <cell r="A369">
            <v>43235</v>
          </cell>
          <cell r="C369">
            <v>18.832569444444445</v>
          </cell>
          <cell r="E369">
            <v>23251.8</v>
          </cell>
        </row>
        <row r="370">
          <cell r="A370">
            <v>43236</v>
          </cell>
          <cell r="C370">
            <v>15.338819444444445</v>
          </cell>
          <cell r="E370">
            <v>14733.6</v>
          </cell>
        </row>
        <row r="371">
          <cell r="A371">
            <v>43237</v>
          </cell>
          <cell r="C371">
            <v>11.393194444444447</v>
          </cell>
          <cell r="E371">
            <v>24915</v>
          </cell>
        </row>
        <row r="372">
          <cell r="A372">
            <v>43238</v>
          </cell>
          <cell r="C372">
            <v>10.574375000000002</v>
          </cell>
          <cell r="E372">
            <v>19183.842253521128</v>
          </cell>
        </row>
        <row r="373">
          <cell r="A373">
            <v>43239</v>
          </cell>
          <cell r="C373">
            <v>10.205000000000004</v>
          </cell>
          <cell r="E373">
            <v>6406.2</v>
          </cell>
        </row>
        <row r="374">
          <cell r="A374">
            <v>43240</v>
          </cell>
          <cell r="C374">
            <v>16.231944444444448</v>
          </cell>
          <cell r="E374">
            <v>25363.200000000001</v>
          </cell>
        </row>
        <row r="375">
          <cell r="A375">
            <v>43241</v>
          </cell>
          <cell r="C375">
            <v>19.4513888888889</v>
          </cell>
          <cell r="E375">
            <v>23156.400000000005</v>
          </cell>
        </row>
        <row r="376">
          <cell r="A376">
            <v>43242</v>
          </cell>
          <cell r="C376">
            <v>18.212222222222227</v>
          </cell>
          <cell r="E376">
            <v>15583.8</v>
          </cell>
        </row>
        <row r="377">
          <cell r="A377">
            <v>43243</v>
          </cell>
          <cell r="C377">
            <v>18.741875000000007</v>
          </cell>
          <cell r="E377">
            <v>14895.6</v>
          </cell>
        </row>
        <row r="378">
          <cell r="A378">
            <v>43244</v>
          </cell>
          <cell r="C378">
            <v>18.562152777777797</v>
          </cell>
          <cell r="E378">
            <v>9357</v>
          </cell>
        </row>
        <row r="379">
          <cell r="A379">
            <v>43245</v>
          </cell>
          <cell r="C379">
            <v>20.834652777777787</v>
          </cell>
          <cell r="E379">
            <v>20668.800000000003</v>
          </cell>
        </row>
        <row r="380">
          <cell r="A380">
            <v>43246</v>
          </cell>
          <cell r="C380">
            <v>22.881388888888885</v>
          </cell>
          <cell r="E380">
            <v>25479</v>
          </cell>
        </row>
        <row r="381">
          <cell r="A381">
            <v>43247</v>
          </cell>
          <cell r="C381">
            <v>20.370347222222225</v>
          </cell>
          <cell r="E381">
            <v>12370.2</v>
          </cell>
        </row>
        <row r="382">
          <cell r="A382">
            <v>43248</v>
          </cell>
          <cell r="C382">
            <v>23.616666666666649</v>
          </cell>
          <cell r="E382">
            <v>23515.8</v>
          </cell>
        </row>
        <row r="383">
          <cell r="A383">
            <v>43249</v>
          </cell>
          <cell r="C383">
            <v>22.608750000000001</v>
          </cell>
          <cell r="E383">
            <v>17655.600000000002</v>
          </cell>
        </row>
        <row r="384">
          <cell r="A384">
            <v>43250</v>
          </cell>
          <cell r="C384">
            <v>21.812569444444449</v>
          </cell>
          <cell r="E384">
            <v>23204.400000000001</v>
          </cell>
        </row>
        <row r="385">
          <cell r="A385">
            <v>43251</v>
          </cell>
          <cell r="C385">
            <v>20.715138888888887</v>
          </cell>
          <cell r="E385">
            <v>15551.4</v>
          </cell>
        </row>
        <row r="386">
          <cell r="A386">
            <v>43252</v>
          </cell>
          <cell r="C386">
            <v>17.849097222222213</v>
          </cell>
          <cell r="E386">
            <v>9172.2000000000007</v>
          </cell>
        </row>
        <row r="387">
          <cell r="A387">
            <v>43253</v>
          </cell>
          <cell r="C387">
            <v>17.179861111111116</v>
          </cell>
          <cell r="E387">
            <v>6575.4000000000005</v>
          </cell>
        </row>
        <row r="388">
          <cell r="A388">
            <v>43254</v>
          </cell>
          <cell r="C388">
            <v>20.121527777777786</v>
          </cell>
          <cell r="E388">
            <v>17436</v>
          </cell>
        </row>
        <row r="389">
          <cell r="A389">
            <v>43255</v>
          </cell>
          <cell r="C389">
            <v>18.887361111111115</v>
          </cell>
          <cell r="E389">
            <v>17992.2</v>
          </cell>
        </row>
        <row r="390">
          <cell r="A390">
            <v>43256</v>
          </cell>
          <cell r="C390">
            <v>17.117361111111105</v>
          </cell>
          <cell r="E390">
            <v>15900</v>
          </cell>
        </row>
        <row r="391">
          <cell r="A391">
            <v>43257</v>
          </cell>
          <cell r="C391">
            <v>20.630208333333321</v>
          </cell>
          <cell r="E391">
            <v>27355.200000000001</v>
          </cell>
        </row>
        <row r="392">
          <cell r="A392">
            <v>43258</v>
          </cell>
          <cell r="C392">
            <v>22.966458333333335</v>
          </cell>
          <cell r="E392">
            <v>26225.4</v>
          </cell>
        </row>
        <row r="393">
          <cell r="A393">
            <v>43259</v>
          </cell>
          <cell r="C393">
            <v>18.424305555555563</v>
          </cell>
          <cell r="E393">
            <v>6306.6</v>
          </cell>
        </row>
        <row r="394">
          <cell r="A394">
            <v>43260</v>
          </cell>
          <cell r="C394">
            <v>20.871319444444453</v>
          </cell>
          <cell r="E394">
            <v>23590.800000000003</v>
          </cell>
        </row>
        <row r="395">
          <cell r="A395">
            <v>43261</v>
          </cell>
          <cell r="C395">
            <v>19.25097222222222</v>
          </cell>
          <cell r="E395">
            <v>24400.800000000003</v>
          </cell>
        </row>
        <row r="396">
          <cell r="A396">
            <v>43262</v>
          </cell>
          <cell r="C396">
            <v>17.619861111111099</v>
          </cell>
          <cell r="E396">
            <v>25578.000000000004</v>
          </cell>
        </row>
        <row r="397">
          <cell r="A397">
            <v>43263</v>
          </cell>
          <cell r="C397">
            <v>14.644583333333337</v>
          </cell>
          <cell r="E397">
            <v>12955.200000000003</v>
          </cell>
        </row>
        <row r="398">
          <cell r="A398">
            <v>43264</v>
          </cell>
          <cell r="C398">
            <v>13.899791666666664</v>
          </cell>
          <cell r="E398">
            <v>11090.013986013988</v>
          </cell>
        </row>
        <row r="399">
          <cell r="A399">
            <v>43265</v>
          </cell>
          <cell r="C399">
            <v>15.008541666666673</v>
          </cell>
          <cell r="E399">
            <v>12531.6</v>
          </cell>
        </row>
        <row r="400">
          <cell r="A400">
            <v>43266</v>
          </cell>
          <cell r="C400">
            <v>18.621250000000003</v>
          </cell>
          <cell r="E400">
            <v>22970.399999999998</v>
          </cell>
        </row>
        <row r="401">
          <cell r="A401">
            <v>43267</v>
          </cell>
          <cell r="C401">
            <v>17.435347222222212</v>
          </cell>
          <cell r="E401">
            <v>19714.8</v>
          </cell>
        </row>
        <row r="402">
          <cell r="A402">
            <v>43268</v>
          </cell>
          <cell r="C402">
            <v>15.369236111111118</v>
          </cell>
          <cell r="E402">
            <v>10208.4</v>
          </cell>
        </row>
        <row r="403">
          <cell r="A403">
            <v>43269</v>
          </cell>
          <cell r="C403">
            <v>16.284791666666674</v>
          </cell>
          <cell r="E403">
            <v>6991.2000000000007</v>
          </cell>
        </row>
        <row r="404">
          <cell r="A404">
            <v>43270</v>
          </cell>
          <cell r="C404">
            <v>17.624444444444446</v>
          </cell>
          <cell r="E404">
            <v>6334.2000000000007</v>
          </cell>
        </row>
        <row r="405">
          <cell r="A405">
            <v>43271</v>
          </cell>
          <cell r="C405">
            <v>19.015347222222225</v>
          </cell>
          <cell r="E405">
            <v>18550.623776223776</v>
          </cell>
        </row>
        <row r="406">
          <cell r="A406">
            <v>43272</v>
          </cell>
          <cell r="C406">
            <v>14.899722222222225</v>
          </cell>
          <cell r="E406">
            <v>17827.605633802817</v>
          </cell>
        </row>
        <row r="407">
          <cell r="A407">
            <v>43273</v>
          </cell>
          <cell r="C407">
            <v>13.58006944444444</v>
          </cell>
          <cell r="E407">
            <v>12310.2</v>
          </cell>
        </row>
        <row r="408">
          <cell r="A408">
            <v>43274</v>
          </cell>
          <cell r="C408">
            <v>14.582152777777781</v>
          </cell>
          <cell r="E408">
            <v>13273.2</v>
          </cell>
        </row>
        <row r="409">
          <cell r="A409">
            <v>43275</v>
          </cell>
          <cell r="C409">
            <v>14.421527777777779</v>
          </cell>
          <cell r="E409">
            <v>10782.000000000002</v>
          </cell>
        </row>
        <row r="410">
          <cell r="A410">
            <v>43276</v>
          </cell>
          <cell r="C410">
            <v>16.565277777777787</v>
          </cell>
          <cell r="E410">
            <v>17679.143661971833</v>
          </cell>
        </row>
        <row r="411">
          <cell r="A411">
            <v>43277</v>
          </cell>
          <cell r="C411">
            <v>16.812847222222231</v>
          </cell>
          <cell r="E411">
            <v>26053.200000000004</v>
          </cell>
        </row>
        <row r="412">
          <cell r="A412">
            <v>43278</v>
          </cell>
          <cell r="C412">
            <v>19.018888888888888</v>
          </cell>
          <cell r="E412">
            <v>25758.600000000002</v>
          </cell>
        </row>
        <row r="413">
          <cell r="A413">
            <v>43279</v>
          </cell>
          <cell r="C413">
            <v>22.146597222222219</v>
          </cell>
          <cell r="E413">
            <v>24458.400000000001</v>
          </cell>
        </row>
        <row r="414">
          <cell r="A414">
            <v>43280</v>
          </cell>
          <cell r="C414">
            <v>20.864097222222231</v>
          </cell>
          <cell r="E414">
            <v>26277.600000000002</v>
          </cell>
        </row>
        <row r="415">
          <cell r="A415">
            <v>43281</v>
          </cell>
          <cell r="C415">
            <v>21.381875000000008</v>
          </cell>
          <cell r="E415">
            <v>26625.000000000004</v>
          </cell>
        </row>
        <row r="416">
          <cell r="A416">
            <v>43282</v>
          </cell>
          <cell r="C416">
            <v>21.812638888888895</v>
          </cell>
          <cell r="E416">
            <v>27495.599999999999</v>
          </cell>
        </row>
        <row r="417">
          <cell r="A417">
            <v>43283</v>
          </cell>
          <cell r="C417">
            <v>21.173611111111125</v>
          </cell>
          <cell r="E417">
            <v>27334.2</v>
          </cell>
        </row>
        <row r="418">
          <cell r="A418">
            <v>43284</v>
          </cell>
          <cell r="C418">
            <v>21.4273611111111</v>
          </cell>
          <cell r="E418">
            <v>26519.4</v>
          </cell>
        </row>
        <row r="419">
          <cell r="A419">
            <v>43285</v>
          </cell>
          <cell r="C419">
            <v>20.92006944444443</v>
          </cell>
          <cell r="E419">
            <v>21361.200000000001</v>
          </cell>
        </row>
        <row r="420">
          <cell r="A420">
            <v>43286</v>
          </cell>
          <cell r="C420">
            <v>19.727152777777786</v>
          </cell>
          <cell r="E420">
            <v>24536.399999999998</v>
          </cell>
        </row>
        <row r="421">
          <cell r="A421">
            <v>43287</v>
          </cell>
          <cell r="C421">
            <v>20.350347222222204</v>
          </cell>
          <cell r="E421">
            <v>20580.000000000004</v>
          </cell>
        </row>
        <row r="422">
          <cell r="A422">
            <v>43288</v>
          </cell>
          <cell r="C422">
            <v>18.998333333333328</v>
          </cell>
          <cell r="E422">
            <v>24525.000000000004</v>
          </cell>
        </row>
        <row r="423">
          <cell r="A423">
            <v>43289</v>
          </cell>
          <cell r="C423">
            <v>18.496111111111116</v>
          </cell>
          <cell r="E423">
            <v>25038.000000000004</v>
          </cell>
        </row>
        <row r="424">
          <cell r="A424">
            <v>43290</v>
          </cell>
          <cell r="C424">
            <v>17.692152777777778</v>
          </cell>
          <cell r="E424">
            <v>13607.4</v>
          </cell>
        </row>
        <row r="425">
          <cell r="A425">
            <v>43291</v>
          </cell>
          <cell r="C425">
            <v>16.185486111111107</v>
          </cell>
          <cell r="E425">
            <v>11189.400000000001</v>
          </cell>
        </row>
        <row r="426">
          <cell r="A426">
            <v>43292</v>
          </cell>
          <cell r="C426">
            <v>17.565694444444439</v>
          </cell>
          <cell r="E426">
            <v>15361.429787234043</v>
          </cell>
        </row>
        <row r="427">
          <cell r="A427">
            <v>43293</v>
          </cell>
          <cell r="C427">
            <v>20.27173611111111</v>
          </cell>
          <cell r="E427">
            <v>25051.800000000003</v>
          </cell>
        </row>
        <row r="428">
          <cell r="A428">
            <v>43294</v>
          </cell>
          <cell r="C428">
            <v>19.381944444444446</v>
          </cell>
          <cell r="E428">
            <v>24878.400000000001</v>
          </cell>
        </row>
        <row r="429">
          <cell r="A429">
            <v>43295</v>
          </cell>
          <cell r="C429">
            <v>19.998541666666675</v>
          </cell>
          <cell r="E429">
            <v>26502.600000000002</v>
          </cell>
        </row>
        <row r="430">
          <cell r="A430">
            <v>43296</v>
          </cell>
          <cell r="C430">
            <v>21.454305555555546</v>
          </cell>
          <cell r="E430">
            <v>26327.4</v>
          </cell>
        </row>
        <row r="431">
          <cell r="A431">
            <v>43297</v>
          </cell>
          <cell r="C431">
            <v>22.914305555555572</v>
          </cell>
          <cell r="E431">
            <v>23119.8</v>
          </cell>
        </row>
        <row r="432">
          <cell r="A432">
            <v>43298</v>
          </cell>
          <cell r="C432">
            <v>21.774375000000003</v>
          </cell>
          <cell r="E432">
            <v>23140.799999999999</v>
          </cell>
        </row>
        <row r="433">
          <cell r="A433">
            <v>43299</v>
          </cell>
          <cell r="C433">
            <v>20.176111111111101</v>
          </cell>
          <cell r="E433">
            <v>23329.8</v>
          </cell>
        </row>
        <row r="434">
          <cell r="A434">
            <v>43300</v>
          </cell>
          <cell r="C434">
            <v>21.619236111111107</v>
          </cell>
          <cell r="E434">
            <v>20731.800000000003</v>
          </cell>
        </row>
        <row r="435">
          <cell r="A435">
            <v>43301</v>
          </cell>
          <cell r="C435">
            <v>20.586111111111101</v>
          </cell>
          <cell r="E435">
            <v>23407.200000000004</v>
          </cell>
        </row>
        <row r="436">
          <cell r="A436">
            <v>43302</v>
          </cell>
          <cell r="C436">
            <v>22.767777777777788</v>
          </cell>
          <cell r="E436">
            <v>24973.8</v>
          </cell>
        </row>
        <row r="437">
          <cell r="A437">
            <v>43303</v>
          </cell>
          <cell r="C437">
            <v>21.772222222222222</v>
          </cell>
          <cell r="E437">
            <v>22588.800000000003</v>
          </cell>
        </row>
        <row r="438">
          <cell r="A438">
            <v>43304</v>
          </cell>
          <cell r="C438">
            <v>23.213611111111121</v>
          </cell>
          <cell r="E438">
            <v>24355.200000000004</v>
          </cell>
        </row>
        <row r="439">
          <cell r="A439">
            <v>43305</v>
          </cell>
          <cell r="C439">
            <v>26.06305555555555</v>
          </cell>
          <cell r="E439">
            <v>22114.800000000003</v>
          </cell>
        </row>
        <row r="440">
          <cell r="A440">
            <v>43306</v>
          </cell>
          <cell r="C440">
            <v>26.786180555555553</v>
          </cell>
          <cell r="E440">
            <v>21283.200000000001</v>
          </cell>
        </row>
        <row r="441">
          <cell r="A441">
            <v>43307</v>
          </cell>
          <cell r="C441">
            <v>28.370763888888884</v>
          </cell>
          <cell r="E441">
            <v>22636.800000000003</v>
          </cell>
        </row>
        <row r="442">
          <cell r="A442">
            <v>43308</v>
          </cell>
          <cell r="C442">
            <v>30.874791666666674</v>
          </cell>
          <cell r="E442">
            <v>23667</v>
          </cell>
        </row>
        <row r="443">
          <cell r="A443">
            <v>43309</v>
          </cell>
          <cell r="C443">
            <v>21.544166666666666</v>
          </cell>
          <cell r="E443">
            <v>14142</v>
          </cell>
        </row>
        <row r="444">
          <cell r="A444">
            <v>43310</v>
          </cell>
          <cell r="C444">
            <v>21.933472222222221</v>
          </cell>
          <cell r="E444">
            <v>16066.2</v>
          </cell>
        </row>
        <row r="445">
          <cell r="A445">
            <v>43311</v>
          </cell>
          <cell r="C445">
            <v>25.548263888888886</v>
          </cell>
          <cell r="E445">
            <v>21220.800000000003</v>
          </cell>
        </row>
        <row r="446">
          <cell r="A446">
            <v>43312</v>
          </cell>
          <cell r="C446">
            <v>22.138402777777795</v>
          </cell>
          <cell r="E446">
            <v>20781.600000000002</v>
          </cell>
        </row>
        <row r="447">
          <cell r="A447">
            <v>43313</v>
          </cell>
          <cell r="C447">
            <v>21.924861111111102</v>
          </cell>
          <cell r="E447">
            <v>18040.8</v>
          </cell>
        </row>
        <row r="448">
          <cell r="A448">
            <v>43314</v>
          </cell>
          <cell r="C448">
            <v>24.113124999999997</v>
          </cell>
          <cell r="E448">
            <v>21555.600000000002</v>
          </cell>
        </row>
        <row r="449">
          <cell r="A449">
            <v>43315</v>
          </cell>
          <cell r="C449">
            <v>25.724861111111107</v>
          </cell>
          <cell r="E449">
            <v>23645.399999999998</v>
          </cell>
        </row>
        <row r="450">
          <cell r="A450">
            <v>43316</v>
          </cell>
          <cell r="C450">
            <v>23.514236111111117</v>
          </cell>
          <cell r="E450">
            <v>18379.8</v>
          </cell>
        </row>
        <row r="451">
          <cell r="A451">
            <v>43317</v>
          </cell>
          <cell r="C451">
            <v>21.472777777777779</v>
          </cell>
          <cell r="E451">
            <v>24425.400000000005</v>
          </cell>
        </row>
        <row r="452">
          <cell r="A452">
            <v>43318</v>
          </cell>
          <cell r="C452">
            <v>24.271458333333342</v>
          </cell>
          <cell r="E452">
            <v>23999.4</v>
          </cell>
        </row>
        <row r="453">
          <cell r="A453">
            <v>43319</v>
          </cell>
          <cell r="C453">
            <v>26.972361111111113</v>
          </cell>
          <cell r="E453">
            <v>21789.600000000002</v>
          </cell>
        </row>
        <row r="454">
          <cell r="A454">
            <v>43320</v>
          </cell>
          <cell r="C454">
            <v>19.957152777777775</v>
          </cell>
          <cell r="E454">
            <v>10167.000000000002</v>
          </cell>
        </row>
        <row r="455">
          <cell r="A455">
            <v>43321</v>
          </cell>
          <cell r="C455">
            <v>16.761666666666677</v>
          </cell>
          <cell r="E455">
            <v>8331.6</v>
          </cell>
        </row>
        <row r="456">
          <cell r="A456">
            <v>43322</v>
          </cell>
          <cell r="C456">
            <v>17.132013888888892</v>
          </cell>
          <cell r="E456">
            <v>16390.2</v>
          </cell>
        </row>
        <row r="457">
          <cell r="A457">
            <v>43323</v>
          </cell>
          <cell r="C457">
            <v>16.027847222222221</v>
          </cell>
          <cell r="E457">
            <v>20062.2</v>
          </cell>
        </row>
        <row r="458">
          <cell r="A458">
            <v>43324</v>
          </cell>
          <cell r="C458">
            <v>19.689722222222219</v>
          </cell>
          <cell r="E458">
            <v>16908.000000000004</v>
          </cell>
        </row>
        <row r="459">
          <cell r="A459">
            <v>43325</v>
          </cell>
          <cell r="C459">
            <v>18.342152777777777</v>
          </cell>
          <cell r="E459">
            <v>7165.2000000000007</v>
          </cell>
        </row>
        <row r="460">
          <cell r="A460">
            <v>43326</v>
          </cell>
          <cell r="C460">
            <v>19.52930555555556</v>
          </cell>
          <cell r="E460">
            <v>15197.400000000001</v>
          </cell>
        </row>
        <row r="461">
          <cell r="A461">
            <v>43327</v>
          </cell>
          <cell r="C461">
            <v>19.381249999999998</v>
          </cell>
          <cell r="E461">
            <v>9009.9543624161088</v>
          </cell>
        </row>
        <row r="462">
          <cell r="A462">
            <v>43328</v>
          </cell>
          <cell r="C462">
            <v>19.33326388888889</v>
          </cell>
          <cell r="E462">
            <v>15256.2</v>
          </cell>
        </row>
        <row r="463">
          <cell r="A463">
            <v>43329</v>
          </cell>
          <cell r="C463">
            <v>17.932013888888882</v>
          </cell>
          <cell r="E463">
            <v>16381.2</v>
          </cell>
        </row>
        <row r="464">
          <cell r="A464">
            <v>43330</v>
          </cell>
          <cell r="C464">
            <v>17.267152777777785</v>
          </cell>
          <cell r="E464">
            <v>13031.400000000001</v>
          </cell>
        </row>
        <row r="465">
          <cell r="A465">
            <v>43331</v>
          </cell>
          <cell r="C465">
            <v>20.175277777777772</v>
          </cell>
          <cell r="E465">
            <v>13650.6</v>
          </cell>
        </row>
        <row r="466">
          <cell r="A466">
            <v>43332</v>
          </cell>
          <cell r="C466">
            <v>19.823263888888892</v>
          </cell>
          <cell r="E466">
            <v>7881</v>
          </cell>
        </row>
        <row r="467">
          <cell r="A467">
            <v>43333</v>
          </cell>
          <cell r="C467">
            <v>20.450069444444434</v>
          </cell>
          <cell r="E467">
            <v>13544.400000000001</v>
          </cell>
        </row>
        <row r="468">
          <cell r="A468">
            <v>43334</v>
          </cell>
          <cell r="C468">
            <v>20.003125000000001</v>
          </cell>
          <cell r="E468">
            <v>17425.800000000003</v>
          </cell>
        </row>
        <row r="469">
          <cell r="A469">
            <v>43335</v>
          </cell>
          <cell r="C469">
            <v>18.208611111111114</v>
          </cell>
          <cell r="E469">
            <v>9903.6</v>
          </cell>
        </row>
        <row r="470">
          <cell r="A470">
            <v>43336</v>
          </cell>
          <cell r="C470">
            <v>16.042847222222225</v>
          </cell>
          <cell r="E470">
            <v>14911.200000000003</v>
          </cell>
        </row>
        <row r="471">
          <cell r="A471">
            <v>43337</v>
          </cell>
          <cell r="C471">
            <v>12.210902777777777</v>
          </cell>
          <cell r="E471">
            <v>12087.000000000002</v>
          </cell>
        </row>
        <row r="472">
          <cell r="A472">
            <v>43338</v>
          </cell>
          <cell r="C472">
            <v>14.344166666666679</v>
          </cell>
          <cell r="E472">
            <v>16728</v>
          </cell>
        </row>
        <row r="473">
          <cell r="A473">
            <v>43339</v>
          </cell>
          <cell r="C473">
            <v>16.835208333333338</v>
          </cell>
          <cell r="E473">
            <v>8463</v>
          </cell>
        </row>
        <row r="474">
          <cell r="A474">
            <v>43340</v>
          </cell>
          <cell r="C474">
            <v>17.214652777777772</v>
          </cell>
          <cell r="E474">
            <v>11839.2</v>
          </cell>
        </row>
        <row r="475">
          <cell r="A475">
            <v>43341</v>
          </cell>
          <cell r="C475">
            <v>15.636875000000003</v>
          </cell>
          <cell r="E475">
            <v>9699</v>
          </cell>
        </row>
        <row r="476">
          <cell r="A476">
            <v>43342</v>
          </cell>
          <cell r="C476">
            <v>14.876805555555551</v>
          </cell>
          <cell r="E476">
            <v>14247.000000000002</v>
          </cell>
        </row>
        <row r="477">
          <cell r="A477">
            <v>43343</v>
          </cell>
          <cell r="C477">
            <v>12.823611111111113</v>
          </cell>
          <cell r="E477">
            <v>12800.4</v>
          </cell>
        </row>
        <row r="478">
          <cell r="A478">
            <v>43344</v>
          </cell>
          <cell r="C478">
            <v>13.085902777777768</v>
          </cell>
          <cell r="E478">
            <v>16093.800000000001</v>
          </cell>
        </row>
        <row r="479">
          <cell r="A479">
            <v>43345</v>
          </cell>
          <cell r="C479">
            <v>15.79465277777777</v>
          </cell>
          <cell r="E479">
            <v>19191</v>
          </cell>
        </row>
        <row r="480">
          <cell r="A480">
            <v>43346</v>
          </cell>
          <cell r="C480">
            <v>18.919722222222227</v>
          </cell>
          <cell r="E480">
            <v>8002.2000000000007</v>
          </cell>
        </row>
        <row r="481">
          <cell r="A481">
            <v>43347</v>
          </cell>
          <cell r="C481">
            <v>20.432430555555555</v>
          </cell>
          <cell r="E481">
            <v>15923.400000000001</v>
          </cell>
        </row>
        <row r="482">
          <cell r="A482">
            <v>43348</v>
          </cell>
          <cell r="C482">
            <v>20.57493055555555</v>
          </cell>
          <cell r="E482">
            <v>13600.8</v>
          </cell>
        </row>
        <row r="483">
          <cell r="A483">
            <v>43349</v>
          </cell>
          <cell r="C483">
            <v>16.945486111111116</v>
          </cell>
          <cell r="E483">
            <v>5378.4000000000005</v>
          </cell>
        </row>
        <row r="484">
          <cell r="A484">
            <v>43350</v>
          </cell>
          <cell r="C484">
            <v>14.512638888888887</v>
          </cell>
          <cell r="E484">
            <v>14488.800000000003</v>
          </cell>
        </row>
        <row r="485">
          <cell r="A485">
            <v>43351</v>
          </cell>
          <cell r="C485">
            <v>14.370277777777781</v>
          </cell>
          <cell r="E485">
            <v>11520.6</v>
          </cell>
        </row>
        <row r="486">
          <cell r="A486">
            <v>43352</v>
          </cell>
          <cell r="C486">
            <v>17.395902777777785</v>
          </cell>
          <cell r="E486">
            <v>13864.2</v>
          </cell>
        </row>
        <row r="487">
          <cell r="A487">
            <v>43353</v>
          </cell>
          <cell r="C487">
            <v>17.296666666666667</v>
          </cell>
          <cell r="E487">
            <v>8167.2</v>
          </cell>
        </row>
        <row r="488">
          <cell r="A488">
            <v>43354</v>
          </cell>
          <cell r="C488">
            <v>18.712708333333328</v>
          </cell>
          <cell r="E488">
            <v>10546.2</v>
          </cell>
        </row>
        <row r="489">
          <cell r="A489">
            <v>43355</v>
          </cell>
          <cell r="C489">
            <v>15.317777777777783</v>
          </cell>
          <cell r="E489">
            <v>4491.6000000000004</v>
          </cell>
        </row>
        <row r="490">
          <cell r="A490">
            <v>43356</v>
          </cell>
          <cell r="C490">
            <v>13.395138888888887</v>
          </cell>
          <cell r="E490">
            <v>16848.600000000002</v>
          </cell>
        </row>
        <row r="491">
          <cell r="A491">
            <v>43357</v>
          </cell>
          <cell r="C491">
            <v>12.641250000000001</v>
          </cell>
          <cell r="E491">
            <v>15097.8</v>
          </cell>
        </row>
        <row r="492">
          <cell r="A492">
            <v>43358</v>
          </cell>
          <cell r="C492">
            <v>14.394305555555556</v>
          </cell>
          <cell r="E492">
            <v>11366.4</v>
          </cell>
        </row>
        <row r="493">
          <cell r="A493">
            <v>43359</v>
          </cell>
          <cell r="C493">
            <v>13.931319444444448</v>
          </cell>
          <cell r="E493">
            <v>13162.800000000001</v>
          </cell>
        </row>
        <row r="494">
          <cell r="A494">
            <v>43360</v>
          </cell>
          <cell r="C494">
            <v>14.914583333333335</v>
          </cell>
          <cell r="E494">
            <v>14772.6</v>
          </cell>
        </row>
        <row r="495">
          <cell r="A495">
            <v>43361</v>
          </cell>
          <cell r="C495">
            <v>18.498888888888896</v>
          </cell>
          <cell r="E495">
            <v>15022.2</v>
          </cell>
        </row>
        <row r="496">
          <cell r="A496">
            <v>43362</v>
          </cell>
          <cell r="C496">
            <v>18.500138888888884</v>
          </cell>
          <cell r="E496">
            <v>13506.000000000002</v>
          </cell>
        </row>
        <row r="497">
          <cell r="A497">
            <v>43363</v>
          </cell>
          <cell r="C497">
            <v>19.092708333333334</v>
          </cell>
          <cell r="E497">
            <v>11342.4</v>
          </cell>
        </row>
        <row r="498">
          <cell r="A498">
            <v>43364</v>
          </cell>
          <cell r="C498">
            <v>15.364444444444445</v>
          </cell>
          <cell r="E498">
            <v>8912.4</v>
          </cell>
        </row>
        <row r="499">
          <cell r="A499">
            <v>43365</v>
          </cell>
          <cell r="C499">
            <v>11.596180555555559</v>
          </cell>
          <cell r="E499">
            <v>6868.2000000000007</v>
          </cell>
        </row>
        <row r="500">
          <cell r="A500">
            <v>43366</v>
          </cell>
          <cell r="C500">
            <v>9.5004166666666663</v>
          </cell>
          <cell r="E500">
            <v>2296.2000000000003</v>
          </cell>
        </row>
        <row r="501">
          <cell r="A501">
            <v>43367</v>
          </cell>
          <cell r="C501">
            <v>9.6023611111111116</v>
          </cell>
          <cell r="E501">
            <v>11781</v>
          </cell>
        </row>
        <row r="502">
          <cell r="A502">
            <v>43368</v>
          </cell>
          <cell r="C502">
            <v>8.2822222222222202</v>
          </cell>
          <cell r="E502">
            <v>10398.000000000002</v>
          </cell>
        </row>
        <row r="503">
          <cell r="A503">
            <v>43369</v>
          </cell>
          <cell r="C503">
            <v>10.993819444444444</v>
          </cell>
          <cell r="E503">
            <v>13741.2</v>
          </cell>
        </row>
        <row r="504">
          <cell r="A504">
            <v>43370</v>
          </cell>
          <cell r="C504">
            <v>12.976458333333333</v>
          </cell>
          <cell r="E504">
            <v>14783.4</v>
          </cell>
        </row>
        <row r="505">
          <cell r="A505">
            <v>43371</v>
          </cell>
          <cell r="C505">
            <v>10.480416666666663</v>
          </cell>
          <cell r="E505">
            <v>9230.4</v>
          </cell>
        </row>
        <row r="506">
          <cell r="A506">
            <v>43372</v>
          </cell>
          <cell r="C506">
            <v>6.5872222222222225</v>
          </cell>
          <cell r="E506">
            <v>13812.6</v>
          </cell>
        </row>
        <row r="507">
          <cell r="A507">
            <v>43373</v>
          </cell>
          <cell r="C507">
            <v>8.8797916666666676</v>
          </cell>
          <cell r="E507">
            <v>12233.4</v>
          </cell>
        </row>
        <row r="508">
          <cell r="A508">
            <v>43374</v>
          </cell>
          <cell r="C508">
            <v>9.316458333333328</v>
          </cell>
          <cell r="E508">
            <v>10548</v>
          </cell>
        </row>
        <row r="509">
          <cell r="A509">
            <v>43375</v>
          </cell>
          <cell r="C509">
            <v>10.368263888888885</v>
          </cell>
          <cell r="E509">
            <v>5664.6</v>
          </cell>
        </row>
        <row r="510">
          <cell r="A510">
            <v>43376</v>
          </cell>
          <cell r="C510">
            <v>11.289861111111113</v>
          </cell>
          <cell r="E510">
            <v>10440.6</v>
          </cell>
        </row>
        <row r="511">
          <cell r="A511">
            <v>43377</v>
          </cell>
          <cell r="C511">
            <v>13.003055555555555</v>
          </cell>
          <cell r="E511">
            <v>6280.2000000000007</v>
          </cell>
        </row>
        <row r="512">
          <cell r="A512">
            <v>43378</v>
          </cell>
          <cell r="C512">
            <v>12.059930555555551</v>
          </cell>
          <cell r="E512">
            <v>12975.000000000002</v>
          </cell>
        </row>
        <row r="513">
          <cell r="A513">
            <v>43379</v>
          </cell>
          <cell r="C513">
            <v>13.340972222222216</v>
          </cell>
          <cell r="E513">
            <v>11752.800000000001</v>
          </cell>
        </row>
        <row r="514">
          <cell r="A514">
            <v>43380</v>
          </cell>
          <cell r="C514">
            <v>9.814583333333335</v>
          </cell>
          <cell r="E514">
            <v>9818.4</v>
          </cell>
        </row>
        <row r="515">
          <cell r="A515">
            <v>43381</v>
          </cell>
          <cell r="C515">
            <v>7.5635416666666693</v>
          </cell>
          <cell r="E515">
            <v>10242.6</v>
          </cell>
        </row>
        <row r="516">
          <cell r="A516">
            <v>43382</v>
          </cell>
          <cell r="C516">
            <v>9.0377083333333346</v>
          </cell>
          <cell r="E516">
            <v>11532.6</v>
          </cell>
        </row>
        <row r="517">
          <cell r="A517">
            <v>43383</v>
          </cell>
          <cell r="C517">
            <v>14.857638888888895</v>
          </cell>
          <cell r="E517">
            <v>11957.400000000001</v>
          </cell>
        </row>
        <row r="518">
          <cell r="A518">
            <v>43384</v>
          </cell>
          <cell r="C518">
            <v>17.337361111111107</v>
          </cell>
          <cell r="E518">
            <v>8779.2000000000007</v>
          </cell>
        </row>
        <row r="519">
          <cell r="A519">
            <v>43385</v>
          </cell>
          <cell r="C519">
            <v>18.730486111111119</v>
          </cell>
          <cell r="E519">
            <v>10176.6</v>
          </cell>
        </row>
        <row r="520">
          <cell r="A520">
            <v>43386</v>
          </cell>
          <cell r="C520">
            <v>20.469583333333343</v>
          </cell>
          <cell r="E520">
            <v>10150.200000000001</v>
          </cell>
        </row>
        <row r="521">
          <cell r="A521">
            <v>43387</v>
          </cell>
          <cell r="C521">
            <v>17.245069444444439</v>
          </cell>
          <cell r="E521">
            <v>9868.2000000000007</v>
          </cell>
        </row>
        <row r="522">
          <cell r="A522">
            <v>43388</v>
          </cell>
          <cell r="C522">
            <v>16.037500000000001</v>
          </cell>
          <cell r="E522">
            <v>9478.8000000000011</v>
          </cell>
        </row>
        <row r="523">
          <cell r="A523">
            <v>43389</v>
          </cell>
          <cell r="C523">
            <v>14.014861111111122</v>
          </cell>
          <cell r="E523">
            <v>8471.4000000000015</v>
          </cell>
        </row>
        <row r="524">
          <cell r="A524">
            <v>43390</v>
          </cell>
          <cell r="C524">
            <v>13.800208333333339</v>
          </cell>
          <cell r="E524">
            <v>9132.6</v>
          </cell>
        </row>
        <row r="525">
          <cell r="A525">
            <v>43391</v>
          </cell>
          <cell r="C525">
            <v>11.56069444444444</v>
          </cell>
          <cell r="E525">
            <v>6088.2</v>
          </cell>
        </row>
        <row r="526">
          <cell r="A526">
            <v>43392</v>
          </cell>
          <cell r="C526">
            <v>8.6309027777777789</v>
          </cell>
          <cell r="E526">
            <v>9519</v>
          </cell>
        </row>
        <row r="527">
          <cell r="A527">
            <v>43393</v>
          </cell>
          <cell r="C527">
            <v>7.2583333333333337</v>
          </cell>
          <cell r="E527">
            <v>8345.4</v>
          </cell>
        </row>
        <row r="528">
          <cell r="A528">
            <v>43394</v>
          </cell>
          <cell r="C528">
            <v>10.690138888888884</v>
          </cell>
          <cell r="E528">
            <v>6817.8000000000011</v>
          </cell>
        </row>
        <row r="529">
          <cell r="A529">
            <v>43395</v>
          </cell>
          <cell r="C529">
            <v>9.8719444444444395</v>
          </cell>
          <cell r="E529">
            <v>7451.4000000000005</v>
          </cell>
        </row>
        <row r="530">
          <cell r="A530">
            <v>43396</v>
          </cell>
          <cell r="C530">
            <v>11.517708333333333</v>
          </cell>
          <cell r="E530">
            <v>2128.1999999999998</v>
          </cell>
        </row>
        <row r="531">
          <cell r="A531">
            <v>43397</v>
          </cell>
          <cell r="C531">
            <v>13.802569444444446</v>
          </cell>
          <cell r="E531">
            <v>4032</v>
          </cell>
        </row>
        <row r="532">
          <cell r="A532">
            <v>43398</v>
          </cell>
          <cell r="C532">
            <v>11.814236111111107</v>
          </cell>
          <cell r="E532">
            <v>1996.2000000000003</v>
          </cell>
        </row>
        <row r="533">
          <cell r="A533">
            <v>43399</v>
          </cell>
          <cell r="C533">
            <v>9.0896527777777791</v>
          </cell>
          <cell r="E533">
            <v>1953.0000000000002</v>
          </cell>
        </row>
        <row r="534">
          <cell r="A534">
            <v>43400</v>
          </cell>
          <cell r="C534">
            <v>6.3482638888888907</v>
          </cell>
          <cell r="E534">
            <v>7918.2</v>
          </cell>
        </row>
        <row r="535">
          <cell r="A535">
            <v>43401</v>
          </cell>
          <cell r="C535">
            <v>3.4604166666666654</v>
          </cell>
          <cell r="E535">
            <v>7993.8</v>
          </cell>
        </row>
        <row r="536">
          <cell r="A536">
            <v>43402</v>
          </cell>
          <cell r="C536">
            <v>4.2319444444444443</v>
          </cell>
          <cell r="E536">
            <v>1738.2000000000003</v>
          </cell>
        </row>
        <row r="537">
          <cell r="A537">
            <v>43403</v>
          </cell>
          <cell r="C537">
            <v>5.513402777777781</v>
          </cell>
          <cell r="E537">
            <v>2151</v>
          </cell>
        </row>
        <row r="538">
          <cell r="A538">
            <v>43404</v>
          </cell>
          <cell r="C538">
            <v>8.2797916666666662</v>
          </cell>
          <cell r="E538">
            <v>7353.6</v>
          </cell>
        </row>
        <row r="539">
          <cell r="A539">
            <v>43405</v>
          </cell>
          <cell r="C539">
            <v>10.147430555555555</v>
          </cell>
          <cell r="E539">
            <v>2955</v>
          </cell>
        </row>
        <row r="540">
          <cell r="A540">
            <v>43406</v>
          </cell>
          <cell r="C540">
            <v>7.051041666666662</v>
          </cell>
          <cell r="E540">
            <v>5484</v>
          </cell>
        </row>
        <row r="541">
          <cell r="A541">
            <v>43407</v>
          </cell>
          <cell r="C541">
            <v>1.9915277777777776</v>
          </cell>
          <cell r="E541">
            <v>5598.6</v>
          </cell>
        </row>
        <row r="542">
          <cell r="A542">
            <v>43408</v>
          </cell>
          <cell r="C542">
            <v>4.7655555555555544</v>
          </cell>
          <cell r="E542">
            <v>7313.4</v>
          </cell>
        </row>
        <row r="543">
          <cell r="A543">
            <v>43409</v>
          </cell>
          <cell r="C543">
            <v>7.3442361111111154</v>
          </cell>
          <cell r="E543">
            <v>4069.2000000000003</v>
          </cell>
        </row>
        <row r="544">
          <cell r="A544">
            <v>43410</v>
          </cell>
          <cell r="C544">
            <v>11.076111111111111</v>
          </cell>
          <cell r="E544">
            <v>6079.2000000000007</v>
          </cell>
        </row>
        <row r="545">
          <cell r="A545">
            <v>43411</v>
          </cell>
          <cell r="C545">
            <v>11.292013888888883</v>
          </cell>
          <cell r="E545">
            <v>3267</v>
          </cell>
        </row>
        <row r="546">
          <cell r="A546">
            <v>43412</v>
          </cell>
          <cell r="C546">
            <v>8.1210416666666703</v>
          </cell>
          <cell r="E546">
            <v>6850.2000000000007</v>
          </cell>
        </row>
        <row r="547">
          <cell r="A547">
            <v>43413</v>
          </cell>
          <cell r="C547">
            <v>9.5314583333333331</v>
          </cell>
          <cell r="E547">
            <v>3904.8</v>
          </cell>
        </row>
        <row r="548">
          <cell r="A548">
            <v>43414</v>
          </cell>
          <cell r="C548">
            <v>11.821805555555553</v>
          </cell>
          <cell r="E548">
            <v>931.20000000000016</v>
          </cell>
        </row>
        <row r="549">
          <cell r="A549">
            <v>43415</v>
          </cell>
          <cell r="C549">
            <v>11.349374999999997</v>
          </cell>
          <cell r="E549">
            <v>2069.4</v>
          </cell>
        </row>
        <row r="550">
          <cell r="A550">
            <v>43416</v>
          </cell>
          <cell r="C550">
            <v>9.767777777777777</v>
          </cell>
          <cell r="E550">
            <v>1159.8</v>
          </cell>
        </row>
        <row r="551">
          <cell r="A551">
            <v>43417</v>
          </cell>
          <cell r="C551">
            <v>9.7481249999999982</v>
          </cell>
          <cell r="E551">
            <v>3565.8000000000006</v>
          </cell>
        </row>
        <row r="552">
          <cell r="A552">
            <v>43418</v>
          </cell>
          <cell r="C552">
            <v>6.6993055555555543</v>
          </cell>
          <cell r="E552">
            <v>5614.8000000000011</v>
          </cell>
        </row>
        <row r="553">
          <cell r="A553">
            <v>43419</v>
          </cell>
          <cell r="C553">
            <v>6.0928472222222219</v>
          </cell>
          <cell r="E553">
            <v>6087</v>
          </cell>
        </row>
        <row r="554">
          <cell r="A554">
            <v>43420</v>
          </cell>
          <cell r="C554">
            <v>4.8285416666666681</v>
          </cell>
          <cell r="E554">
            <v>5214.6000000000004</v>
          </cell>
        </row>
        <row r="555">
          <cell r="A555">
            <v>43421</v>
          </cell>
          <cell r="C555">
            <v>4.2779166666666661</v>
          </cell>
          <cell r="E555">
            <v>6058.2000000000007</v>
          </cell>
        </row>
        <row r="556">
          <cell r="A556">
            <v>43422</v>
          </cell>
          <cell r="C556">
            <v>2.7570833333333322</v>
          </cell>
          <cell r="E556">
            <v>6331.8000000000011</v>
          </cell>
        </row>
        <row r="557">
          <cell r="A557">
            <v>43423</v>
          </cell>
          <cell r="C557">
            <v>4.8724999999999996</v>
          </cell>
          <cell r="E557">
            <v>2247</v>
          </cell>
        </row>
        <row r="558">
          <cell r="A558">
            <v>43424</v>
          </cell>
          <cell r="C558">
            <v>3.1754861111111112</v>
          </cell>
          <cell r="E558">
            <v>748.8</v>
          </cell>
        </row>
        <row r="559">
          <cell r="A559">
            <v>43425</v>
          </cell>
          <cell r="C559">
            <v>3.3270833333333361</v>
          </cell>
          <cell r="E559">
            <v>4495.2000000000007</v>
          </cell>
        </row>
        <row r="560">
          <cell r="A560">
            <v>43426</v>
          </cell>
          <cell r="C560">
            <v>2.355694444444445</v>
          </cell>
          <cell r="E560">
            <v>1566.6</v>
          </cell>
        </row>
        <row r="561">
          <cell r="A561">
            <v>43427</v>
          </cell>
          <cell r="C561">
            <v>2.0059722222222214</v>
          </cell>
          <cell r="E561">
            <v>3352.8</v>
          </cell>
        </row>
        <row r="562">
          <cell r="A562">
            <v>43428</v>
          </cell>
          <cell r="C562">
            <v>2.1314583333333319</v>
          </cell>
          <cell r="E562">
            <v>942.00000000000011</v>
          </cell>
        </row>
        <row r="563">
          <cell r="A563">
            <v>43429</v>
          </cell>
          <cell r="C563">
            <v>3.0564583333333335</v>
          </cell>
          <cell r="E563">
            <v>720.00000000000011</v>
          </cell>
        </row>
        <row r="564">
          <cell r="A564">
            <v>43430</v>
          </cell>
          <cell r="C564">
            <v>4.5674305555555526</v>
          </cell>
          <cell r="E564">
            <v>1152.6000000000001</v>
          </cell>
        </row>
        <row r="565">
          <cell r="A565">
            <v>43431</v>
          </cell>
          <cell r="C565">
            <v>3.4083333333333328</v>
          </cell>
          <cell r="E565">
            <v>2289.0000000000005</v>
          </cell>
        </row>
        <row r="566">
          <cell r="A566">
            <v>43432</v>
          </cell>
          <cell r="C566">
            <v>5.2388888888888907</v>
          </cell>
          <cell r="E566">
            <v>1283.4000000000001</v>
          </cell>
        </row>
        <row r="567">
          <cell r="A567">
            <v>43433</v>
          </cell>
          <cell r="C567">
            <v>8.9226388888888888</v>
          </cell>
          <cell r="E567">
            <v>932.4</v>
          </cell>
        </row>
        <row r="568">
          <cell r="A568">
            <v>43434</v>
          </cell>
          <cell r="C568">
            <v>8.7488194444444396</v>
          </cell>
          <cell r="E568">
            <v>2427.6</v>
          </cell>
        </row>
        <row r="569">
          <cell r="A569">
            <v>43435</v>
          </cell>
          <cell r="C569">
            <v>7.2936805555555573</v>
          </cell>
          <cell r="E569">
            <v>2219.4</v>
          </cell>
        </row>
        <row r="570">
          <cell r="A570">
            <v>43436</v>
          </cell>
          <cell r="C570">
            <v>11.454861111111109</v>
          </cell>
          <cell r="E570">
            <v>700.2</v>
          </cell>
        </row>
        <row r="571">
          <cell r="A571">
            <v>43437</v>
          </cell>
          <cell r="C571">
            <v>11.553402777777777</v>
          </cell>
          <cell r="E571">
            <v>1728.6</v>
          </cell>
        </row>
        <row r="572">
          <cell r="A572">
            <v>43438</v>
          </cell>
          <cell r="C572">
            <v>3.750208333333334</v>
          </cell>
          <cell r="E572">
            <v>3950.4</v>
          </cell>
        </row>
        <row r="573">
          <cell r="A573">
            <v>43439</v>
          </cell>
          <cell r="C573">
            <v>4.1136111111111093</v>
          </cell>
          <cell r="E573">
            <v>1468.2000000000003</v>
          </cell>
        </row>
        <row r="574">
          <cell r="A574">
            <v>43440</v>
          </cell>
          <cell r="C574">
            <v>10.692777777777778</v>
          </cell>
          <cell r="E574">
            <v>661.2</v>
          </cell>
        </row>
        <row r="575">
          <cell r="A575">
            <v>43441</v>
          </cell>
          <cell r="C575">
            <v>9.6935416666666683</v>
          </cell>
          <cell r="E575">
            <v>403.8</v>
          </cell>
        </row>
        <row r="576">
          <cell r="A576">
            <v>43442</v>
          </cell>
          <cell r="C576">
            <v>8.1861805555555538</v>
          </cell>
          <cell r="E576">
            <v>829.19999999999993</v>
          </cell>
        </row>
        <row r="577">
          <cell r="A577">
            <v>43443</v>
          </cell>
          <cell r="C577">
            <v>7.340486111111109</v>
          </cell>
          <cell r="E577">
            <v>1714.8</v>
          </cell>
        </row>
        <row r="578">
          <cell r="A578">
            <v>43444</v>
          </cell>
          <cell r="C578">
            <v>4.5486111111111089</v>
          </cell>
          <cell r="E578">
            <v>2122.2000000000003</v>
          </cell>
        </row>
        <row r="579">
          <cell r="A579">
            <v>43445</v>
          </cell>
          <cell r="C579">
            <v>3.3477083333333342</v>
          </cell>
          <cell r="E579">
            <v>3246</v>
          </cell>
        </row>
        <row r="580">
          <cell r="A580">
            <v>43446</v>
          </cell>
          <cell r="C580">
            <v>-3.3263888888888933E-2</v>
          </cell>
          <cell r="E580">
            <v>1110.5999999999999</v>
          </cell>
        </row>
        <row r="581">
          <cell r="A581">
            <v>43447</v>
          </cell>
          <cell r="C581">
            <v>1.0529861111111121</v>
          </cell>
          <cell r="E581">
            <v>4098.6000000000004</v>
          </cell>
        </row>
        <row r="582">
          <cell r="A582">
            <v>43448</v>
          </cell>
          <cell r="C582">
            <v>0.2695833333333329</v>
          </cell>
          <cell r="E582">
            <v>2941.8000000000006</v>
          </cell>
        </row>
        <row r="583">
          <cell r="A583">
            <v>43449</v>
          </cell>
          <cell r="C583">
            <v>0.18347222222222234</v>
          </cell>
          <cell r="E583">
            <v>928.2</v>
          </cell>
        </row>
        <row r="584">
          <cell r="A584">
            <v>43450</v>
          </cell>
          <cell r="C584">
            <v>0.95312499999999944</v>
          </cell>
          <cell r="E584">
            <v>837.6</v>
          </cell>
        </row>
        <row r="585">
          <cell r="A585">
            <v>43451</v>
          </cell>
          <cell r="C585">
            <v>4.9409722222222241</v>
          </cell>
          <cell r="E585">
            <v>845.4</v>
          </cell>
        </row>
        <row r="586">
          <cell r="A586">
            <v>43452</v>
          </cell>
          <cell r="C586">
            <v>5.9743749999999984</v>
          </cell>
          <cell r="E586">
            <v>2334</v>
          </cell>
        </row>
        <row r="587">
          <cell r="A587">
            <v>43453</v>
          </cell>
          <cell r="C587">
            <v>7.0533333333333355</v>
          </cell>
          <cell r="E587">
            <v>1002.6</v>
          </cell>
        </row>
        <row r="588">
          <cell r="A588">
            <v>43454</v>
          </cell>
          <cell r="C588">
            <v>7.2622222222222268</v>
          </cell>
          <cell r="E588">
            <v>643.20000000000005</v>
          </cell>
        </row>
        <row r="589">
          <cell r="A589">
            <v>43455</v>
          </cell>
          <cell r="C589">
            <v>9.302638888888886</v>
          </cell>
          <cell r="E589">
            <v>433.20000000000005</v>
          </cell>
        </row>
        <row r="590">
          <cell r="A590">
            <v>43456</v>
          </cell>
          <cell r="C590">
            <v>8.8309027777777747</v>
          </cell>
          <cell r="E590">
            <v>1054.8000000000002</v>
          </cell>
        </row>
        <row r="591">
          <cell r="A591">
            <v>43457</v>
          </cell>
          <cell r="C591">
            <v>7.0993749999999993</v>
          </cell>
          <cell r="E591">
            <v>646.20000000000005</v>
          </cell>
        </row>
        <row r="592">
          <cell r="A592">
            <v>43458</v>
          </cell>
          <cell r="C592">
            <v>4.9309027777777796</v>
          </cell>
          <cell r="E592">
            <v>4155</v>
          </cell>
        </row>
        <row r="593">
          <cell r="A593">
            <v>43459</v>
          </cell>
          <cell r="C593">
            <v>4.2914583333333338</v>
          </cell>
          <cell r="E593">
            <v>1966.8000000000002</v>
          </cell>
        </row>
        <row r="594">
          <cell r="A594">
            <v>43460</v>
          </cell>
          <cell r="C594">
            <v>2.5038194444444448</v>
          </cell>
          <cell r="E594">
            <v>840</v>
          </cell>
        </row>
        <row r="595">
          <cell r="A595">
            <v>43461</v>
          </cell>
          <cell r="C595">
            <v>0.13854166666666648</v>
          </cell>
          <cell r="E595">
            <v>2466.0000000000005</v>
          </cell>
        </row>
        <row r="596">
          <cell r="A596">
            <v>43462</v>
          </cell>
          <cell r="C596">
            <v>0.37173611111111088</v>
          </cell>
          <cell r="E596">
            <v>424.80000000000007</v>
          </cell>
        </row>
        <row r="597">
          <cell r="A597">
            <v>43463</v>
          </cell>
          <cell r="C597">
            <v>6.6784722222222257</v>
          </cell>
          <cell r="E597">
            <v>799.2</v>
          </cell>
        </row>
        <row r="598">
          <cell r="A598">
            <v>43464</v>
          </cell>
          <cell r="C598">
            <v>7.8686805555555583</v>
          </cell>
          <cell r="E598">
            <v>1257.6000000000001</v>
          </cell>
        </row>
        <row r="599">
          <cell r="A599">
            <v>43465</v>
          </cell>
          <cell r="C599">
            <v>8.8095138888888815</v>
          </cell>
          <cell r="E599">
            <v>1200</v>
          </cell>
        </row>
        <row r="600">
          <cell r="A600">
            <v>43466</v>
          </cell>
          <cell r="C600">
            <v>6.9761111111111145</v>
          </cell>
          <cell r="E600">
            <v>1339.8000000000002</v>
          </cell>
        </row>
        <row r="601">
          <cell r="A601">
            <v>43467</v>
          </cell>
          <cell r="C601">
            <v>4.5855555555555529</v>
          </cell>
          <cell r="E601">
            <v>2672.4</v>
          </cell>
        </row>
        <row r="602">
          <cell r="A602">
            <v>43468</v>
          </cell>
          <cell r="C602">
            <v>3.45201388888889</v>
          </cell>
          <cell r="E602">
            <v>2882.4000000000005</v>
          </cell>
        </row>
        <row r="603">
          <cell r="A603">
            <v>43469</v>
          </cell>
          <cell r="C603">
            <v>4.1412499999999994</v>
          </cell>
          <cell r="E603">
            <v>474</v>
          </cell>
        </row>
        <row r="604">
          <cell r="A604">
            <v>43470</v>
          </cell>
          <cell r="C604">
            <v>6.585972222222221</v>
          </cell>
          <cell r="E604">
            <v>1004.4000000000001</v>
          </cell>
        </row>
        <row r="605">
          <cell r="A605">
            <v>43471</v>
          </cell>
          <cell r="C605">
            <v>5.1353472222222187</v>
          </cell>
          <cell r="E605">
            <v>2196.6</v>
          </cell>
        </row>
        <row r="606">
          <cell r="A606">
            <v>43472</v>
          </cell>
          <cell r="C606">
            <v>4.9909027777777792</v>
          </cell>
          <cell r="E606">
            <v>552.6</v>
          </cell>
        </row>
        <row r="607">
          <cell r="A607">
            <v>43473</v>
          </cell>
          <cell r="C607">
            <v>6.6144444444444419</v>
          </cell>
          <cell r="E607">
            <v>1401.0000000000002</v>
          </cell>
        </row>
        <row r="608">
          <cell r="A608">
            <v>43474</v>
          </cell>
          <cell r="C608">
            <v>3.8272916666666665</v>
          </cell>
          <cell r="E608">
            <v>4038.0000000000005</v>
          </cell>
        </row>
        <row r="609">
          <cell r="A609">
            <v>43475</v>
          </cell>
          <cell r="C609">
            <v>1.0685416666666661</v>
          </cell>
          <cell r="E609">
            <v>1092</v>
          </cell>
        </row>
        <row r="610">
          <cell r="A610">
            <v>43476</v>
          </cell>
          <cell r="C610">
            <v>5.8671527777777763</v>
          </cell>
          <cell r="E610">
            <v>1103.4000000000001</v>
          </cell>
        </row>
        <row r="611">
          <cell r="A611">
            <v>43477</v>
          </cell>
          <cell r="C611">
            <v>6.6790972222222216</v>
          </cell>
          <cell r="E611">
            <v>633.00000000000011</v>
          </cell>
        </row>
        <row r="612">
          <cell r="A612">
            <v>43478</v>
          </cell>
          <cell r="C612">
            <v>8.1107638888888918</v>
          </cell>
          <cell r="E612">
            <v>519</v>
          </cell>
        </row>
        <row r="613">
          <cell r="A613">
            <v>43479</v>
          </cell>
          <cell r="C613">
            <v>4.444652777777776</v>
          </cell>
          <cell r="E613">
            <v>2957.4</v>
          </cell>
        </row>
        <row r="614">
          <cell r="A614">
            <v>43480</v>
          </cell>
          <cell r="C614">
            <v>5.5006944444444503</v>
          </cell>
          <cell r="E614">
            <v>1645.8000000000002</v>
          </cell>
        </row>
        <row r="615">
          <cell r="A615">
            <v>43481</v>
          </cell>
          <cell r="C615">
            <v>5.8724999999999996</v>
          </cell>
          <cell r="E615">
            <v>1194.6000000000001</v>
          </cell>
        </row>
        <row r="616">
          <cell r="A616">
            <v>43482</v>
          </cell>
          <cell r="C616">
            <v>2.7302777777777787</v>
          </cell>
          <cell r="E616">
            <v>1981.2000000000003</v>
          </cell>
        </row>
        <row r="617">
          <cell r="A617">
            <v>43483</v>
          </cell>
          <cell r="C617">
            <v>-1.5143749999999989</v>
          </cell>
          <cell r="E617">
            <v>4568.4000000000005</v>
          </cell>
        </row>
        <row r="618">
          <cell r="A618">
            <v>43484</v>
          </cell>
          <cell r="C618">
            <v>-1.6056249999999979</v>
          </cell>
          <cell r="E618">
            <v>3834.6</v>
          </cell>
        </row>
        <row r="619">
          <cell r="A619">
            <v>43485</v>
          </cell>
          <cell r="C619">
            <v>-3.8884722222222212</v>
          </cell>
          <cell r="E619">
            <v>5676</v>
          </cell>
        </row>
        <row r="620">
          <cell r="A620">
            <v>43486</v>
          </cell>
          <cell r="C620">
            <v>-4.4566666666666688</v>
          </cell>
          <cell r="E620">
            <v>5259.0000000000009</v>
          </cell>
        </row>
        <row r="621">
          <cell r="A621">
            <v>43487</v>
          </cell>
          <cell r="C621">
            <v>-2.3985416666666648</v>
          </cell>
          <cell r="E621">
            <v>1582.2</v>
          </cell>
        </row>
        <row r="622">
          <cell r="A622">
            <v>43488</v>
          </cell>
          <cell r="C622">
            <v>-1.2063194444444447</v>
          </cell>
          <cell r="E622">
            <v>2797.8</v>
          </cell>
        </row>
        <row r="623">
          <cell r="A623">
            <v>43489</v>
          </cell>
          <cell r="C623">
            <v>-3.2977777777777812</v>
          </cell>
          <cell r="E623">
            <v>2370.6000000000004</v>
          </cell>
        </row>
        <row r="624">
          <cell r="A624">
            <v>43490</v>
          </cell>
          <cell r="C624">
            <v>-0.75777777777777766</v>
          </cell>
          <cell r="E624">
            <v>1720.8000000000002</v>
          </cell>
        </row>
        <row r="625">
          <cell r="A625">
            <v>43491</v>
          </cell>
          <cell r="C625">
            <v>6.35659722222222</v>
          </cell>
          <cell r="E625">
            <v>965.4</v>
          </cell>
        </row>
        <row r="626">
          <cell r="A626">
            <v>43492</v>
          </cell>
          <cell r="C626">
            <v>5.3648611111111117</v>
          </cell>
          <cell r="E626">
            <v>1372.8000000000002</v>
          </cell>
        </row>
        <row r="627">
          <cell r="A627">
            <v>43493</v>
          </cell>
          <cell r="C627">
            <v>3.1247222222222204</v>
          </cell>
          <cell r="E627">
            <v>2442</v>
          </cell>
        </row>
        <row r="628">
          <cell r="A628">
            <v>43494</v>
          </cell>
          <cell r="C628">
            <v>1.0604861111111112</v>
          </cell>
          <cell r="E628">
            <v>5237.4000000000005</v>
          </cell>
        </row>
        <row r="629">
          <cell r="A629">
            <v>43495</v>
          </cell>
          <cell r="C629">
            <v>0.58909722222222127</v>
          </cell>
          <cell r="E629">
            <v>2986.8</v>
          </cell>
        </row>
        <row r="630">
          <cell r="A630">
            <v>43496</v>
          </cell>
          <cell r="C630">
            <v>-1.0354861111111122</v>
          </cell>
          <cell r="E630">
            <v>1921.8000000000002</v>
          </cell>
        </row>
        <row r="631">
          <cell r="A631">
            <v>43497</v>
          </cell>
          <cell r="C631">
            <v>0.89020833333333349</v>
          </cell>
          <cell r="E631">
            <v>1833.0000000000002</v>
          </cell>
        </row>
        <row r="632">
          <cell r="A632">
            <v>43498</v>
          </cell>
          <cell r="C632">
            <v>0.96909722222222372</v>
          </cell>
          <cell r="E632">
            <v>1562.4</v>
          </cell>
        </row>
        <row r="633">
          <cell r="A633">
            <v>43499</v>
          </cell>
          <cell r="C633">
            <v>0.98472222222222172</v>
          </cell>
          <cell r="E633">
            <v>6276</v>
          </cell>
        </row>
        <row r="634">
          <cell r="A634">
            <v>43500</v>
          </cell>
          <cell r="C634">
            <v>1.3388194444444446</v>
          </cell>
          <cell r="E634">
            <v>2194.1999999999998</v>
          </cell>
        </row>
        <row r="635">
          <cell r="A635">
            <v>43501</v>
          </cell>
          <cell r="C635">
            <v>3.4818749999999992</v>
          </cell>
          <cell r="E635">
            <v>1107</v>
          </cell>
        </row>
        <row r="636">
          <cell r="A636">
            <v>43502</v>
          </cell>
          <cell r="C636">
            <v>4.4498611111111108</v>
          </cell>
          <cell r="E636">
            <v>1068</v>
          </cell>
        </row>
        <row r="637">
          <cell r="A637">
            <v>43503</v>
          </cell>
          <cell r="C637">
            <v>7.7810416666666651</v>
          </cell>
          <cell r="E637">
            <v>5035.2000000000007</v>
          </cell>
        </row>
        <row r="638">
          <cell r="A638">
            <v>43504</v>
          </cell>
          <cell r="C638">
            <v>7.6243055555555594</v>
          </cell>
          <cell r="E638">
            <v>1119</v>
          </cell>
        </row>
        <row r="639">
          <cell r="A639">
            <v>43505</v>
          </cell>
          <cell r="C639">
            <v>8.5390277777777772</v>
          </cell>
          <cell r="E639">
            <v>4324.8</v>
          </cell>
        </row>
        <row r="640">
          <cell r="A640">
            <v>43506</v>
          </cell>
          <cell r="C640">
            <v>6.1963194444444447</v>
          </cell>
          <cell r="E640">
            <v>1459.8</v>
          </cell>
        </row>
        <row r="641">
          <cell r="A641">
            <v>43507</v>
          </cell>
          <cell r="C641">
            <v>3.6956249999999988</v>
          </cell>
          <cell r="E641">
            <v>5226.0000000000009</v>
          </cell>
        </row>
        <row r="642">
          <cell r="A642">
            <v>43508</v>
          </cell>
          <cell r="C642">
            <v>3.8558333333333334</v>
          </cell>
          <cell r="E642">
            <v>5074.2</v>
          </cell>
        </row>
        <row r="643">
          <cell r="A643">
            <v>43509</v>
          </cell>
          <cell r="C643">
            <v>4.484861111111111</v>
          </cell>
          <cell r="E643">
            <v>2216.4</v>
          </cell>
        </row>
        <row r="644">
          <cell r="A644">
            <v>43510</v>
          </cell>
          <cell r="C644">
            <v>3.7161111111111111</v>
          </cell>
          <cell r="E644">
            <v>8558.4000000000015</v>
          </cell>
        </row>
        <row r="645">
          <cell r="A645">
            <v>43511</v>
          </cell>
          <cell r="C645">
            <v>4.5494444444444451</v>
          </cell>
          <cell r="E645">
            <v>9261.6</v>
          </cell>
        </row>
        <row r="646">
          <cell r="A646">
            <v>43512</v>
          </cell>
          <cell r="C646">
            <v>5.3148611111111128</v>
          </cell>
          <cell r="E646">
            <v>8550.6</v>
          </cell>
        </row>
        <row r="647">
          <cell r="A647">
            <v>43513</v>
          </cell>
          <cell r="C647">
            <v>5.4093749999999945</v>
          </cell>
          <cell r="E647">
            <v>8251.2000000000007</v>
          </cell>
        </row>
        <row r="648">
          <cell r="A648">
            <v>43514</v>
          </cell>
          <cell r="C648">
            <v>5.3745833333333302</v>
          </cell>
          <cell r="E648">
            <v>8727</v>
          </cell>
        </row>
        <row r="649">
          <cell r="A649">
            <v>43515</v>
          </cell>
          <cell r="C649">
            <v>6.787152777777778</v>
          </cell>
          <cell r="E649">
            <v>4790.4000000000005</v>
          </cell>
        </row>
        <row r="650">
          <cell r="A650">
            <v>43516</v>
          </cell>
          <cell r="C650">
            <v>6.2288194444444445</v>
          </cell>
          <cell r="E650">
            <v>6029.4000000000005</v>
          </cell>
        </row>
        <row r="651">
          <cell r="A651">
            <v>43517</v>
          </cell>
          <cell r="C651">
            <v>7.6149305555555493</v>
          </cell>
          <cell r="E651">
            <v>4371.6000000000004</v>
          </cell>
        </row>
        <row r="652">
          <cell r="A652">
            <v>43518</v>
          </cell>
          <cell r="C652">
            <v>8.5753472222222147</v>
          </cell>
          <cell r="E652">
            <v>2608.2000000000003</v>
          </cell>
        </row>
        <row r="653">
          <cell r="A653">
            <v>43519</v>
          </cell>
          <cell r="C653">
            <v>7.0113194444444424</v>
          </cell>
          <cell r="E653">
            <v>10131.6</v>
          </cell>
        </row>
        <row r="654">
          <cell r="A654">
            <v>43520</v>
          </cell>
          <cell r="C654">
            <v>6.4813194444444484</v>
          </cell>
          <cell r="E654">
            <v>10480.200000000001</v>
          </cell>
        </row>
        <row r="655">
          <cell r="A655">
            <v>43521</v>
          </cell>
          <cell r="C655">
            <v>6.2711805555555564</v>
          </cell>
          <cell r="E655">
            <v>10864.800000000001</v>
          </cell>
        </row>
        <row r="656">
          <cell r="A656">
            <v>43522</v>
          </cell>
          <cell r="C656">
            <v>6.7220833333333339</v>
          </cell>
          <cell r="E656">
            <v>10750.800000000001</v>
          </cell>
        </row>
        <row r="657">
          <cell r="A657">
            <v>43523</v>
          </cell>
          <cell r="C657">
            <v>7.6565277777777778</v>
          </cell>
          <cell r="E657">
            <v>11290.8</v>
          </cell>
        </row>
        <row r="658">
          <cell r="A658">
            <v>43524</v>
          </cell>
          <cell r="C658">
            <v>7.4300694444444479</v>
          </cell>
          <cell r="E658">
            <v>6927.0000000000009</v>
          </cell>
        </row>
        <row r="659">
          <cell r="A659">
            <v>43525</v>
          </cell>
          <cell r="C659">
            <v>6.394861111111112</v>
          </cell>
          <cell r="E659">
            <v>1941.0000000000002</v>
          </cell>
        </row>
        <row r="660">
          <cell r="A660">
            <v>43526</v>
          </cell>
          <cell r="C660">
            <v>7.8575694444444464</v>
          </cell>
          <cell r="E660">
            <v>5295</v>
          </cell>
        </row>
        <row r="661">
          <cell r="A661">
            <v>43527</v>
          </cell>
          <cell r="C661">
            <v>10.572638888888889</v>
          </cell>
          <cell r="E661">
            <v>1290</v>
          </cell>
        </row>
        <row r="662">
          <cell r="A662">
            <v>43528</v>
          </cell>
          <cell r="C662">
            <v>8.5432638888888945</v>
          </cell>
          <cell r="E662">
            <v>5229.0000000000009</v>
          </cell>
        </row>
        <row r="663">
          <cell r="A663">
            <v>43529</v>
          </cell>
          <cell r="C663">
            <v>6.7427083333333346</v>
          </cell>
          <cell r="E663">
            <v>7442.4000000000005</v>
          </cell>
        </row>
        <row r="664">
          <cell r="A664">
            <v>43530</v>
          </cell>
          <cell r="C664">
            <v>9.734305555555558</v>
          </cell>
          <cell r="E664">
            <v>3299.4</v>
          </cell>
        </row>
        <row r="665">
          <cell r="A665">
            <v>43531</v>
          </cell>
          <cell r="C665">
            <v>9.0374305555555559</v>
          </cell>
          <cell r="E665">
            <v>7140</v>
          </cell>
        </row>
        <row r="666">
          <cell r="A666">
            <v>43532</v>
          </cell>
          <cell r="C666">
            <v>7.5871527777777779</v>
          </cell>
          <cell r="E666">
            <v>9011.4000000000015</v>
          </cell>
        </row>
        <row r="667">
          <cell r="A667">
            <v>43533</v>
          </cell>
          <cell r="C667">
            <v>8.0649305555555575</v>
          </cell>
          <cell r="E667">
            <v>5680.2000000000007</v>
          </cell>
        </row>
        <row r="668">
          <cell r="A668">
            <v>43534</v>
          </cell>
          <cell r="C668">
            <v>5.2845833333333294</v>
          </cell>
          <cell r="E668">
            <v>2358.6</v>
          </cell>
        </row>
        <row r="669">
          <cell r="A669">
            <v>43535</v>
          </cell>
          <cell r="C669">
            <v>4.5139583333333322</v>
          </cell>
          <cell r="E669">
            <v>6434.4000000000005</v>
          </cell>
        </row>
        <row r="670">
          <cell r="A670">
            <v>43536</v>
          </cell>
          <cell r="C670">
            <v>5.9513888888888919</v>
          </cell>
          <cell r="E670">
            <v>4570.8</v>
          </cell>
        </row>
        <row r="671">
          <cell r="A671">
            <v>43537</v>
          </cell>
          <cell r="C671">
            <v>6.3436111111111106</v>
          </cell>
          <cell r="E671">
            <v>2854.8</v>
          </cell>
        </row>
        <row r="672">
          <cell r="A672">
            <v>43538</v>
          </cell>
          <cell r="C672">
            <v>7.4368055555555559</v>
          </cell>
          <cell r="E672">
            <v>2016</v>
          </cell>
        </row>
        <row r="673">
          <cell r="A673">
            <v>43539</v>
          </cell>
          <cell r="C673">
            <v>8.5395833333333346</v>
          </cell>
          <cell r="E673">
            <v>2124</v>
          </cell>
        </row>
        <row r="674">
          <cell r="A674">
            <v>43540</v>
          </cell>
          <cell r="C674">
            <v>9.5192361111111126</v>
          </cell>
          <cell r="E674">
            <v>2385.0000000000005</v>
          </cell>
        </row>
        <row r="675">
          <cell r="A675">
            <v>43541</v>
          </cell>
          <cell r="C675">
            <v>6.8968055555555532</v>
          </cell>
          <cell r="E675">
            <v>7970.4000000000005</v>
          </cell>
        </row>
        <row r="676">
          <cell r="A676">
            <v>43542</v>
          </cell>
          <cell r="C676">
            <v>4.5834027777777777</v>
          </cell>
          <cell r="E676">
            <v>9778.2000000000007</v>
          </cell>
        </row>
        <row r="677">
          <cell r="A677">
            <v>43543</v>
          </cell>
          <cell r="C677">
            <v>3.9498611111111117</v>
          </cell>
          <cell r="E677">
            <v>14450.400000000001</v>
          </cell>
        </row>
        <row r="678">
          <cell r="A678">
            <v>43544</v>
          </cell>
          <cell r="C678">
            <v>7.8419444444444446</v>
          </cell>
          <cell r="E678">
            <v>4191.6000000000004</v>
          </cell>
        </row>
        <row r="679">
          <cell r="A679">
            <v>43545</v>
          </cell>
          <cell r="C679">
            <v>8.9340972222222206</v>
          </cell>
          <cell r="E679">
            <v>11642.400000000001</v>
          </cell>
        </row>
        <row r="680">
          <cell r="A680">
            <v>43546</v>
          </cell>
          <cell r="C680">
            <v>10.527986111111113</v>
          </cell>
          <cell r="E680">
            <v>13789.2</v>
          </cell>
        </row>
        <row r="681">
          <cell r="A681">
            <v>43547</v>
          </cell>
          <cell r="C681">
            <v>7.9345138888888931</v>
          </cell>
          <cell r="E681">
            <v>4665.6000000000004</v>
          </cell>
        </row>
        <row r="682">
          <cell r="A682">
            <v>43548</v>
          </cell>
          <cell r="C682">
            <v>5.36673611111111</v>
          </cell>
          <cell r="E682">
            <v>14460.6</v>
          </cell>
        </row>
        <row r="683">
          <cell r="A683">
            <v>43549</v>
          </cell>
          <cell r="C683">
            <v>6.9116666666666671</v>
          </cell>
          <cell r="E683">
            <v>10620.6</v>
          </cell>
        </row>
        <row r="684">
          <cell r="A684">
            <v>43550</v>
          </cell>
          <cell r="C684">
            <v>7.1030555555555583</v>
          </cell>
          <cell r="E684">
            <v>5827.8</v>
          </cell>
        </row>
        <row r="685">
          <cell r="A685">
            <v>43551</v>
          </cell>
          <cell r="C685">
            <v>8.2275694444444447</v>
          </cell>
          <cell r="E685">
            <v>9429</v>
          </cell>
        </row>
        <row r="686">
          <cell r="A686">
            <v>43552</v>
          </cell>
          <cell r="C686">
            <v>8.9531249999999947</v>
          </cell>
          <cell r="E686">
            <v>7357.8000000000011</v>
          </cell>
        </row>
        <row r="687">
          <cell r="A687">
            <v>43553</v>
          </cell>
          <cell r="C687">
            <v>8.6911805555555546</v>
          </cell>
          <cell r="E687">
            <v>16884.600000000002</v>
          </cell>
        </row>
        <row r="688">
          <cell r="A688">
            <v>43554</v>
          </cell>
          <cell r="C688">
            <v>9.6799999999999962</v>
          </cell>
          <cell r="E688">
            <v>15568.2</v>
          </cell>
        </row>
        <row r="689">
          <cell r="A689">
            <v>43555</v>
          </cell>
          <cell r="C689">
            <v>8.0676388888888884</v>
          </cell>
          <cell r="E689">
            <v>12238.2</v>
          </cell>
        </row>
        <row r="690">
          <cell r="A690">
            <v>43556</v>
          </cell>
          <cell r="C690">
            <v>6.9433333333333369</v>
          </cell>
          <cell r="E690">
            <v>18352.8</v>
          </cell>
        </row>
        <row r="691">
          <cell r="A691">
            <v>43557</v>
          </cell>
          <cell r="C691">
            <v>9.2365972222222243</v>
          </cell>
          <cell r="E691">
            <v>9365.4</v>
          </cell>
        </row>
        <row r="692">
          <cell r="A692">
            <v>43558</v>
          </cell>
          <cell r="C692">
            <v>7.3447916666666702</v>
          </cell>
          <cell r="E692">
            <v>7231.2000000000007</v>
          </cell>
        </row>
        <row r="693">
          <cell r="A693">
            <v>43559</v>
          </cell>
          <cell r="C693">
            <v>5.3304166666666681</v>
          </cell>
          <cell r="E693">
            <v>7387.8</v>
          </cell>
        </row>
        <row r="694">
          <cell r="A694">
            <v>43560</v>
          </cell>
          <cell r="C694">
            <v>7.3508333333333331</v>
          </cell>
          <cell r="E694">
            <v>15816.6</v>
          </cell>
        </row>
        <row r="695">
          <cell r="A695">
            <v>43561</v>
          </cell>
          <cell r="C695">
            <v>11.04541666666667</v>
          </cell>
          <cell r="E695">
            <v>11860.800000000001</v>
          </cell>
        </row>
        <row r="696">
          <cell r="A696">
            <v>43562</v>
          </cell>
          <cell r="C696">
            <v>14.931388888888895</v>
          </cell>
          <cell r="E696">
            <v>18070.8</v>
          </cell>
        </row>
        <row r="697">
          <cell r="A697">
            <v>43563</v>
          </cell>
          <cell r="C697">
            <v>14.365138888888895</v>
          </cell>
          <cell r="E697">
            <v>16509.600000000002</v>
          </cell>
        </row>
        <row r="698">
          <cell r="A698">
            <v>43564</v>
          </cell>
          <cell r="C698">
            <v>9.8893055555555556</v>
          </cell>
          <cell r="E698">
            <v>18691.2</v>
          </cell>
        </row>
        <row r="699">
          <cell r="A699">
            <v>43565</v>
          </cell>
          <cell r="C699">
            <v>6.5649305555555548</v>
          </cell>
          <cell r="E699">
            <v>20548.800000000003</v>
          </cell>
        </row>
        <row r="700">
          <cell r="A700">
            <v>43566</v>
          </cell>
          <cell r="C700">
            <v>6.0889583333333341</v>
          </cell>
          <cell r="E700">
            <v>18356.400000000001</v>
          </cell>
        </row>
        <row r="701">
          <cell r="A701">
            <v>43567</v>
          </cell>
          <cell r="C701">
            <v>4.3085416666666667</v>
          </cell>
          <cell r="E701">
            <v>9045</v>
          </cell>
        </row>
        <row r="702">
          <cell r="A702">
            <v>43568</v>
          </cell>
          <cell r="C702">
            <v>1.6874999999999998</v>
          </cell>
          <cell r="E702">
            <v>15382.800000000001</v>
          </cell>
        </row>
        <row r="703">
          <cell r="A703">
            <v>43569</v>
          </cell>
          <cell r="C703">
            <v>5.6961805555555536</v>
          </cell>
          <cell r="E703">
            <v>16557.600000000002</v>
          </cell>
        </row>
        <row r="704">
          <cell r="A704">
            <v>43570</v>
          </cell>
          <cell r="C704">
            <v>11.207708333333338</v>
          </cell>
          <cell r="E704">
            <v>19150.8</v>
          </cell>
        </row>
        <row r="705">
          <cell r="A705">
            <v>43571</v>
          </cell>
          <cell r="C705">
            <v>12.72479166666667</v>
          </cell>
          <cell r="E705">
            <v>10065.6</v>
          </cell>
        </row>
        <row r="706">
          <cell r="A706">
            <v>43572</v>
          </cell>
          <cell r="C706">
            <v>12.442708333333339</v>
          </cell>
          <cell r="E706">
            <v>3321.6</v>
          </cell>
        </row>
        <row r="707">
          <cell r="A707">
            <v>43573</v>
          </cell>
          <cell r="C707">
            <v>16.887986111111118</v>
          </cell>
          <cell r="E707">
            <v>9412.2000000000007</v>
          </cell>
        </row>
        <row r="708">
          <cell r="A708">
            <v>43574</v>
          </cell>
          <cell r="C708">
            <v>17.268194444444458</v>
          </cell>
          <cell r="E708">
            <v>10209.000000000002</v>
          </cell>
        </row>
        <row r="709">
          <cell r="A709">
            <v>43575</v>
          </cell>
          <cell r="C709">
            <v>16.682222222222226</v>
          </cell>
          <cell r="E709">
            <v>10197.6</v>
          </cell>
        </row>
        <row r="710">
          <cell r="A710">
            <v>43576</v>
          </cell>
          <cell r="C710">
            <v>14.869027777777777</v>
          </cell>
          <cell r="E710">
            <v>10381.200000000001</v>
          </cell>
        </row>
        <row r="711">
          <cell r="A711">
            <v>43577</v>
          </cell>
          <cell r="C711">
            <v>16.499791666666667</v>
          </cell>
          <cell r="E711">
            <v>9908.4000000000015</v>
          </cell>
        </row>
        <row r="712">
          <cell r="A712">
            <v>43578</v>
          </cell>
          <cell r="C712">
            <v>16.445555555555554</v>
          </cell>
          <cell r="E712">
            <v>7312.2000000000007</v>
          </cell>
        </row>
        <row r="713">
          <cell r="A713">
            <v>43579</v>
          </cell>
          <cell r="C713">
            <v>16.870902777777783</v>
          </cell>
          <cell r="E713">
            <v>7230.6</v>
          </cell>
        </row>
        <row r="714">
          <cell r="A714">
            <v>43580</v>
          </cell>
          <cell r="C714">
            <v>12.632222222222222</v>
          </cell>
          <cell r="E714">
            <v>5207.4000000000005</v>
          </cell>
        </row>
        <row r="715">
          <cell r="A715">
            <v>43581</v>
          </cell>
          <cell r="C715">
            <v>11.965763888888885</v>
          </cell>
          <cell r="E715">
            <v>7403.4000000000005</v>
          </cell>
        </row>
        <row r="716">
          <cell r="A716">
            <v>43582</v>
          </cell>
          <cell r="C716">
            <v>9.9127083333333346</v>
          </cell>
          <cell r="E716">
            <v>5491.2000000000007</v>
          </cell>
        </row>
        <row r="717">
          <cell r="A717">
            <v>43583</v>
          </cell>
          <cell r="C717">
            <v>9.4367361111111077</v>
          </cell>
          <cell r="E717">
            <v>7518</v>
          </cell>
        </row>
        <row r="718">
          <cell r="A718">
            <v>43584</v>
          </cell>
          <cell r="C718">
            <v>10.189236111111111</v>
          </cell>
          <cell r="E718">
            <v>9880.2000000000007</v>
          </cell>
        </row>
        <row r="719">
          <cell r="A719">
            <v>43585</v>
          </cell>
          <cell r="C719">
            <v>9.0561111111111057</v>
          </cell>
          <cell r="E719">
            <v>2649.6000000000004</v>
          </cell>
        </row>
        <row r="720">
          <cell r="A720">
            <v>43586</v>
          </cell>
          <cell r="C720">
            <v>8.5290277777777774</v>
          </cell>
          <cell r="E720">
            <v>9143.4</v>
          </cell>
        </row>
        <row r="721">
          <cell r="A721">
            <v>43587</v>
          </cell>
          <cell r="C721">
            <v>8.8475694444444422</v>
          </cell>
          <cell r="E721">
            <v>4549.2000000000007</v>
          </cell>
        </row>
        <row r="722">
          <cell r="A722">
            <v>43588</v>
          </cell>
          <cell r="C722">
            <v>8.005763888888886</v>
          </cell>
          <cell r="E722">
            <v>4290.6000000000004</v>
          </cell>
        </row>
        <row r="723">
          <cell r="A723">
            <v>43589</v>
          </cell>
          <cell r="C723">
            <v>5.4993749999999988</v>
          </cell>
          <cell r="E723">
            <v>7252.8</v>
          </cell>
        </row>
        <row r="724">
          <cell r="A724">
            <v>43590</v>
          </cell>
          <cell r="C724">
            <v>6.2609722222222226</v>
          </cell>
          <cell r="E724">
            <v>8351.4000000000015</v>
          </cell>
        </row>
        <row r="725">
          <cell r="A725">
            <v>43591</v>
          </cell>
          <cell r="C725">
            <v>6.4217361111111106</v>
          </cell>
          <cell r="E725">
            <v>4183.2</v>
          </cell>
        </row>
        <row r="726">
          <cell r="A726">
            <v>43592</v>
          </cell>
          <cell r="C726">
            <v>7.1563194444444429</v>
          </cell>
          <cell r="E726">
            <v>5915.4</v>
          </cell>
        </row>
        <row r="727">
          <cell r="A727">
            <v>43593</v>
          </cell>
          <cell r="C727">
            <v>9.3986111111111068</v>
          </cell>
          <cell r="E727">
            <v>2841.6</v>
          </cell>
        </row>
        <row r="728">
          <cell r="A728">
            <v>43594</v>
          </cell>
          <cell r="C728">
            <v>12.031597222222231</v>
          </cell>
          <cell r="E728">
            <v>6734.4000000000005</v>
          </cell>
        </row>
        <row r="729">
          <cell r="A729">
            <v>43595</v>
          </cell>
          <cell r="C729">
            <v>10.339444444444441</v>
          </cell>
          <cell r="E729">
            <v>4154.4000000000005</v>
          </cell>
        </row>
        <row r="730">
          <cell r="A730">
            <v>43596</v>
          </cell>
          <cell r="C730">
            <v>9.1837499999999999</v>
          </cell>
          <cell r="E730">
            <v>10694.4</v>
          </cell>
        </row>
        <row r="731">
          <cell r="A731">
            <v>43597</v>
          </cell>
          <cell r="C731">
            <v>8.1263194444444391</v>
          </cell>
          <cell r="E731">
            <v>7444.2000000000007</v>
          </cell>
        </row>
        <row r="732">
          <cell r="A732">
            <v>43598</v>
          </cell>
          <cell r="C732">
            <v>9.2645833333333378</v>
          </cell>
          <cell r="E732">
            <v>11214</v>
          </cell>
        </row>
        <row r="733">
          <cell r="A733">
            <v>43599</v>
          </cell>
          <cell r="C733">
            <v>10.301041666666672</v>
          </cell>
          <cell r="E733">
            <v>9904.8000000000011</v>
          </cell>
        </row>
        <row r="734">
          <cell r="A734">
            <v>43600</v>
          </cell>
          <cell r="C734">
            <v>11.657500000000004</v>
          </cell>
          <cell r="E734">
            <v>13124.4</v>
          </cell>
        </row>
        <row r="735">
          <cell r="A735">
            <v>43601</v>
          </cell>
          <cell r="C735">
            <v>11.489305555555557</v>
          </cell>
          <cell r="E735">
            <v>7732.8</v>
          </cell>
        </row>
        <row r="736">
          <cell r="A736">
            <v>43602</v>
          </cell>
          <cell r="C736">
            <v>11.232291666666665</v>
          </cell>
          <cell r="E736">
            <v>3199.8</v>
          </cell>
        </row>
        <row r="737">
          <cell r="A737">
            <v>43603</v>
          </cell>
          <cell r="C737">
            <v>16.009652777777777</v>
          </cell>
          <cell r="E737">
            <v>10868.400000000001</v>
          </cell>
        </row>
        <row r="738">
          <cell r="A738">
            <v>43604</v>
          </cell>
          <cell r="C738">
            <v>16.137708333333332</v>
          </cell>
          <cell r="E738">
            <v>6070.2</v>
          </cell>
        </row>
        <row r="739">
          <cell r="A739">
            <v>43605</v>
          </cell>
          <cell r="C739">
            <v>14.075625</v>
          </cell>
          <cell r="E739">
            <v>2899.8</v>
          </cell>
        </row>
        <row r="740">
          <cell r="A740">
            <v>43606</v>
          </cell>
          <cell r="C740">
            <v>11.940972222222218</v>
          </cell>
          <cell r="E740">
            <v>1456.8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ures"/>
      <sheetName val="Daily T Rad"/>
      <sheetName val="Extract "/>
    </sheetNames>
    <sheetDataSet>
      <sheetData sheetId="0"/>
      <sheetData sheetId="1">
        <row r="3">
          <cell r="C3" t="str">
            <v>Mean air temperature [°C]</v>
          </cell>
        </row>
        <row r="4">
          <cell r="A4">
            <v>42870</v>
          </cell>
          <cell r="C4">
            <v>14.485664335664337</v>
          </cell>
        </row>
        <row r="5">
          <cell r="A5">
            <v>42871</v>
          </cell>
          <cell r="C5">
            <v>20.233055555555552</v>
          </cell>
        </row>
        <row r="6">
          <cell r="A6">
            <v>42872</v>
          </cell>
          <cell r="C6">
            <v>22.671319444444443</v>
          </cell>
        </row>
        <row r="7">
          <cell r="A7">
            <v>42873</v>
          </cell>
          <cell r="C7">
            <v>17.41868055555555</v>
          </cell>
        </row>
        <row r="8">
          <cell r="A8">
            <v>42874</v>
          </cell>
          <cell r="C8">
            <v>13.790902777777772</v>
          </cell>
        </row>
        <row r="9">
          <cell r="A9">
            <v>42875</v>
          </cell>
          <cell r="C9">
            <v>12.187222222222216</v>
          </cell>
        </row>
        <row r="10">
          <cell r="A10">
            <v>42876</v>
          </cell>
          <cell r="C10">
            <v>13.608680555555559</v>
          </cell>
        </row>
        <row r="11">
          <cell r="A11">
            <v>42877</v>
          </cell>
          <cell r="C11">
            <v>17.205347222222219</v>
          </cell>
        </row>
        <row r="12">
          <cell r="A12">
            <v>42878</v>
          </cell>
          <cell r="C12">
            <v>16.559027777777775</v>
          </cell>
        </row>
        <row r="13">
          <cell r="A13">
            <v>42879</v>
          </cell>
          <cell r="C13">
            <v>15.167430555555553</v>
          </cell>
        </row>
        <row r="14">
          <cell r="A14">
            <v>42880</v>
          </cell>
          <cell r="C14">
            <v>16.958958333333339</v>
          </cell>
        </row>
        <row r="15">
          <cell r="A15">
            <v>42881</v>
          </cell>
          <cell r="C15">
            <v>20.606111111111119</v>
          </cell>
        </row>
        <row r="16">
          <cell r="A16">
            <v>42882</v>
          </cell>
          <cell r="C16">
            <v>23.926250000000007</v>
          </cell>
        </row>
        <row r="17">
          <cell r="A17">
            <v>42883</v>
          </cell>
          <cell r="C17">
            <v>20.769791666666663</v>
          </cell>
        </row>
        <row r="18">
          <cell r="A18">
            <v>42884</v>
          </cell>
          <cell r="C18">
            <v>22.466736111111107</v>
          </cell>
        </row>
        <row r="19">
          <cell r="A19">
            <v>42885</v>
          </cell>
          <cell r="C19">
            <v>19.07312499999999</v>
          </cell>
        </row>
        <row r="20">
          <cell r="A20">
            <v>42886</v>
          </cell>
          <cell r="C20">
            <v>17.054652777777775</v>
          </cell>
        </row>
        <row r="21">
          <cell r="A21">
            <v>42887</v>
          </cell>
          <cell r="C21">
            <v>16.581805555555562</v>
          </cell>
        </row>
        <row r="22">
          <cell r="A22">
            <v>42888</v>
          </cell>
          <cell r="C22">
            <v>20.185486111111111</v>
          </cell>
        </row>
        <row r="23">
          <cell r="A23">
            <v>42889</v>
          </cell>
          <cell r="C23">
            <v>19.80854166666667</v>
          </cell>
        </row>
        <row r="24">
          <cell r="A24">
            <v>42890</v>
          </cell>
          <cell r="C24">
            <v>15.831597222222221</v>
          </cell>
        </row>
        <row r="25">
          <cell r="A25">
            <v>42891</v>
          </cell>
          <cell r="C25">
            <v>16.42208333333333</v>
          </cell>
        </row>
        <row r="26">
          <cell r="A26">
            <v>42892</v>
          </cell>
          <cell r="C26">
            <v>14.440069444444443</v>
          </cell>
        </row>
        <row r="27">
          <cell r="A27">
            <v>42893</v>
          </cell>
          <cell r="C27">
            <v>13.763194444444448</v>
          </cell>
        </row>
        <row r="28">
          <cell r="A28">
            <v>42894</v>
          </cell>
          <cell r="C28">
            <v>17.224374999999995</v>
          </cell>
        </row>
        <row r="29">
          <cell r="A29">
            <v>42895</v>
          </cell>
          <cell r="C29">
            <v>16.806250000000006</v>
          </cell>
        </row>
        <row r="30">
          <cell r="A30">
            <v>42896</v>
          </cell>
          <cell r="C30">
            <v>17.319444444444446</v>
          </cell>
        </row>
        <row r="31">
          <cell r="A31">
            <v>42897</v>
          </cell>
          <cell r="C31">
            <v>20.706458333333345</v>
          </cell>
        </row>
        <row r="32">
          <cell r="A32">
            <v>42898</v>
          </cell>
          <cell r="C32">
            <v>15.833402777777776</v>
          </cell>
        </row>
        <row r="33">
          <cell r="A33">
            <v>42899</v>
          </cell>
          <cell r="C33">
            <v>16.098611111111111</v>
          </cell>
        </row>
        <row r="34">
          <cell r="A34">
            <v>42900</v>
          </cell>
          <cell r="C34">
            <v>16.849374999999995</v>
          </cell>
        </row>
        <row r="35">
          <cell r="A35">
            <v>42901</v>
          </cell>
          <cell r="C35">
            <v>19.964861111111123</v>
          </cell>
        </row>
        <row r="36">
          <cell r="A36">
            <v>42902</v>
          </cell>
          <cell r="C36">
            <v>16.041805555555555</v>
          </cell>
        </row>
        <row r="37">
          <cell r="A37">
            <v>42903</v>
          </cell>
          <cell r="C37">
            <v>18.056111111111104</v>
          </cell>
        </row>
        <row r="38">
          <cell r="A38">
            <v>42904</v>
          </cell>
          <cell r="C38">
            <v>20.824791666666663</v>
          </cell>
        </row>
        <row r="39">
          <cell r="A39">
            <v>42905</v>
          </cell>
          <cell r="C39">
            <v>23.890972222222228</v>
          </cell>
        </row>
        <row r="40">
          <cell r="A40">
            <v>42906</v>
          </cell>
          <cell r="C40">
            <v>22.679305555555551</v>
          </cell>
        </row>
        <row r="41">
          <cell r="A41">
            <v>42907</v>
          </cell>
          <cell r="C41">
            <v>21.834930555555555</v>
          </cell>
        </row>
        <row r="42">
          <cell r="A42">
            <v>42908</v>
          </cell>
          <cell r="C42">
            <v>24.322708333333349</v>
          </cell>
        </row>
        <row r="43">
          <cell r="A43">
            <v>42909</v>
          </cell>
          <cell r="C43">
            <v>20.679791666666681</v>
          </cell>
        </row>
        <row r="44">
          <cell r="A44">
            <v>42910</v>
          </cell>
          <cell r="C44">
            <v>16.825833333333318</v>
          </cell>
        </row>
        <row r="45">
          <cell r="A45">
            <v>42911</v>
          </cell>
          <cell r="C45">
            <v>17.568819444444454</v>
          </cell>
        </row>
        <row r="46">
          <cell r="A46">
            <v>42912</v>
          </cell>
          <cell r="C46">
            <v>17.962638888888886</v>
          </cell>
        </row>
        <row r="47">
          <cell r="A47">
            <v>42913</v>
          </cell>
          <cell r="C47">
            <v>16.840069444444453</v>
          </cell>
        </row>
        <row r="48">
          <cell r="A48">
            <v>42914</v>
          </cell>
          <cell r="C48">
            <v>17.505694444444451</v>
          </cell>
        </row>
        <row r="49">
          <cell r="A49">
            <v>42915</v>
          </cell>
          <cell r="C49">
            <v>17.091388888888883</v>
          </cell>
        </row>
        <row r="50">
          <cell r="A50">
            <v>42916</v>
          </cell>
          <cell r="C50">
            <v>16.812986111111112</v>
          </cell>
        </row>
        <row r="51">
          <cell r="A51">
            <v>42917</v>
          </cell>
          <cell r="C51">
            <v>16.131805555555559</v>
          </cell>
        </row>
        <row r="52">
          <cell r="A52">
            <v>42918</v>
          </cell>
          <cell r="C52">
            <v>16.055069444444438</v>
          </cell>
        </row>
        <row r="53">
          <cell r="A53">
            <v>42919</v>
          </cell>
          <cell r="C53">
            <v>16.191111111111116</v>
          </cell>
        </row>
        <row r="54">
          <cell r="A54">
            <v>42920</v>
          </cell>
          <cell r="C54">
            <v>18.832777777777771</v>
          </cell>
        </row>
        <row r="55">
          <cell r="A55">
            <v>42921</v>
          </cell>
          <cell r="C55">
            <v>19.806597222222226</v>
          </cell>
        </row>
        <row r="56">
          <cell r="A56">
            <v>42922</v>
          </cell>
          <cell r="C56">
            <v>20.188958333333328</v>
          </cell>
        </row>
        <row r="57">
          <cell r="A57">
            <v>42923</v>
          </cell>
          <cell r="C57">
            <v>21.255069444444452</v>
          </cell>
        </row>
        <row r="58">
          <cell r="A58">
            <v>42924</v>
          </cell>
          <cell r="C58">
            <v>19.188611111111111</v>
          </cell>
        </row>
        <row r="59">
          <cell r="A59">
            <v>42925</v>
          </cell>
          <cell r="C59">
            <v>18.279513888888882</v>
          </cell>
        </row>
        <row r="60">
          <cell r="A60">
            <v>42926</v>
          </cell>
          <cell r="C60">
            <v>19.473680555555564</v>
          </cell>
        </row>
        <row r="61">
          <cell r="A61">
            <v>42927</v>
          </cell>
          <cell r="C61">
            <v>17.661736111111114</v>
          </cell>
        </row>
        <row r="62">
          <cell r="A62">
            <v>42928</v>
          </cell>
          <cell r="C62">
            <v>15.17256944444445</v>
          </cell>
        </row>
        <row r="63">
          <cell r="A63">
            <v>42929</v>
          </cell>
          <cell r="C63">
            <v>15.544305555555557</v>
          </cell>
        </row>
        <row r="64">
          <cell r="A64">
            <v>42930</v>
          </cell>
          <cell r="C64">
            <v>13.930277777777778</v>
          </cell>
        </row>
        <row r="65">
          <cell r="A65">
            <v>42931</v>
          </cell>
          <cell r="C65">
            <v>17.334166666666668</v>
          </cell>
        </row>
        <row r="66">
          <cell r="A66">
            <v>42932</v>
          </cell>
          <cell r="C66">
            <v>18.56819444444444</v>
          </cell>
        </row>
        <row r="67">
          <cell r="A67">
            <v>42933</v>
          </cell>
          <cell r="C67">
            <v>19.093888888888884</v>
          </cell>
        </row>
        <row r="68">
          <cell r="A68">
            <v>42934</v>
          </cell>
          <cell r="C68">
            <v>19.850486111111106</v>
          </cell>
        </row>
        <row r="69">
          <cell r="A69">
            <v>42935</v>
          </cell>
          <cell r="C69">
            <v>23.669861111111103</v>
          </cell>
        </row>
        <row r="70">
          <cell r="A70">
            <v>42936</v>
          </cell>
          <cell r="C70">
            <v>19.55319444444444</v>
          </cell>
        </row>
        <row r="71">
          <cell r="A71">
            <v>42937</v>
          </cell>
          <cell r="C71">
            <v>18.649930555555549</v>
          </cell>
        </row>
        <row r="72">
          <cell r="A72">
            <v>42938</v>
          </cell>
          <cell r="C72">
            <v>20.551874999999999</v>
          </cell>
        </row>
        <row r="73">
          <cell r="A73">
            <v>42939</v>
          </cell>
          <cell r="C73">
            <v>16.238680555555554</v>
          </cell>
        </row>
        <row r="74">
          <cell r="A74">
            <v>42940</v>
          </cell>
          <cell r="C74">
            <v>15.897777777777785</v>
          </cell>
        </row>
        <row r="75">
          <cell r="A75">
            <v>42941</v>
          </cell>
          <cell r="C75">
            <v>16.218680555555565</v>
          </cell>
        </row>
        <row r="76">
          <cell r="A76">
            <v>42942</v>
          </cell>
          <cell r="C76">
            <v>19.049722222222218</v>
          </cell>
        </row>
        <row r="77">
          <cell r="A77">
            <v>42943</v>
          </cell>
          <cell r="C77">
            <v>18.149374999999992</v>
          </cell>
        </row>
        <row r="78">
          <cell r="A78">
            <v>42944</v>
          </cell>
          <cell r="C78">
            <v>16.93020833333334</v>
          </cell>
        </row>
        <row r="79">
          <cell r="A79">
            <v>42945</v>
          </cell>
          <cell r="C79">
            <v>18.754444444444445</v>
          </cell>
        </row>
        <row r="80">
          <cell r="A80">
            <v>42946</v>
          </cell>
          <cell r="C80">
            <v>19.062013888888902</v>
          </cell>
        </row>
        <row r="81">
          <cell r="A81">
            <v>42947</v>
          </cell>
          <cell r="C81">
            <v>17.395138888888891</v>
          </cell>
        </row>
        <row r="82">
          <cell r="A82">
            <v>42948</v>
          </cell>
          <cell r="C82">
            <v>17.66576388888889</v>
          </cell>
        </row>
        <row r="83">
          <cell r="A83">
            <v>42949</v>
          </cell>
          <cell r="C83">
            <v>17.846250000000012</v>
          </cell>
        </row>
        <row r="84">
          <cell r="A84">
            <v>42950</v>
          </cell>
          <cell r="C84">
            <v>19.35326388888889</v>
          </cell>
        </row>
        <row r="85">
          <cell r="A85">
            <v>42951</v>
          </cell>
          <cell r="C85">
            <v>17.968958333333344</v>
          </cell>
        </row>
        <row r="86">
          <cell r="A86">
            <v>42952</v>
          </cell>
          <cell r="C86">
            <v>15.591111111111111</v>
          </cell>
        </row>
        <row r="87">
          <cell r="A87">
            <v>42953</v>
          </cell>
          <cell r="C87">
            <v>15.310555555555554</v>
          </cell>
        </row>
        <row r="88">
          <cell r="A88">
            <v>42954</v>
          </cell>
          <cell r="C88">
            <v>16.345138888888883</v>
          </cell>
        </row>
        <row r="89">
          <cell r="A89">
            <v>42955</v>
          </cell>
          <cell r="C89">
            <v>15.92159722222222</v>
          </cell>
        </row>
        <row r="90">
          <cell r="A90">
            <v>42956</v>
          </cell>
          <cell r="C90">
            <v>16.160000000000004</v>
          </cell>
        </row>
        <row r="91">
          <cell r="A91">
            <v>42957</v>
          </cell>
          <cell r="C91">
            <v>15.308611111111114</v>
          </cell>
        </row>
        <row r="92">
          <cell r="A92">
            <v>42958</v>
          </cell>
          <cell r="C92">
            <v>16.626458333333336</v>
          </cell>
        </row>
        <row r="93">
          <cell r="A93">
            <v>42959</v>
          </cell>
          <cell r="C93">
            <v>16.230416666666663</v>
          </cell>
        </row>
        <row r="94">
          <cell r="A94">
            <v>42960</v>
          </cell>
          <cell r="C94">
            <v>16.180624999999996</v>
          </cell>
        </row>
        <row r="95">
          <cell r="A95">
            <v>42961</v>
          </cell>
          <cell r="C95">
            <v>17.614374999999992</v>
          </cell>
        </row>
        <row r="96">
          <cell r="A96">
            <v>42962</v>
          </cell>
          <cell r="C96">
            <v>17.733541666666671</v>
          </cell>
        </row>
        <row r="97">
          <cell r="A97">
            <v>42963</v>
          </cell>
          <cell r="C97">
            <v>17.369097222222216</v>
          </cell>
        </row>
        <row r="98">
          <cell r="A98">
            <v>42964</v>
          </cell>
          <cell r="C98">
            <v>16.51798611111111</v>
          </cell>
        </row>
        <row r="99">
          <cell r="A99">
            <v>42965</v>
          </cell>
          <cell r="C99">
            <v>16.67708333333335</v>
          </cell>
        </row>
        <row r="100">
          <cell r="A100">
            <v>42966</v>
          </cell>
          <cell r="C100">
            <v>15.324513888888893</v>
          </cell>
        </row>
        <row r="101">
          <cell r="A101">
            <v>42967</v>
          </cell>
          <cell r="C101">
            <v>15.172569444444456</v>
          </cell>
        </row>
        <row r="102">
          <cell r="A102">
            <v>42968</v>
          </cell>
          <cell r="C102">
            <v>15.622083333333324</v>
          </cell>
        </row>
        <row r="103">
          <cell r="A103">
            <v>42969</v>
          </cell>
          <cell r="C103">
            <v>17.890625000000014</v>
          </cell>
        </row>
        <row r="104">
          <cell r="A104">
            <v>42970</v>
          </cell>
          <cell r="C104">
            <v>19.373125000000009</v>
          </cell>
        </row>
        <row r="105">
          <cell r="A105">
            <v>42971</v>
          </cell>
          <cell r="C105">
            <v>17.792430555555555</v>
          </cell>
        </row>
        <row r="106">
          <cell r="A106">
            <v>42972</v>
          </cell>
          <cell r="C106">
            <v>16.694027777777784</v>
          </cell>
        </row>
        <row r="107">
          <cell r="A107">
            <v>42973</v>
          </cell>
          <cell r="C107">
            <v>18.235972222222234</v>
          </cell>
        </row>
        <row r="108">
          <cell r="A108">
            <v>42974</v>
          </cell>
          <cell r="C108">
            <v>18.020000000000003</v>
          </cell>
        </row>
        <row r="109">
          <cell r="A109">
            <v>42975</v>
          </cell>
          <cell r="C109">
            <v>18.172291666666663</v>
          </cell>
        </row>
        <row r="110">
          <cell r="A110">
            <v>42976</v>
          </cell>
          <cell r="C110">
            <v>20.947291666666665</v>
          </cell>
        </row>
        <row r="111">
          <cell r="A111">
            <v>42977</v>
          </cell>
          <cell r="C111">
            <v>18.936527777777791</v>
          </cell>
        </row>
        <row r="112">
          <cell r="A112">
            <v>42978</v>
          </cell>
          <cell r="C112">
            <v>14.465277777777775</v>
          </cell>
        </row>
        <row r="113">
          <cell r="A113">
            <v>42979</v>
          </cell>
          <cell r="C113">
            <v>14.777569444444449</v>
          </cell>
        </row>
        <row r="114">
          <cell r="A114">
            <v>42980</v>
          </cell>
          <cell r="C114">
            <v>13.378194444444441</v>
          </cell>
        </row>
        <row r="115">
          <cell r="A115">
            <v>42981</v>
          </cell>
          <cell r="C115">
            <v>12.445902777777775</v>
          </cell>
        </row>
        <row r="116">
          <cell r="A116">
            <v>42982</v>
          </cell>
          <cell r="C116">
            <v>15.138402777777783</v>
          </cell>
        </row>
        <row r="117">
          <cell r="A117">
            <v>42983</v>
          </cell>
          <cell r="C117">
            <v>18.739722222222223</v>
          </cell>
        </row>
        <row r="118">
          <cell r="A118">
            <v>42984</v>
          </cell>
          <cell r="C118">
            <v>15.995069444444441</v>
          </cell>
        </row>
        <row r="119">
          <cell r="A119">
            <v>42985</v>
          </cell>
          <cell r="C119">
            <v>15.47430555555556</v>
          </cell>
        </row>
        <row r="120">
          <cell r="A120">
            <v>42986</v>
          </cell>
          <cell r="C120">
            <v>14.83472222222222</v>
          </cell>
        </row>
        <row r="121">
          <cell r="A121">
            <v>42987</v>
          </cell>
          <cell r="C121">
            <v>13.416388888888891</v>
          </cell>
        </row>
        <row r="122">
          <cell r="A122">
            <v>42988</v>
          </cell>
          <cell r="C122">
            <v>13.528194444444443</v>
          </cell>
        </row>
        <row r="123">
          <cell r="A123">
            <v>42989</v>
          </cell>
          <cell r="C123">
            <v>14.32291666666667</v>
          </cell>
        </row>
        <row r="124">
          <cell r="A124">
            <v>42990</v>
          </cell>
          <cell r="C124">
            <v>14.006875000000004</v>
          </cell>
        </row>
        <row r="125">
          <cell r="A125">
            <v>42991</v>
          </cell>
          <cell r="C125">
            <v>13.908680555555565</v>
          </cell>
        </row>
        <row r="126">
          <cell r="A126">
            <v>42992</v>
          </cell>
          <cell r="C126">
            <v>11.378750000000004</v>
          </cell>
        </row>
        <row r="127">
          <cell r="A127">
            <v>42993</v>
          </cell>
          <cell r="C127">
            <v>11.927500000000002</v>
          </cell>
        </row>
        <row r="128">
          <cell r="A128">
            <v>42994</v>
          </cell>
          <cell r="C128">
            <v>10.160347222222221</v>
          </cell>
        </row>
        <row r="129">
          <cell r="A129">
            <v>42995</v>
          </cell>
          <cell r="C129">
            <v>10.281597222222217</v>
          </cell>
        </row>
        <row r="130">
          <cell r="A130">
            <v>42996</v>
          </cell>
          <cell r="C130">
            <v>10.664583333333336</v>
          </cell>
        </row>
        <row r="131">
          <cell r="A131">
            <v>42997</v>
          </cell>
          <cell r="C131">
            <v>11.186111111111117</v>
          </cell>
        </row>
        <row r="132">
          <cell r="A132">
            <v>42998</v>
          </cell>
          <cell r="C132">
            <v>12.049930555555557</v>
          </cell>
        </row>
        <row r="133">
          <cell r="A133">
            <v>42999</v>
          </cell>
          <cell r="C133">
            <v>12.68041666666667</v>
          </cell>
        </row>
        <row r="134">
          <cell r="A134">
            <v>43000</v>
          </cell>
          <cell r="C134">
            <v>12.125416666666666</v>
          </cell>
        </row>
        <row r="135">
          <cell r="A135">
            <v>43001</v>
          </cell>
          <cell r="C135">
            <v>10.655694444444443</v>
          </cell>
        </row>
        <row r="136">
          <cell r="A136">
            <v>43002</v>
          </cell>
          <cell r="C136">
            <v>11.226597222222225</v>
          </cell>
        </row>
        <row r="137">
          <cell r="A137">
            <v>43003</v>
          </cell>
          <cell r="C137">
            <v>13.673749999999991</v>
          </cell>
        </row>
        <row r="138">
          <cell r="A138">
            <v>43004</v>
          </cell>
          <cell r="C138">
            <v>13.23340277777778</v>
          </cell>
        </row>
        <row r="139">
          <cell r="A139">
            <v>43005</v>
          </cell>
          <cell r="C139">
            <v>14.668333333333331</v>
          </cell>
        </row>
        <row r="140">
          <cell r="A140">
            <v>43006</v>
          </cell>
          <cell r="C140">
            <v>15.731597222222222</v>
          </cell>
        </row>
        <row r="141">
          <cell r="A141">
            <v>43007</v>
          </cell>
          <cell r="C141">
            <v>17.551805555555564</v>
          </cell>
        </row>
        <row r="142">
          <cell r="A142">
            <v>43008</v>
          </cell>
          <cell r="C142">
            <v>12.978194444444441</v>
          </cell>
        </row>
        <row r="143">
          <cell r="A143">
            <v>43009</v>
          </cell>
          <cell r="C143">
            <v>14.217361111111117</v>
          </cell>
        </row>
        <row r="144">
          <cell r="A144">
            <v>43010</v>
          </cell>
          <cell r="C144">
            <v>15.470763888888886</v>
          </cell>
        </row>
        <row r="145">
          <cell r="A145">
            <v>43011</v>
          </cell>
          <cell r="C145">
            <v>13.135625000000005</v>
          </cell>
        </row>
        <row r="146">
          <cell r="A146">
            <v>43012</v>
          </cell>
          <cell r="C146">
            <v>12.527083333333332</v>
          </cell>
        </row>
        <row r="147">
          <cell r="A147">
            <v>43013</v>
          </cell>
          <cell r="C147">
            <v>12.146527777777779</v>
          </cell>
        </row>
        <row r="148">
          <cell r="A148">
            <v>43014</v>
          </cell>
          <cell r="C148">
            <v>11.167222222222229</v>
          </cell>
        </row>
        <row r="149">
          <cell r="A149">
            <v>43015</v>
          </cell>
          <cell r="C149">
            <v>11.32527777777778</v>
          </cell>
        </row>
        <row r="150">
          <cell r="A150">
            <v>43016</v>
          </cell>
          <cell r="C150">
            <v>10.64645833333333</v>
          </cell>
        </row>
        <row r="151">
          <cell r="A151">
            <v>43017</v>
          </cell>
          <cell r="C151">
            <v>10.947569444444438</v>
          </cell>
        </row>
        <row r="152">
          <cell r="A152">
            <v>43018</v>
          </cell>
          <cell r="C152">
            <v>13.939791666666668</v>
          </cell>
        </row>
        <row r="153">
          <cell r="A153">
            <v>43019</v>
          </cell>
          <cell r="C153">
            <v>14.455486111111107</v>
          </cell>
        </row>
        <row r="154">
          <cell r="A154">
            <v>43020</v>
          </cell>
          <cell r="C154">
            <v>12.775416666666663</v>
          </cell>
        </row>
        <row r="155">
          <cell r="A155">
            <v>43021</v>
          </cell>
          <cell r="C155">
            <v>14.54326388888888</v>
          </cell>
        </row>
        <row r="156">
          <cell r="A156">
            <v>43022</v>
          </cell>
          <cell r="C156">
            <v>14.783680555555556</v>
          </cell>
        </row>
        <row r="157">
          <cell r="A157">
            <v>43023</v>
          </cell>
          <cell r="C157">
            <v>14.828125</v>
          </cell>
        </row>
        <row r="158">
          <cell r="A158">
            <v>43024</v>
          </cell>
          <cell r="C158">
            <v>18.043958333333332</v>
          </cell>
        </row>
        <row r="159">
          <cell r="A159">
            <v>43025</v>
          </cell>
          <cell r="C159">
            <v>12.674583333333327</v>
          </cell>
        </row>
        <row r="160">
          <cell r="A160">
            <v>43026</v>
          </cell>
          <cell r="C160">
            <v>12.294166666666667</v>
          </cell>
        </row>
        <row r="161">
          <cell r="A161">
            <v>43027</v>
          </cell>
          <cell r="C161">
            <v>14.936805555555559</v>
          </cell>
        </row>
        <row r="162">
          <cell r="A162">
            <v>43028</v>
          </cell>
          <cell r="C162">
            <v>13.87847222222222</v>
          </cell>
        </row>
        <row r="163">
          <cell r="A163">
            <v>43029</v>
          </cell>
          <cell r="C163">
            <v>12.808263888888888</v>
          </cell>
        </row>
        <row r="164">
          <cell r="A164">
            <v>43030</v>
          </cell>
          <cell r="C164">
            <v>10.412013888888895</v>
          </cell>
        </row>
        <row r="165">
          <cell r="A165">
            <v>43031</v>
          </cell>
          <cell r="C165">
            <v>12.149305555555561</v>
          </cell>
        </row>
        <row r="166">
          <cell r="A166">
            <v>43032</v>
          </cell>
          <cell r="C166">
            <v>14.699027777777774</v>
          </cell>
        </row>
        <row r="167">
          <cell r="A167">
            <v>43033</v>
          </cell>
          <cell r="C167">
            <v>13.715972222222222</v>
          </cell>
        </row>
        <row r="168">
          <cell r="A168">
            <v>43034</v>
          </cell>
          <cell r="C168">
            <v>13.491180555555554</v>
          </cell>
        </row>
        <row r="169">
          <cell r="A169">
            <v>43035</v>
          </cell>
          <cell r="C169">
            <v>11.307638888888892</v>
          </cell>
        </row>
        <row r="170">
          <cell r="A170">
            <v>43036</v>
          </cell>
          <cell r="C170">
            <v>11.322361111111118</v>
          </cell>
        </row>
        <row r="171">
          <cell r="A171">
            <v>43037</v>
          </cell>
          <cell r="C171">
            <v>10.107708333333331</v>
          </cell>
        </row>
        <row r="172">
          <cell r="A172">
            <v>43038</v>
          </cell>
          <cell r="C172">
            <v>6.9302083333333293</v>
          </cell>
        </row>
        <row r="173">
          <cell r="A173">
            <v>43039</v>
          </cell>
          <cell r="C173">
            <v>9.1371527777777768</v>
          </cell>
        </row>
        <row r="174">
          <cell r="A174">
            <v>43040</v>
          </cell>
          <cell r="C174">
            <v>11.118194444444443</v>
          </cell>
        </row>
        <row r="175">
          <cell r="A175">
            <v>43041</v>
          </cell>
          <cell r="C175">
            <v>8.7389583333333363</v>
          </cell>
        </row>
        <row r="176">
          <cell r="A176">
            <v>43042</v>
          </cell>
          <cell r="C176">
            <v>6.4679166666666683</v>
          </cell>
        </row>
        <row r="177">
          <cell r="A177">
            <v>43043</v>
          </cell>
          <cell r="C177">
            <v>10.125694444444445</v>
          </cell>
        </row>
        <row r="178">
          <cell r="A178">
            <v>43044</v>
          </cell>
          <cell r="C178">
            <v>7.2564583333333337</v>
          </cell>
        </row>
        <row r="179">
          <cell r="A179">
            <v>43045</v>
          </cell>
          <cell r="C179">
            <v>4.3378472222222237</v>
          </cell>
        </row>
        <row r="180">
          <cell r="A180">
            <v>43046</v>
          </cell>
          <cell r="C180">
            <v>1.7445833333333327</v>
          </cell>
        </row>
        <row r="181">
          <cell r="A181">
            <v>43047</v>
          </cell>
          <cell r="C181">
            <v>5.6486111111111112</v>
          </cell>
        </row>
        <row r="182">
          <cell r="A182">
            <v>43048</v>
          </cell>
          <cell r="C182">
            <v>7.5759722222222212</v>
          </cell>
        </row>
        <row r="183">
          <cell r="A183">
            <v>43049</v>
          </cell>
          <cell r="C183">
            <v>8.2372916666666658</v>
          </cell>
        </row>
        <row r="184">
          <cell r="A184">
            <v>43050</v>
          </cell>
          <cell r="C184">
            <v>5.6802083333333364</v>
          </cell>
        </row>
        <row r="185">
          <cell r="A185">
            <v>43051</v>
          </cell>
          <cell r="C185">
            <v>4.8044444444444423</v>
          </cell>
        </row>
        <row r="186">
          <cell r="A186">
            <v>43052</v>
          </cell>
          <cell r="C186">
            <v>5.0999999999999996</v>
          </cell>
        </row>
        <row r="187">
          <cell r="A187">
            <v>43053</v>
          </cell>
          <cell r="C187">
            <v>5.7154166666666697</v>
          </cell>
        </row>
        <row r="188">
          <cell r="A188">
            <v>43054</v>
          </cell>
          <cell r="C188">
            <v>8.6222222222222129</v>
          </cell>
        </row>
        <row r="189">
          <cell r="A189">
            <v>43055</v>
          </cell>
          <cell r="C189">
            <v>8.9559027777777782</v>
          </cell>
        </row>
        <row r="190">
          <cell r="A190">
            <v>43056</v>
          </cell>
          <cell r="C190">
            <v>4.2811805555555589</v>
          </cell>
        </row>
        <row r="191">
          <cell r="A191">
            <v>43057</v>
          </cell>
          <cell r="C191">
            <v>5.8820833333333304</v>
          </cell>
        </row>
        <row r="192">
          <cell r="A192">
            <v>43058</v>
          </cell>
          <cell r="C192">
            <v>5.3599305555555539</v>
          </cell>
        </row>
        <row r="193">
          <cell r="A193">
            <v>43059</v>
          </cell>
          <cell r="C193">
            <v>6.8043055555555547</v>
          </cell>
        </row>
        <row r="194">
          <cell r="A194">
            <v>43060</v>
          </cell>
          <cell r="C194">
            <v>11.001944444444446</v>
          </cell>
        </row>
        <row r="195">
          <cell r="A195">
            <v>43061</v>
          </cell>
          <cell r="C195">
            <v>10.774027777777777</v>
          </cell>
        </row>
        <row r="196">
          <cell r="A196">
            <v>43062</v>
          </cell>
          <cell r="C196">
            <v>10.485138888888889</v>
          </cell>
        </row>
        <row r="197">
          <cell r="A197">
            <v>43063</v>
          </cell>
          <cell r="C197">
            <v>6.1676388888888853</v>
          </cell>
        </row>
        <row r="198">
          <cell r="A198">
            <v>43064</v>
          </cell>
          <cell r="C198">
            <v>2.6669444444444452</v>
          </cell>
        </row>
        <row r="199">
          <cell r="A199">
            <v>43065</v>
          </cell>
          <cell r="C199">
            <v>3.7190277777777769</v>
          </cell>
        </row>
        <row r="200">
          <cell r="A200">
            <v>43066</v>
          </cell>
          <cell r="C200">
            <v>5.7754166666666684</v>
          </cell>
        </row>
        <row r="201">
          <cell r="A201">
            <v>43067</v>
          </cell>
          <cell r="C201">
            <v>4.7216666666666658</v>
          </cell>
        </row>
        <row r="202">
          <cell r="A202">
            <v>43068</v>
          </cell>
          <cell r="C202">
            <v>1.7490277777777783</v>
          </cell>
        </row>
        <row r="203">
          <cell r="A203">
            <v>43069</v>
          </cell>
          <cell r="C203">
            <v>0.95555555555555571</v>
          </cell>
        </row>
        <row r="204">
          <cell r="A204">
            <v>43070</v>
          </cell>
          <cell r="C204">
            <v>0.56493055555555494</v>
          </cell>
        </row>
        <row r="205">
          <cell r="A205">
            <v>43071</v>
          </cell>
          <cell r="C205">
            <v>-1.3602777777777766</v>
          </cell>
        </row>
        <row r="206">
          <cell r="A206">
            <v>43072</v>
          </cell>
          <cell r="C206">
            <v>2.2152777777777768</v>
          </cell>
        </row>
        <row r="207">
          <cell r="A207">
            <v>43073</v>
          </cell>
          <cell r="C207">
            <v>5.973749999999999</v>
          </cell>
        </row>
        <row r="208">
          <cell r="A208">
            <v>43074</v>
          </cell>
          <cell r="C208">
            <v>6.4960416666666703</v>
          </cell>
        </row>
        <row r="209">
          <cell r="A209">
            <v>43075</v>
          </cell>
          <cell r="C209">
            <v>7.3257638888888863</v>
          </cell>
        </row>
        <row r="210">
          <cell r="A210">
            <v>43076</v>
          </cell>
          <cell r="C210">
            <v>5.3598611111111119</v>
          </cell>
        </row>
        <row r="211">
          <cell r="A211">
            <v>43077</v>
          </cell>
          <cell r="C211">
            <v>1.7359027777777796</v>
          </cell>
        </row>
        <row r="212">
          <cell r="A212">
            <v>43078</v>
          </cell>
          <cell r="C212">
            <v>1.1722222222222234</v>
          </cell>
        </row>
        <row r="213">
          <cell r="A213">
            <v>43079</v>
          </cell>
          <cell r="C213">
            <v>1.0713888888888885</v>
          </cell>
        </row>
        <row r="214">
          <cell r="A214">
            <v>43080</v>
          </cell>
          <cell r="C214">
            <v>1.8680555555555565E-2</v>
          </cell>
        </row>
        <row r="215">
          <cell r="A215">
            <v>43081</v>
          </cell>
          <cell r="C215">
            <v>1.3431944444444441</v>
          </cell>
        </row>
        <row r="216">
          <cell r="A216">
            <v>43082</v>
          </cell>
          <cell r="C216">
            <v>3.3220138888888879</v>
          </cell>
        </row>
        <row r="217">
          <cell r="A217">
            <v>43083</v>
          </cell>
          <cell r="C217">
            <v>3.153819444444443</v>
          </cell>
        </row>
        <row r="218">
          <cell r="A218">
            <v>43084</v>
          </cell>
          <cell r="C218">
            <v>2.6811805555555548</v>
          </cell>
        </row>
        <row r="219">
          <cell r="A219">
            <v>43085</v>
          </cell>
          <cell r="C219">
            <v>2.0991666666666648</v>
          </cell>
        </row>
        <row r="220">
          <cell r="A220">
            <v>43086</v>
          </cell>
          <cell r="C220">
            <v>1.7775694444444445</v>
          </cell>
        </row>
        <row r="221">
          <cell r="A221">
            <v>43087</v>
          </cell>
          <cell r="C221">
            <v>4.8450000000000006</v>
          </cell>
        </row>
        <row r="222">
          <cell r="A222">
            <v>43088</v>
          </cell>
          <cell r="C222">
            <v>5.1902777777777809</v>
          </cell>
        </row>
        <row r="223">
          <cell r="A223">
            <v>43089</v>
          </cell>
          <cell r="C223">
            <v>6.7538194444444493</v>
          </cell>
        </row>
        <row r="224">
          <cell r="A224">
            <v>43090</v>
          </cell>
          <cell r="C224">
            <v>7.9895138888888875</v>
          </cell>
        </row>
        <row r="225">
          <cell r="A225">
            <v>43091</v>
          </cell>
          <cell r="C225">
            <v>8.1893750000000018</v>
          </cell>
        </row>
        <row r="226">
          <cell r="A226">
            <v>43092</v>
          </cell>
          <cell r="C226">
            <v>8.4032638888888869</v>
          </cell>
        </row>
        <row r="227">
          <cell r="A227">
            <v>43093</v>
          </cell>
          <cell r="C227">
            <v>8.2859027777777783</v>
          </cell>
        </row>
        <row r="228">
          <cell r="A228">
            <v>43094</v>
          </cell>
          <cell r="C228">
            <v>7.0112500000000013</v>
          </cell>
        </row>
        <row r="229">
          <cell r="A229">
            <v>43095</v>
          </cell>
          <cell r="C229">
            <v>5.4572916666666664</v>
          </cell>
        </row>
        <row r="230">
          <cell r="A230">
            <v>43096</v>
          </cell>
          <cell r="C230">
            <v>4.7413888888888884</v>
          </cell>
        </row>
        <row r="231">
          <cell r="A231">
            <v>43097</v>
          </cell>
          <cell r="C231">
            <v>3.0613888888888887</v>
          </cell>
        </row>
        <row r="232">
          <cell r="A232">
            <v>43098</v>
          </cell>
          <cell r="C232">
            <v>2.0654166666666662</v>
          </cell>
        </row>
        <row r="233">
          <cell r="A233">
            <v>43099</v>
          </cell>
          <cell r="C233">
            <v>8.2339583333333337</v>
          </cell>
        </row>
        <row r="234">
          <cell r="A234">
            <v>43100</v>
          </cell>
          <cell r="C234">
            <v>10.872361111111111</v>
          </cell>
        </row>
        <row r="235">
          <cell r="A235">
            <v>43101</v>
          </cell>
          <cell r="C235">
            <v>6.5515277777777792</v>
          </cell>
        </row>
        <row r="236">
          <cell r="A236">
            <v>43102</v>
          </cell>
          <cell r="C236">
            <v>5.8243055555555578</v>
          </cell>
        </row>
        <row r="237">
          <cell r="A237">
            <v>43103</v>
          </cell>
          <cell r="C237">
            <v>8.0474305555555539</v>
          </cell>
        </row>
        <row r="238">
          <cell r="A238">
            <v>43104</v>
          </cell>
          <cell r="C238">
            <v>7.8665972222222216</v>
          </cell>
        </row>
        <row r="239">
          <cell r="A239">
            <v>43105</v>
          </cell>
          <cell r="C239">
            <v>6.1893055555555563</v>
          </cell>
        </row>
        <row r="240">
          <cell r="A240">
            <v>43106</v>
          </cell>
          <cell r="C240">
            <v>4.0400694444444447</v>
          </cell>
        </row>
        <row r="241">
          <cell r="A241">
            <v>43107</v>
          </cell>
          <cell r="C241">
            <v>0.85069444444444464</v>
          </cell>
        </row>
        <row r="242">
          <cell r="A242">
            <v>43108</v>
          </cell>
          <cell r="C242">
            <v>1.4324305555555561</v>
          </cell>
        </row>
        <row r="243">
          <cell r="A243">
            <v>43109</v>
          </cell>
          <cell r="C243">
            <v>3.5025694444444424</v>
          </cell>
        </row>
        <row r="244">
          <cell r="A244">
            <v>43110</v>
          </cell>
          <cell r="C244">
            <v>6.8228472222222241</v>
          </cell>
        </row>
        <row r="245">
          <cell r="A245">
            <v>43111</v>
          </cell>
          <cell r="C245">
            <v>5.6778472222222227</v>
          </cell>
        </row>
        <row r="246">
          <cell r="A246">
            <v>43112</v>
          </cell>
          <cell r="C246">
            <v>4.1211805555555561</v>
          </cell>
        </row>
        <row r="247">
          <cell r="A247">
            <v>43113</v>
          </cell>
          <cell r="C247">
            <v>4.6339583333333323</v>
          </cell>
        </row>
        <row r="248">
          <cell r="A248">
            <v>43114</v>
          </cell>
          <cell r="C248">
            <v>3.0601388888888885</v>
          </cell>
        </row>
        <row r="249">
          <cell r="A249">
            <v>43115</v>
          </cell>
          <cell r="C249">
            <v>4.719236111111111</v>
          </cell>
        </row>
        <row r="250">
          <cell r="A250">
            <v>43116</v>
          </cell>
          <cell r="C250">
            <v>4.4679861111111121</v>
          </cell>
        </row>
        <row r="251">
          <cell r="A251">
            <v>43117</v>
          </cell>
          <cell r="C251">
            <v>3.553194444444443</v>
          </cell>
        </row>
        <row r="252">
          <cell r="A252">
            <v>43118</v>
          </cell>
          <cell r="C252">
            <v>4.0577083333333306</v>
          </cell>
        </row>
        <row r="253">
          <cell r="A253">
            <v>43119</v>
          </cell>
          <cell r="C253">
            <v>2.92763888888889</v>
          </cell>
        </row>
        <row r="254">
          <cell r="A254">
            <v>43120</v>
          </cell>
          <cell r="C254">
            <v>1.9152083333333323</v>
          </cell>
        </row>
        <row r="255">
          <cell r="A255">
            <v>43121</v>
          </cell>
          <cell r="C255">
            <v>2.578541666666665</v>
          </cell>
        </row>
        <row r="256">
          <cell r="A256">
            <v>43122</v>
          </cell>
          <cell r="C256">
            <v>5.6447222222222218</v>
          </cell>
        </row>
        <row r="257">
          <cell r="A257">
            <v>43123</v>
          </cell>
          <cell r="C257">
            <v>7.7775694444444428</v>
          </cell>
        </row>
        <row r="258">
          <cell r="A258">
            <v>43124</v>
          </cell>
          <cell r="C258">
            <v>11.517847222222217</v>
          </cell>
        </row>
        <row r="259">
          <cell r="A259">
            <v>43125</v>
          </cell>
          <cell r="C259">
            <v>7.3012500000000005</v>
          </cell>
        </row>
        <row r="260">
          <cell r="A260">
            <v>43126</v>
          </cell>
          <cell r="C260">
            <v>5.4162500000000025</v>
          </cell>
        </row>
        <row r="261">
          <cell r="A261">
            <v>43127</v>
          </cell>
          <cell r="C261">
            <v>5.5277083333333357</v>
          </cell>
        </row>
        <row r="262">
          <cell r="A262">
            <v>43128</v>
          </cell>
          <cell r="C262">
            <v>9.3095833333333324</v>
          </cell>
        </row>
        <row r="263">
          <cell r="A263">
            <v>43129</v>
          </cell>
          <cell r="C263">
            <v>8.5259722222222258</v>
          </cell>
        </row>
        <row r="264">
          <cell r="A264">
            <v>43130</v>
          </cell>
          <cell r="C264">
            <v>3.4067361111111119</v>
          </cell>
        </row>
        <row r="265">
          <cell r="A265">
            <v>43131</v>
          </cell>
          <cell r="C265">
            <v>6.0411805555555587</v>
          </cell>
        </row>
        <row r="266">
          <cell r="A266">
            <v>43132</v>
          </cell>
          <cell r="C266">
            <v>2.6675694444444447</v>
          </cell>
        </row>
        <row r="267">
          <cell r="A267">
            <v>43133</v>
          </cell>
          <cell r="C267">
            <v>4.0974305555555501</v>
          </cell>
        </row>
        <row r="268">
          <cell r="A268">
            <v>43134</v>
          </cell>
          <cell r="C268">
            <v>1.5713194444444458</v>
          </cell>
        </row>
        <row r="269">
          <cell r="A269">
            <v>43135</v>
          </cell>
          <cell r="C269">
            <v>0.89812500000000006</v>
          </cell>
        </row>
        <row r="270">
          <cell r="A270">
            <v>43136</v>
          </cell>
          <cell r="C270">
            <v>0.8022222222222235</v>
          </cell>
        </row>
        <row r="271">
          <cell r="A271">
            <v>43137</v>
          </cell>
          <cell r="C271">
            <v>-3.1378472222222218</v>
          </cell>
        </row>
        <row r="272">
          <cell r="A272">
            <v>43138</v>
          </cell>
          <cell r="C272">
            <v>-4.3820138888888884</v>
          </cell>
        </row>
        <row r="273">
          <cell r="A273">
            <v>43139</v>
          </cell>
          <cell r="C273">
            <v>-3.0220833333333323</v>
          </cell>
        </row>
        <row r="274">
          <cell r="A274">
            <v>43140</v>
          </cell>
          <cell r="C274">
            <v>-6.986111111111154E-2</v>
          </cell>
        </row>
        <row r="275">
          <cell r="A275">
            <v>43141</v>
          </cell>
          <cell r="C275">
            <v>2.2087500000000011</v>
          </cell>
        </row>
        <row r="276">
          <cell r="A276">
            <v>43142</v>
          </cell>
          <cell r="C276">
            <v>3.573680555555554</v>
          </cell>
        </row>
        <row r="277">
          <cell r="A277">
            <v>43143</v>
          </cell>
          <cell r="C277">
            <v>2.0476388888888883</v>
          </cell>
        </row>
        <row r="278">
          <cell r="A278">
            <v>43144</v>
          </cell>
          <cell r="C278">
            <v>1.5600000000000007</v>
          </cell>
        </row>
        <row r="279">
          <cell r="A279">
            <v>43145</v>
          </cell>
          <cell r="C279">
            <v>1.6043750000000001</v>
          </cell>
        </row>
        <row r="280">
          <cell r="A280">
            <v>43146</v>
          </cell>
          <cell r="C280">
            <v>2.6967361111111106</v>
          </cell>
        </row>
        <row r="281">
          <cell r="A281">
            <v>43147</v>
          </cell>
          <cell r="C281">
            <v>1.7519718309859167</v>
          </cell>
        </row>
        <row r="282">
          <cell r="A282">
            <v>43148</v>
          </cell>
          <cell r="C282">
            <v>-0.20076388888888869</v>
          </cell>
        </row>
        <row r="283">
          <cell r="A283">
            <v>43149</v>
          </cell>
          <cell r="C283">
            <v>-0.74576388888888889</v>
          </cell>
          <cell r="F283">
            <v>-10</v>
          </cell>
        </row>
        <row r="284">
          <cell r="A284">
            <v>43150</v>
          </cell>
          <cell r="C284">
            <v>0.83965277777777803</v>
          </cell>
          <cell r="F284">
            <v>-10</v>
          </cell>
        </row>
        <row r="285">
          <cell r="A285">
            <v>43151</v>
          </cell>
          <cell r="C285">
            <v>7.0138888888882272E-3</v>
          </cell>
          <cell r="F285">
            <v>-10</v>
          </cell>
        </row>
        <row r="286">
          <cell r="A286">
            <v>43152</v>
          </cell>
          <cell r="C286">
            <v>-0.82201388888888816</v>
          </cell>
          <cell r="F286">
            <v>-10</v>
          </cell>
        </row>
        <row r="287">
          <cell r="A287">
            <v>43153</v>
          </cell>
          <cell r="C287">
            <v>-5.2847222222222066E-2</v>
          </cell>
          <cell r="F287">
            <v>-10</v>
          </cell>
        </row>
        <row r="288">
          <cell r="A288">
            <v>43154</v>
          </cell>
          <cell r="C288">
            <v>-0.49832167832167867</v>
          </cell>
          <cell r="F288">
            <v>-10</v>
          </cell>
        </row>
        <row r="289">
          <cell r="A289">
            <v>43155</v>
          </cell>
          <cell r="C289">
            <v>-0.62937500000000046</v>
          </cell>
          <cell r="F289">
            <v>-10</v>
          </cell>
        </row>
        <row r="290">
          <cell r="A290">
            <v>43156</v>
          </cell>
          <cell r="C290">
            <v>-2.2540277777777775</v>
          </cell>
          <cell r="F290">
            <v>-10</v>
          </cell>
        </row>
        <row r="291">
          <cell r="A291">
            <v>43157</v>
          </cell>
          <cell r="C291">
            <v>-3.9013888888888895</v>
          </cell>
          <cell r="F291">
            <v>-10</v>
          </cell>
        </row>
        <row r="292">
          <cell r="A292">
            <v>43158</v>
          </cell>
          <cell r="C292">
            <v>-4.7097916666666668</v>
          </cell>
          <cell r="F292">
            <v>-10</v>
          </cell>
        </row>
        <row r="293">
          <cell r="A293">
            <v>43159</v>
          </cell>
          <cell r="C293">
            <v>-6.7587499999999965</v>
          </cell>
          <cell r="F293">
            <v>-10</v>
          </cell>
        </row>
        <row r="294">
          <cell r="A294">
            <v>43160</v>
          </cell>
          <cell r="C294">
            <v>-4.8327777777777756</v>
          </cell>
          <cell r="F294">
            <v>-10</v>
          </cell>
        </row>
        <row r="295">
          <cell r="A295">
            <v>43161</v>
          </cell>
          <cell r="C295">
            <v>-4.0070138888888884</v>
          </cell>
          <cell r="F295">
            <v>-10</v>
          </cell>
        </row>
        <row r="296">
          <cell r="A296">
            <v>43162</v>
          </cell>
          <cell r="C296">
            <v>-1.9581250000000001</v>
          </cell>
          <cell r="F296">
            <v>-10</v>
          </cell>
        </row>
        <row r="297">
          <cell r="A297">
            <v>43163</v>
          </cell>
          <cell r="C297">
            <v>4.9511111111111115</v>
          </cell>
          <cell r="F297">
            <v>-10</v>
          </cell>
        </row>
        <row r="298">
          <cell r="A298">
            <v>43164</v>
          </cell>
          <cell r="C298">
            <v>6.7584027777777758</v>
          </cell>
          <cell r="F298">
            <v>-10</v>
          </cell>
        </row>
        <row r="299">
          <cell r="A299">
            <v>43165</v>
          </cell>
          <cell r="C299">
            <v>5.8979861111111118</v>
          </cell>
          <cell r="F299">
            <v>-10</v>
          </cell>
        </row>
        <row r="300">
          <cell r="A300">
            <v>43166</v>
          </cell>
          <cell r="C300">
            <v>4.3438888888888902</v>
          </cell>
          <cell r="F300">
            <v>-10</v>
          </cell>
        </row>
        <row r="301">
          <cell r="A301">
            <v>43167</v>
          </cell>
          <cell r="C301">
            <v>4.7588888888888912</v>
          </cell>
          <cell r="F301">
            <v>-10</v>
          </cell>
        </row>
        <row r="302">
          <cell r="A302">
            <v>43168</v>
          </cell>
          <cell r="C302">
            <v>6.2536805555555572</v>
          </cell>
          <cell r="F302">
            <v>-10</v>
          </cell>
        </row>
        <row r="303">
          <cell r="A303">
            <v>43169</v>
          </cell>
          <cell r="C303">
            <v>11.26041666666667</v>
          </cell>
          <cell r="F303">
            <v>-10</v>
          </cell>
        </row>
        <row r="304">
          <cell r="A304">
            <v>43170</v>
          </cell>
          <cell r="C304">
            <v>10.665625000000006</v>
          </cell>
          <cell r="F304">
            <v>-10</v>
          </cell>
        </row>
        <row r="305">
          <cell r="A305">
            <v>43171</v>
          </cell>
          <cell r="C305">
            <v>10.265763888888891</v>
          </cell>
          <cell r="F305">
            <v>-10</v>
          </cell>
        </row>
        <row r="306">
          <cell r="A306">
            <v>43172</v>
          </cell>
          <cell r="C306">
            <v>5.9878472222222205</v>
          </cell>
          <cell r="F306">
            <v>-10</v>
          </cell>
        </row>
        <row r="307">
          <cell r="A307">
            <v>43173</v>
          </cell>
          <cell r="C307">
            <v>5.7018055555555556</v>
          </cell>
          <cell r="F307">
            <v>-10</v>
          </cell>
        </row>
        <row r="308">
          <cell r="A308">
            <v>43174</v>
          </cell>
          <cell r="C308">
            <v>6.9016666666666673</v>
          </cell>
          <cell r="F308">
            <v>-10</v>
          </cell>
        </row>
        <row r="309">
          <cell r="A309">
            <v>43175</v>
          </cell>
          <cell r="C309">
            <v>3.4556249999999999</v>
          </cell>
          <cell r="F309">
            <v>-10</v>
          </cell>
        </row>
        <row r="310">
          <cell r="A310">
            <v>43176</v>
          </cell>
          <cell r="C310">
            <v>-1.7911111111111104</v>
          </cell>
          <cell r="F310">
            <v>-10</v>
          </cell>
        </row>
        <row r="311">
          <cell r="A311">
            <v>43177</v>
          </cell>
          <cell r="C311">
            <v>-1.3447916666666653</v>
          </cell>
          <cell r="F311">
            <v>-10</v>
          </cell>
        </row>
        <row r="312">
          <cell r="A312">
            <v>43178</v>
          </cell>
          <cell r="C312">
            <v>-0.6815277777777774</v>
          </cell>
          <cell r="F312">
            <v>-10</v>
          </cell>
        </row>
        <row r="313">
          <cell r="A313">
            <v>43179</v>
          </cell>
          <cell r="C313">
            <v>3.3348611111111115</v>
          </cell>
          <cell r="F313">
            <v>-10</v>
          </cell>
        </row>
        <row r="314">
          <cell r="A314">
            <v>43180</v>
          </cell>
          <cell r="C314">
            <v>3.6665972222222232</v>
          </cell>
          <cell r="F314">
            <v>-10</v>
          </cell>
        </row>
        <row r="315">
          <cell r="A315">
            <v>43181</v>
          </cell>
          <cell r="C315">
            <v>5.9186805555555564</v>
          </cell>
        </row>
        <row r="316">
          <cell r="A316">
            <v>43182</v>
          </cell>
          <cell r="C316">
            <v>5.8823611111111118</v>
          </cell>
        </row>
        <row r="317">
          <cell r="A317">
            <v>43183</v>
          </cell>
          <cell r="C317">
            <v>6.5216666666666692</v>
          </cell>
        </row>
        <row r="318">
          <cell r="A318">
            <v>43184</v>
          </cell>
          <cell r="C318">
            <v>5.0234722222222192</v>
          </cell>
        </row>
        <row r="319">
          <cell r="A319">
            <v>43185</v>
          </cell>
          <cell r="C319">
            <v>4.1679166666666685</v>
          </cell>
        </row>
        <row r="320">
          <cell r="A320">
            <v>43186</v>
          </cell>
          <cell r="C320">
            <v>5.4975000000000005</v>
          </cell>
        </row>
        <row r="321">
          <cell r="A321">
            <v>43187</v>
          </cell>
          <cell r="C321">
            <v>5.8941666666666634</v>
          </cell>
        </row>
        <row r="322">
          <cell r="A322">
            <v>43188</v>
          </cell>
          <cell r="C322">
            <v>6.1547916666666662</v>
          </cell>
        </row>
        <row r="323">
          <cell r="A323">
            <v>43189</v>
          </cell>
          <cell r="C323">
            <v>9.1262499999999989</v>
          </cell>
        </row>
        <row r="324">
          <cell r="A324">
            <v>43190</v>
          </cell>
          <cell r="C324">
            <v>7.521180555555552</v>
          </cell>
        </row>
        <row r="325">
          <cell r="A325">
            <v>43191</v>
          </cell>
          <cell r="C325">
            <v>4.9731250000000005</v>
          </cell>
        </row>
        <row r="326">
          <cell r="A326">
            <v>43192</v>
          </cell>
          <cell r="C326">
            <v>7.3165277777777806</v>
          </cell>
        </row>
        <row r="327">
          <cell r="A327">
            <v>43193</v>
          </cell>
          <cell r="C327">
            <v>12.864999999999998</v>
          </cell>
        </row>
        <row r="328">
          <cell r="A328">
            <v>43194</v>
          </cell>
          <cell r="C328">
            <v>10.120486111111115</v>
          </cell>
        </row>
        <row r="329">
          <cell r="A329">
            <v>43195</v>
          </cell>
          <cell r="C329">
            <v>5.9395138888888912</v>
          </cell>
        </row>
        <row r="330">
          <cell r="A330">
            <v>43196</v>
          </cell>
          <cell r="C330">
            <v>8.2616666666666649</v>
          </cell>
        </row>
        <row r="331">
          <cell r="A331">
            <v>43197</v>
          </cell>
          <cell r="C331">
            <v>13.882222222222222</v>
          </cell>
        </row>
        <row r="332">
          <cell r="A332">
            <v>43198</v>
          </cell>
          <cell r="C332">
            <v>14.791527777777784</v>
          </cell>
        </row>
        <row r="333">
          <cell r="A333">
            <v>43199</v>
          </cell>
          <cell r="C333">
            <v>14.127847222222222</v>
          </cell>
        </row>
        <row r="334">
          <cell r="A334">
            <v>43200</v>
          </cell>
          <cell r="C334">
            <v>16.082222222222228</v>
          </cell>
        </row>
        <row r="335">
          <cell r="A335">
            <v>43201</v>
          </cell>
          <cell r="C335">
            <v>12.503541666666669</v>
          </cell>
        </row>
        <row r="336">
          <cell r="A336">
            <v>43202</v>
          </cell>
          <cell r="C336">
            <v>11.31597222222222</v>
          </cell>
        </row>
        <row r="337">
          <cell r="A337">
            <v>43203</v>
          </cell>
          <cell r="C337">
            <v>9.6800000000000033</v>
          </cell>
        </row>
        <row r="338">
          <cell r="A338">
            <v>43204</v>
          </cell>
          <cell r="C338">
            <v>11.113958333333336</v>
          </cell>
        </row>
        <row r="339">
          <cell r="A339">
            <v>43205</v>
          </cell>
          <cell r="C339">
            <v>12.955416666666672</v>
          </cell>
        </row>
        <row r="340">
          <cell r="A340">
            <v>43206</v>
          </cell>
          <cell r="C340">
            <v>11.725416666666668</v>
          </cell>
        </row>
        <row r="341">
          <cell r="A341">
            <v>43207</v>
          </cell>
          <cell r="C341">
            <v>11.821319444444448</v>
          </cell>
        </row>
        <row r="342">
          <cell r="A342">
            <v>43208</v>
          </cell>
          <cell r="C342">
            <v>15.669722222222212</v>
          </cell>
        </row>
        <row r="343">
          <cell r="A343">
            <v>43209</v>
          </cell>
          <cell r="C343">
            <v>19.088958333333331</v>
          </cell>
        </row>
        <row r="344">
          <cell r="A344">
            <v>43210</v>
          </cell>
          <cell r="C344">
            <v>18.546805555555558</v>
          </cell>
        </row>
        <row r="345">
          <cell r="A345">
            <v>43211</v>
          </cell>
          <cell r="C345">
            <v>15.550486111111111</v>
          </cell>
        </row>
        <row r="346">
          <cell r="A346">
            <v>43212</v>
          </cell>
          <cell r="C346">
            <v>16.81861111111111</v>
          </cell>
        </row>
        <row r="347">
          <cell r="A347">
            <v>43213</v>
          </cell>
          <cell r="C347">
            <v>13.344097222222224</v>
          </cell>
        </row>
        <row r="348">
          <cell r="A348">
            <v>43214</v>
          </cell>
          <cell r="C348">
            <v>12.161041666666669</v>
          </cell>
        </row>
        <row r="349">
          <cell r="A349">
            <v>43215</v>
          </cell>
          <cell r="C349">
            <v>11.789097222222226</v>
          </cell>
        </row>
        <row r="350">
          <cell r="A350">
            <v>43216</v>
          </cell>
          <cell r="C350">
            <v>10.043055555555558</v>
          </cell>
        </row>
        <row r="351">
          <cell r="A351">
            <v>43217</v>
          </cell>
          <cell r="C351">
            <v>10.559861111111111</v>
          </cell>
        </row>
        <row r="352">
          <cell r="A352">
            <v>43218</v>
          </cell>
          <cell r="C352">
            <v>11.886041666666664</v>
          </cell>
        </row>
        <row r="353">
          <cell r="A353">
            <v>43219</v>
          </cell>
          <cell r="C353">
            <v>9.6755555555555546</v>
          </cell>
        </row>
        <row r="354">
          <cell r="A354">
            <v>43220</v>
          </cell>
          <cell r="C354">
            <v>9.5900694444444436</v>
          </cell>
        </row>
        <row r="355">
          <cell r="A355">
            <v>43221</v>
          </cell>
          <cell r="C355">
            <v>8.0660416666666652</v>
          </cell>
        </row>
        <row r="356">
          <cell r="A356">
            <v>43222</v>
          </cell>
          <cell r="C356">
            <v>11.385694444444447</v>
          </cell>
        </row>
        <row r="357">
          <cell r="A357">
            <v>43223</v>
          </cell>
          <cell r="C357">
            <v>10.577777777777781</v>
          </cell>
        </row>
        <row r="358">
          <cell r="A358">
            <v>43224</v>
          </cell>
          <cell r="C358">
            <v>11.570625</v>
          </cell>
        </row>
        <row r="359">
          <cell r="A359">
            <v>43225</v>
          </cell>
          <cell r="C359">
            <v>14.797569444444454</v>
          </cell>
        </row>
        <row r="360">
          <cell r="A360">
            <v>43226</v>
          </cell>
          <cell r="C360">
            <v>17.376736111111114</v>
          </cell>
        </row>
        <row r="361">
          <cell r="A361">
            <v>43227</v>
          </cell>
          <cell r="C361">
            <v>17.890347222222225</v>
          </cell>
        </row>
        <row r="362">
          <cell r="A362">
            <v>43228</v>
          </cell>
          <cell r="C362">
            <v>18.34430555555555</v>
          </cell>
        </row>
        <row r="363">
          <cell r="A363">
            <v>43229</v>
          </cell>
          <cell r="C363">
            <v>19.061944444444443</v>
          </cell>
        </row>
        <row r="364">
          <cell r="A364">
            <v>43230</v>
          </cell>
          <cell r="C364">
            <v>12.48430555555556</v>
          </cell>
        </row>
        <row r="365">
          <cell r="A365">
            <v>43231</v>
          </cell>
          <cell r="C365">
            <v>12.418194444444449</v>
          </cell>
        </row>
        <row r="366">
          <cell r="A366">
            <v>43232</v>
          </cell>
          <cell r="C366">
            <v>17.132777777777779</v>
          </cell>
        </row>
        <row r="367">
          <cell r="A367">
            <v>43233</v>
          </cell>
          <cell r="C367">
            <v>13.638680555555545</v>
          </cell>
        </row>
        <row r="368">
          <cell r="A368">
            <v>43234</v>
          </cell>
          <cell r="C368">
            <v>19.28486111111112</v>
          </cell>
        </row>
        <row r="369">
          <cell r="A369">
            <v>43235</v>
          </cell>
          <cell r="C369">
            <v>18.832569444444445</v>
          </cell>
        </row>
        <row r="370">
          <cell r="A370">
            <v>43236</v>
          </cell>
          <cell r="C370">
            <v>15.338819444444445</v>
          </cell>
        </row>
        <row r="371">
          <cell r="A371">
            <v>43237</v>
          </cell>
          <cell r="C371">
            <v>11.393194444444447</v>
          </cell>
        </row>
        <row r="372">
          <cell r="A372">
            <v>43238</v>
          </cell>
          <cell r="C372">
            <v>10.574375000000002</v>
          </cell>
        </row>
        <row r="373">
          <cell r="A373">
            <v>43239</v>
          </cell>
          <cell r="C373">
            <v>10.205000000000004</v>
          </cell>
        </row>
        <row r="374">
          <cell r="A374">
            <v>43240</v>
          </cell>
          <cell r="C374">
            <v>16.231944444444448</v>
          </cell>
        </row>
        <row r="375">
          <cell r="A375">
            <v>43241</v>
          </cell>
          <cell r="C375">
            <v>19.4513888888889</v>
          </cell>
        </row>
        <row r="376">
          <cell r="A376">
            <v>43242</v>
          </cell>
          <cell r="C376">
            <v>18.212222222222227</v>
          </cell>
        </row>
        <row r="377">
          <cell r="A377">
            <v>43243</v>
          </cell>
          <cell r="C377">
            <v>18.741875000000007</v>
          </cell>
        </row>
        <row r="378">
          <cell r="A378">
            <v>43244</v>
          </cell>
          <cell r="C378">
            <v>18.562152777777797</v>
          </cell>
        </row>
        <row r="379">
          <cell r="A379">
            <v>43245</v>
          </cell>
          <cell r="C379">
            <v>20.834652777777787</v>
          </cell>
        </row>
        <row r="380">
          <cell r="A380">
            <v>43246</v>
          </cell>
          <cell r="C380">
            <v>22.881388888888885</v>
          </cell>
        </row>
        <row r="381">
          <cell r="A381">
            <v>43247</v>
          </cell>
          <cell r="C381">
            <v>20.370347222222225</v>
          </cell>
        </row>
        <row r="382">
          <cell r="A382">
            <v>43248</v>
          </cell>
          <cell r="C382">
            <v>23.616666666666649</v>
          </cell>
        </row>
        <row r="383">
          <cell r="A383">
            <v>43249</v>
          </cell>
          <cell r="C383">
            <v>22.608750000000001</v>
          </cell>
        </row>
        <row r="384">
          <cell r="A384">
            <v>43250</v>
          </cell>
          <cell r="C384">
            <v>21.812569444444449</v>
          </cell>
        </row>
        <row r="385">
          <cell r="A385">
            <v>43251</v>
          </cell>
          <cell r="C385">
            <v>20.715138888888887</v>
          </cell>
        </row>
        <row r="386">
          <cell r="A386">
            <v>43252</v>
          </cell>
          <cell r="C386">
            <v>17.849097222222213</v>
          </cell>
        </row>
        <row r="387">
          <cell r="A387">
            <v>43253</v>
          </cell>
          <cell r="C387">
            <v>17.179861111111116</v>
          </cell>
        </row>
        <row r="388">
          <cell r="A388">
            <v>43254</v>
          </cell>
          <cell r="C388">
            <v>20.121527777777786</v>
          </cell>
        </row>
        <row r="389">
          <cell r="A389">
            <v>43255</v>
          </cell>
          <cell r="C389">
            <v>18.887361111111115</v>
          </cell>
        </row>
        <row r="390">
          <cell r="A390">
            <v>43256</v>
          </cell>
          <cell r="C390">
            <v>17.117361111111105</v>
          </cell>
        </row>
        <row r="391">
          <cell r="A391">
            <v>43257</v>
          </cell>
          <cell r="C391">
            <v>20.630208333333321</v>
          </cell>
        </row>
        <row r="392">
          <cell r="A392">
            <v>43258</v>
          </cell>
          <cell r="C392">
            <v>22.966458333333335</v>
          </cell>
        </row>
        <row r="393">
          <cell r="A393">
            <v>43259</v>
          </cell>
          <cell r="C393">
            <v>18.424305555555563</v>
          </cell>
        </row>
        <row r="394">
          <cell r="A394">
            <v>43260</v>
          </cell>
          <cell r="C394">
            <v>20.871319444444453</v>
          </cell>
        </row>
        <row r="395">
          <cell r="A395">
            <v>43261</v>
          </cell>
          <cell r="C395">
            <v>19.25097222222222</v>
          </cell>
        </row>
        <row r="396">
          <cell r="A396">
            <v>43262</v>
          </cell>
          <cell r="C396">
            <v>17.619861111111099</v>
          </cell>
        </row>
        <row r="397">
          <cell r="A397">
            <v>43263</v>
          </cell>
          <cell r="C397">
            <v>14.644583333333337</v>
          </cell>
        </row>
        <row r="398">
          <cell r="A398">
            <v>43264</v>
          </cell>
          <cell r="C398">
            <v>13.899791666666664</v>
          </cell>
        </row>
        <row r="399">
          <cell r="A399">
            <v>43265</v>
          </cell>
          <cell r="C399">
            <v>15.008541666666673</v>
          </cell>
        </row>
        <row r="400">
          <cell r="A400">
            <v>43266</v>
          </cell>
          <cell r="C400">
            <v>18.621250000000003</v>
          </cell>
        </row>
        <row r="401">
          <cell r="A401">
            <v>43267</v>
          </cell>
          <cell r="C401">
            <v>17.435347222222212</v>
          </cell>
        </row>
        <row r="402">
          <cell r="A402">
            <v>43268</v>
          </cell>
          <cell r="C402">
            <v>15.369236111111118</v>
          </cell>
        </row>
        <row r="403">
          <cell r="A403">
            <v>43269</v>
          </cell>
          <cell r="C403">
            <v>16.284791666666674</v>
          </cell>
        </row>
        <row r="404">
          <cell r="A404">
            <v>43270</v>
          </cell>
          <cell r="C404">
            <v>17.624444444444446</v>
          </cell>
        </row>
        <row r="405">
          <cell r="A405">
            <v>43271</v>
          </cell>
          <cell r="C405">
            <v>19.015347222222225</v>
          </cell>
        </row>
        <row r="406">
          <cell r="A406">
            <v>43272</v>
          </cell>
          <cell r="C406">
            <v>14.899722222222225</v>
          </cell>
        </row>
        <row r="407">
          <cell r="A407">
            <v>43273</v>
          </cell>
          <cell r="C407">
            <v>13.58006944444444</v>
          </cell>
        </row>
        <row r="408">
          <cell r="A408">
            <v>43274</v>
          </cell>
          <cell r="C408">
            <v>14.582152777777781</v>
          </cell>
        </row>
        <row r="409">
          <cell r="A409">
            <v>43275</v>
          </cell>
          <cell r="C409">
            <v>14.421527777777779</v>
          </cell>
        </row>
        <row r="410">
          <cell r="A410">
            <v>43276</v>
          </cell>
          <cell r="C410">
            <v>16.565277777777787</v>
          </cell>
        </row>
        <row r="411">
          <cell r="A411">
            <v>43277</v>
          </cell>
          <cell r="C411">
            <v>16.812847222222231</v>
          </cell>
        </row>
        <row r="412">
          <cell r="A412">
            <v>43278</v>
          </cell>
          <cell r="C412">
            <v>19.018888888888888</v>
          </cell>
        </row>
        <row r="413">
          <cell r="A413">
            <v>43279</v>
          </cell>
          <cell r="C413">
            <v>22.146597222222219</v>
          </cell>
        </row>
        <row r="414">
          <cell r="A414">
            <v>43280</v>
          </cell>
          <cell r="C414">
            <v>20.864097222222231</v>
          </cell>
        </row>
        <row r="415">
          <cell r="A415">
            <v>43281</v>
          </cell>
          <cell r="C415">
            <v>21.381875000000008</v>
          </cell>
        </row>
        <row r="416">
          <cell r="A416">
            <v>43282</v>
          </cell>
          <cell r="C416">
            <v>21.812638888888895</v>
          </cell>
        </row>
        <row r="417">
          <cell r="A417">
            <v>43283</v>
          </cell>
          <cell r="C417">
            <v>21.173611111111125</v>
          </cell>
        </row>
        <row r="418">
          <cell r="A418">
            <v>43284</v>
          </cell>
          <cell r="C418">
            <v>21.4273611111111</v>
          </cell>
        </row>
        <row r="419">
          <cell r="A419">
            <v>43285</v>
          </cell>
          <cell r="C419">
            <v>20.92006944444443</v>
          </cell>
        </row>
        <row r="420">
          <cell r="A420">
            <v>43286</v>
          </cell>
          <cell r="C420">
            <v>19.727152777777786</v>
          </cell>
        </row>
        <row r="421">
          <cell r="A421">
            <v>43287</v>
          </cell>
          <cell r="C421">
            <v>20.350347222222204</v>
          </cell>
        </row>
        <row r="422">
          <cell r="A422">
            <v>43288</v>
          </cell>
          <cell r="C422">
            <v>18.998333333333328</v>
          </cell>
        </row>
        <row r="423">
          <cell r="A423">
            <v>43289</v>
          </cell>
          <cell r="C423">
            <v>18.496111111111116</v>
          </cell>
        </row>
        <row r="424">
          <cell r="A424">
            <v>43290</v>
          </cell>
          <cell r="C424">
            <v>17.692152777777778</v>
          </cell>
        </row>
        <row r="425">
          <cell r="A425">
            <v>43291</v>
          </cell>
          <cell r="C425">
            <v>16.185486111111107</v>
          </cell>
        </row>
        <row r="426">
          <cell r="A426">
            <v>43292</v>
          </cell>
          <cell r="C426">
            <v>17.565694444444439</v>
          </cell>
        </row>
        <row r="427">
          <cell r="A427">
            <v>43293</v>
          </cell>
          <cell r="C427">
            <v>20.27173611111111</v>
          </cell>
        </row>
        <row r="428">
          <cell r="A428">
            <v>43294</v>
          </cell>
          <cell r="C428">
            <v>19.381944444444446</v>
          </cell>
        </row>
        <row r="429">
          <cell r="A429">
            <v>43295</v>
          </cell>
          <cell r="C429">
            <v>19.998541666666675</v>
          </cell>
        </row>
        <row r="430">
          <cell r="A430">
            <v>43296</v>
          </cell>
          <cell r="C430">
            <v>21.454305555555546</v>
          </cell>
        </row>
        <row r="431">
          <cell r="A431">
            <v>43297</v>
          </cell>
          <cell r="C431">
            <v>22.914305555555572</v>
          </cell>
        </row>
        <row r="432">
          <cell r="A432">
            <v>43298</v>
          </cell>
          <cell r="C432">
            <v>21.774375000000003</v>
          </cell>
        </row>
        <row r="433">
          <cell r="A433">
            <v>43299</v>
          </cell>
          <cell r="C433">
            <v>20.176111111111101</v>
          </cell>
        </row>
        <row r="434">
          <cell r="A434">
            <v>43300</v>
          </cell>
          <cell r="C434">
            <v>21.619236111111107</v>
          </cell>
        </row>
        <row r="435">
          <cell r="A435">
            <v>43301</v>
          </cell>
          <cell r="C435">
            <v>20.586111111111101</v>
          </cell>
        </row>
        <row r="436">
          <cell r="A436">
            <v>43302</v>
          </cell>
          <cell r="C436">
            <v>22.767777777777788</v>
          </cell>
        </row>
        <row r="437">
          <cell r="A437">
            <v>43303</v>
          </cell>
          <cell r="C437">
            <v>21.772222222222222</v>
          </cell>
        </row>
        <row r="438">
          <cell r="A438">
            <v>43304</v>
          </cell>
          <cell r="C438">
            <v>23.213611111111121</v>
          </cell>
        </row>
        <row r="439">
          <cell r="A439">
            <v>43305</v>
          </cell>
          <cell r="C439">
            <v>26.06305555555555</v>
          </cell>
        </row>
        <row r="440">
          <cell r="A440">
            <v>43306</v>
          </cell>
          <cell r="C440">
            <v>26.786180555555553</v>
          </cell>
        </row>
        <row r="441">
          <cell r="A441">
            <v>43307</v>
          </cell>
          <cell r="C441">
            <v>28.370763888888884</v>
          </cell>
        </row>
        <row r="442">
          <cell r="A442">
            <v>43308</v>
          </cell>
          <cell r="C442">
            <v>30.874791666666674</v>
          </cell>
        </row>
        <row r="443">
          <cell r="A443">
            <v>43309</v>
          </cell>
          <cell r="C443">
            <v>21.544166666666666</v>
          </cell>
        </row>
        <row r="444">
          <cell r="A444">
            <v>43310</v>
          </cell>
          <cell r="C444">
            <v>21.933472222222221</v>
          </cell>
        </row>
        <row r="445">
          <cell r="A445">
            <v>43311</v>
          </cell>
          <cell r="C445">
            <v>25.548263888888886</v>
          </cell>
        </row>
        <row r="446">
          <cell r="A446">
            <v>43312</v>
          </cell>
          <cell r="C446">
            <v>22.138402777777795</v>
          </cell>
        </row>
        <row r="447">
          <cell r="A447">
            <v>43313</v>
          </cell>
          <cell r="C447">
            <v>21.924861111111102</v>
          </cell>
        </row>
        <row r="448">
          <cell r="A448">
            <v>43314</v>
          </cell>
          <cell r="C448">
            <v>24.113124999999997</v>
          </cell>
        </row>
        <row r="449">
          <cell r="A449">
            <v>43315</v>
          </cell>
          <cell r="C449">
            <v>25.724861111111107</v>
          </cell>
        </row>
        <row r="450">
          <cell r="A450">
            <v>43316</v>
          </cell>
          <cell r="C450">
            <v>23.514236111111117</v>
          </cell>
        </row>
        <row r="451">
          <cell r="A451">
            <v>43317</v>
          </cell>
          <cell r="C451">
            <v>21.472777777777779</v>
          </cell>
        </row>
        <row r="452">
          <cell r="A452">
            <v>43318</v>
          </cell>
          <cell r="C452">
            <v>24.271458333333342</v>
          </cell>
        </row>
        <row r="453">
          <cell r="A453">
            <v>43319</v>
          </cell>
          <cell r="C453">
            <v>26.972361111111113</v>
          </cell>
        </row>
        <row r="454">
          <cell r="A454">
            <v>43320</v>
          </cell>
          <cell r="C454">
            <v>19.957152777777775</v>
          </cell>
        </row>
        <row r="455">
          <cell r="A455">
            <v>43321</v>
          </cell>
          <cell r="C455">
            <v>16.761666666666677</v>
          </cell>
        </row>
        <row r="456">
          <cell r="A456">
            <v>43322</v>
          </cell>
          <cell r="C456">
            <v>17.132013888888892</v>
          </cell>
        </row>
        <row r="457">
          <cell r="A457">
            <v>43323</v>
          </cell>
          <cell r="C457">
            <v>16.027847222222221</v>
          </cell>
        </row>
        <row r="458">
          <cell r="A458">
            <v>43324</v>
          </cell>
          <cell r="C458">
            <v>19.689722222222219</v>
          </cell>
        </row>
        <row r="459">
          <cell r="A459">
            <v>43325</v>
          </cell>
          <cell r="C459">
            <v>18.342152777777777</v>
          </cell>
        </row>
        <row r="460">
          <cell r="A460">
            <v>43326</v>
          </cell>
          <cell r="C460">
            <v>19.52930555555556</v>
          </cell>
        </row>
        <row r="461">
          <cell r="A461">
            <v>43327</v>
          </cell>
          <cell r="C461">
            <v>19.381249999999998</v>
          </cell>
        </row>
        <row r="462">
          <cell r="A462">
            <v>43328</v>
          </cell>
          <cell r="C462">
            <v>19.33326388888889</v>
          </cell>
        </row>
        <row r="463">
          <cell r="A463">
            <v>43329</v>
          </cell>
          <cell r="C463">
            <v>17.932013888888882</v>
          </cell>
        </row>
        <row r="464">
          <cell r="A464">
            <v>43330</v>
          </cell>
          <cell r="C464">
            <v>17.267152777777785</v>
          </cell>
        </row>
        <row r="465">
          <cell r="A465">
            <v>43331</v>
          </cell>
          <cell r="C465">
            <v>20.175277777777772</v>
          </cell>
        </row>
        <row r="466">
          <cell r="A466">
            <v>43332</v>
          </cell>
          <cell r="C466">
            <v>19.823263888888892</v>
          </cell>
        </row>
        <row r="467">
          <cell r="A467">
            <v>43333</v>
          </cell>
          <cell r="C467">
            <v>20.450069444444434</v>
          </cell>
        </row>
        <row r="468">
          <cell r="A468">
            <v>43334</v>
          </cell>
          <cell r="C468">
            <v>20.003125000000001</v>
          </cell>
        </row>
        <row r="469">
          <cell r="A469">
            <v>43335</v>
          </cell>
          <cell r="C469">
            <v>18.208611111111114</v>
          </cell>
        </row>
        <row r="470">
          <cell r="A470">
            <v>43336</v>
          </cell>
          <cell r="C470">
            <v>16.042847222222225</v>
          </cell>
        </row>
        <row r="471">
          <cell r="A471">
            <v>43337</v>
          </cell>
          <cell r="C471">
            <v>12.210902777777777</v>
          </cell>
        </row>
        <row r="472">
          <cell r="A472">
            <v>43338</v>
          </cell>
          <cell r="C472">
            <v>14.344166666666679</v>
          </cell>
        </row>
        <row r="473">
          <cell r="A473">
            <v>43339</v>
          </cell>
          <cell r="C473">
            <v>16.835208333333338</v>
          </cell>
        </row>
        <row r="474">
          <cell r="A474">
            <v>43340</v>
          </cell>
          <cell r="C474">
            <v>17.214652777777772</v>
          </cell>
        </row>
        <row r="475">
          <cell r="A475">
            <v>43341</v>
          </cell>
          <cell r="C475">
            <v>15.636875000000003</v>
          </cell>
        </row>
        <row r="476">
          <cell r="A476">
            <v>43342</v>
          </cell>
          <cell r="C476">
            <v>14.876805555555551</v>
          </cell>
        </row>
        <row r="477">
          <cell r="A477">
            <v>43343</v>
          </cell>
          <cell r="C477">
            <v>12.823611111111113</v>
          </cell>
        </row>
        <row r="478">
          <cell r="A478">
            <v>43344</v>
          </cell>
          <cell r="C478">
            <v>13.085902777777768</v>
          </cell>
        </row>
        <row r="479">
          <cell r="A479">
            <v>43345</v>
          </cell>
          <cell r="C479">
            <v>15.79465277777777</v>
          </cell>
        </row>
        <row r="480">
          <cell r="A480">
            <v>43346</v>
          </cell>
          <cell r="C480">
            <v>18.919722222222227</v>
          </cell>
        </row>
        <row r="481">
          <cell r="A481">
            <v>43347</v>
          </cell>
          <cell r="C481">
            <v>20.432430555555555</v>
          </cell>
        </row>
        <row r="482">
          <cell r="A482">
            <v>43348</v>
          </cell>
          <cell r="C482">
            <v>20.57493055555555</v>
          </cell>
        </row>
        <row r="483">
          <cell r="A483">
            <v>43349</v>
          </cell>
          <cell r="C483">
            <v>16.945486111111116</v>
          </cell>
        </row>
        <row r="484">
          <cell r="A484">
            <v>43350</v>
          </cell>
          <cell r="C484">
            <v>14.512638888888887</v>
          </cell>
        </row>
        <row r="485">
          <cell r="A485">
            <v>43351</v>
          </cell>
          <cell r="C485">
            <v>14.370277777777781</v>
          </cell>
        </row>
        <row r="486">
          <cell r="A486">
            <v>43352</v>
          </cell>
          <cell r="C486">
            <v>17.395902777777785</v>
          </cell>
        </row>
        <row r="487">
          <cell r="A487">
            <v>43353</v>
          </cell>
          <cell r="C487">
            <v>17.296666666666667</v>
          </cell>
        </row>
        <row r="488">
          <cell r="A488">
            <v>43354</v>
          </cell>
          <cell r="C488">
            <v>18.712708333333328</v>
          </cell>
        </row>
        <row r="489">
          <cell r="A489">
            <v>43355</v>
          </cell>
          <cell r="C489">
            <v>15.317777777777783</v>
          </cell>
        </row>
        <row r="490">
          <cell r="A490">
            <v>43356</v>
          </cell>
          <cell r="C490">
            <v>13.395138888888887</v>
          </cell>
        </row>
        <row r="491">
          <cell r="A491">
            <v>43357</v>
          </cell>
          <cell r="C491">
            <v>12.641250000000001</v>
          </cell>
        </row>
        <row r="492">
          <cell r="A492">
            <v>43358</v>
          </cell>
          <cell r="C492">
            <v>14.394305555555556</v>
          </cell>
        </row>
        <row r="493">
          <cell r="A493">
            <v>43359</v>
          </cell>
          <cell r="C493">
            <v>13.931319444444448</v>
          </cell>
        </row>
        <row r="494">
          <cell r="A494">
            <v>43360</v>
          </cell>
          <cell r="C494">
            <v>14.914583333333335</v>
          </cell>
        </row>
        <row r="495">
          <cell r="A495">
            <v>43361</v>
          </cell>
          <cell r="C495">
            <v>18.498888888888896</v>
          </cell>
        </row>
        <row r="496">
          <cell r="A496">
            <v>43362</v>
          </cell>
          <cell r="C496">
            <v>18.500138888888884</v>
          </cell>
        </row>
        <row r="497">
          <cell r="A497">
            <v>43363</v>
          </cell>
          <cell r="C497">
            <v>19.092708333333334</v>
          </cell>
        </row>
        <row r="498">
          <cell r="A498">
            <v>43364</v>
          </cell>
          <cell r="C498">
            <v>15.364444444444445</v>
          </cell>
        </row>
        <row r="499">
          <cell r="A499">
            <v>43365</v>
          </cell>
          <cell r="C499">
            <v>11.596180555555559</v>
          </cell>
        </row>
        <row r="500">
          <cell r="A500">
            <v>43366</v>
          </cell>
          <cell r="C500">
            <v>9.5004166666666663</v>
          </cell>
        </row>
        <row r="501">
          <cell r="A501">
            <v>43367</v>
          </cell>
          <cell r="C501">
            <v>9.6023611111111116</v>
          </cell>
        </row>
        <row r="502">
          <cell r="A502">
            <v>43368</v>
          </cell>
          <cell r="C502">
            <v>8.2822222222222202</v>
          </cell>
        </row>
        <row r="503">
          <cell r="A503">
            <v>43369</v>
          </cell>
          <cell r="C503">
            <v>10.993819444444444</v>
          </cell>
        </row>
        <row r="504">
          <cell r="A504">
            <v>43370</v>
          </cell>
          <cell r="C504">
            <v>12.976458333333333</v>
          </cell>
        </row>
        <row r="505">
          <cell r="A505">
            <v>43371</v>
          </cell>
          <cell r="C505">
            <v>10.480416666666663</v>
          </cell>
        </row>
        <row r="506">
          <cell r="A506">
            <v>43372</v>
          </cell>
          <cell r="C506">
            <v>6.5872222222222225</v>
          </cell>
        </row>
        <row r="507">
          <cell r="A507">
            <v>43373</v>
          </cell>
          <cell r="C507">
            <v>8.8797916666666676</v>
          </cell>
        </row>
        <row r="508">
          <cell r="A508">
            <v>43374</v>
          </cell>
          <cell r="C508">
            <v>9.316458333333328</v>
          </cell>
        </row>
        <row r="509">
          <cell r="A509">
            <v>43375</v>
          </cell>
          <cell r="C509">
            <v>10.368263888888885</v>
          </cell>
        </row>
        <row r="510">
          <cell r="A510">
            <v>43376</v>
          </cell>
          <cell r="C510">
            <v>11.289861111111113</v>
          </cell>
        </row>
        <row r="511">
          <cell r="A511">
            <v>43377</v>
          </cell>
          <cell r="C511">
            <v>13.003055555555555</v>
          </cell>
        </row>
        <row r="512">
          <cell r="A512">
            <v>43378</v>
          </cell>
          <cell r="C512">
            <v>12.059930555555551</v>
          </cell>
        </row>
        <row r="513">
          <cell r="A513">
            <v>43379</v>
          </cell>
          <cell r="C513">
            <v>13.340972222222216</v>
          </cell>
        </row>
        <row r="514">
          <cell r="A514">
            <v>43380</v>
          </cell>
          <cell r="C514">
            <v>9.814583333333335</v>
          </cell>
        </row>
        <row r="515">
          <cell r="A515">
            <v>43381</v>
          </cell>
          <cell r="C515">
            <v>7.5635416666666693</v>
          </cell>
        </row>
        <row r="516">
          <cell r="A516">
            <v>43382</v>
          </cell>
          <cell r="C516">
            <v>9.0377083333333346</v>
          </cell>
        </row>
        <row r="517">
          <cell r="A517">
            <v>43383</v>
          </cell>
          <cell r="C517">
            <v>14.857638888888895</v>
          </cell>
        </row>
        <row r="518">
          <cell r="A518">
            <v>43384</v>
          </cell>
          <cell r="C518">
            <v>17.337361111111107</v>
          </cell>
        </row>
        <row r="519">
          <cell r="A519">
            <v>43385</v>
          </cell>
          <cell r="C519">
            <v>18.730486111111119</v>
          </cell>
        </row>
        <row r="520">
          <cell r="A520">
            <v>43386</v>
          </cell>
          <cell r="C520">
            <v>20.469583333333343</v>
          </cell>
        </row>
        <row r="521">
          <cell r="A521">
            <v>43387</v>
          </cell>
          <cell r="C521">
            <v>17.245069444444439</v>
          </cell>
        </row>
        <row r="522">
          <cell r="A522">
            <v>43388</v>
          </cell>
          <cell r="C522">
            <v>16.037500000000001</v>
          </cell>
        </row>
        <row r="523">
          <cell r="A523">
            <v>43389</v>
          </cell>
          <cell r="C523">
            <v>14.014861111111122</v>
          </cell>
        </row>
        <row r="524">
          <cell r="A524">
            <v>43390</v>
          </cell>
          <cell r="C524">
            <v>13.800208333333339</v>
          </cell>
        </row>
        <row r="525">
          <cell r="A525">
            <v>43391</v>
          </cell>
          <cell r="C525">
            <v>11.56069444444444</v>
          </cell>
        </row>
        <row r="526">
          <cell r="A526">
            <v>43392</v>
          </cell>
          <cell r="C526">
            <v>8.6309027777777789</v>
          </cell>
        </row>
        <row r="527">
          <cell r="A527">
            <v>43393</v>
          </cell>
          <cell r="C527">
            <v>7.2583333333333337</v>
          </cell>
        </row>
        <row r="528">
          <cell r="A528">
            <v>43394</v>
          </cell>
          <cell r="C528">
            <v>10.690138888888884</v>
          </cell>
        </row>
        <row r="529">
          <cell r="A529">
            <v>43395</v>
          </cell>
          <cell r="C529">
            <v>9.8719444444444395</v>
          </cell>
        </row>
        <row r="530">
          <cell r="A530">
            <v>43396</v>
          </cell>
          <cell r="C530">
            <v>11.517708333333333</v>
          </cell>
        </row>
        <row r="531">
          <cell r="A531">
            <v>43397</v>
          </cell>
          <cell r="C531">
            <v>13.802569444444446</v>
          </cell>
        </row>
        <row r="532">
          <cell r="A532">
            <v>43398</v>
          </cell>
          <cell r="C532">
            <v>11.814236111111107</v>
          </cell>
        </row>
        <row r="533">
          <cell r="A533">
            <v>43399</v>
          </cell>
          <cell r="C533">
            <v>9.0896527777777791</v>
          </cell>
        </row>
        <row r="534">
          <cell r="A534">
            <v>43400</v>
          </cell>
          <cell r="C534">
            <v>6.3482638888888907</v>
          </cell>
        </row>
        <row r="535">
          <cell r="A535">
            <v>43401</v>
          </cell>
          <cell r="C535">
            <v>3.4604166666666654</v>
          </cell>
        </row>
        <row r="536">
          <cell r="A536">
            <v>43402</v>
          </cell>
          <cell r="C536">
            <v>4.2319444444444443</v>
          </cell>
        </row>
        <row r="537">
          <cell r="A537">
            <v>43403</v>
          </cell>
          <cell r="C537">
            <v>5.513402777777781</v>
          </cell>
        </row>
        <row r="538">
          <cell r="A538">
            <v>43404</v>
          </cell>
          <cell r="C538">
            <v>8.2797916666666662</v>
          </cell>
        </row>
        <row r="539">
          <cell r="A539">
            <v>43405</v>
          </cell>
          <cell r="C539">
            <v>10.147430555555555</v>
          </cell>
        </row>
        <row r="540">
          <cell r="A540">
            <v>43406</v>
          </cell>
          <cell r="C540">
            <v>7.051041666666662</v>
          </cell>
        </row>
        <row r="541">
          <cell r="A541">
            <v>43407</v>
          </cell>
          <cell r="C541">
            <v>1.9915277777777776</v>
          </cell>
        </row>
        <row r="542">
          <cell r="A542">
            <v>43408</v>
          </cell>
          <cell r="C542">
            <v>4.7655555555555544</v>
          </cell>
        </row>
        <row r="543">
          <cell r="A543">
            <v>43409</v>
          </cell>
          <cell r="C543">
            <v>7.3442361111111154</v>
          </cell>
        </row>
        <row r="544">
          <cell r="A544">
            <v>43410</v>
          </cell>
          <cell r="C544">
            <v>11.076111111111111</v>
          </cell>
        </row>
        <row r="545">
          <cell r="A545">
            <v>43411</v>
          </cell>
          <cell r="C545">
            <v>11.292013888888883</v>
          </cell>
        </row>
        <row r="546">
          <cell r="A546">
            <v>43412</v>
          </cell>
          <cell r="C546">
            <v>8.1210416666666703</v>
          </cell>
        </row>
        <row r="547">
          <cell r="A547">
            <v>43413</v>
          </cell>
          <cell r="C547">
            <v>9.5314583333333331</v>
          </cell>
        </row>
        <row r="548">
          <cell r="A548">
            <v>43414</v>
          </cell>
          <cell r="C548">
            <v>11.821805555555553</v>
          </cell>
        </row>
        <row r="549">
          <cell r="A549">
            <v>43415</v>
          </cell>
          <cell r="C549">
            <v>11.349374999999997</v>
          </cell>
        </row>
        <row r="550">
          <cell r="A550">
            <v>43416</v>
          </cell>
          <cell r="C550">
            <v>9.767777777777777</v>
          </cell>
        </row>
        <row r="551">
          <cell r="A551">
            <v>43417</v>
          </cell>
          <cell r="C551">
            <v>9.7481249999999982</v>
          </cell>
        </row>
        <row r="552">
          <cell r="A552">
            <v>43418</v>
          </cell>
          <cell r="C552">
            <v>6.6993055555555543</v>
          </cell>
        </row>
        <row r="553">
          <cell r="A553">
            <v>43419</v>
          </cell>
          <cell r="C553">
            <v>6.0928472222222219</v>
          </cell>
        </row>
        <row r="554">
          <cell r="A554">
            <v>43420</v>
          </cell>
          <cell r="C554">
            <v>4.8285416666666681</v>
          </cell>
        </row>
        <row r="555">
          <cell r="A555">
            <v>43421</v>
          </cell>
          <cell r="C555">
            <v>4.2779166666666661</v>
          </cell>
        </row>
        <row r="556">
          <cell r="A556">
            <v>43422</v>
          </cell>
          <cell r="C556">
            <v>2.7570833333333322</v>
          </cell>
        </row>
        <row r="557">
          <cell r="A557">
            <v>43423</v>
          </cell>
          <cell r="C557">
            <v>4.8724999999999996</v>
          </cell>
        </row>
        <row r="558">
          <cell r="A558">
            <v>43424</v>
          </cell>
          <cell r="C558">
            <v>3.1754861111111112</v>
          </cell>
        </row>
        <row r="559">
          <cell r="A559">
            <v>43425</v>
          </cell>
          <cell r="C559">
            <v>3.3270833333333361</v>
          </cell>
        </row>
        <row r="560">
          <cell r="A560">
            <v>43426</v>
          </cell>
          <cell r="C560">
            <v>2.355694444444445</v>
          </cell>
        </row>
        <row r="561">
          <cell r="A561">
            <v>43427</v>
          </cell>
          <cell r="C561">
            <v>2.0059722222222214</v>
          </cell>
        </row>
        <row r="562">
          <cell r="A562">
            <v>43428</v>
          </cell>
          <cell r="C562">
            <v>2.1314583333333319</v>
          </cell>
        </row>
        <row r="563">
          <cell r="A563">
            <v>43429</v>
          </cell>
          <cell r="C563">
            <v>3.0564583333333335</v>
          </cell>
        </row>
        <row r="564">
          <cell r="A564">
            <v>43430</v>
          </cell>
          <cell r="C564">
            <v>4.5674305555555526</v>
          </cell>
        </row>
        <row r="565">
          <cell r="A565">
            <v>43431</v>
          </cell>
          <cell r="C565">
            <v>3.4083333333333328</v>
          </cell>
        </row>
        <row r="566">
          <cell r="A566">
            <v>43432</v>
          </cell>
          <cell r="C566">
            <v>5.2388888888888907</v>
          </cell>
        </row>
        <row r="567">
          <cell r="A567">
            <v>43433</v>
          </cell>
          <cell r="C567">
            <v>8.9226388888888888</v>
          </cell>
        </row>
        <row r="568">
          <cell r="A568">
            <v>43434</v>
          </cell>
          <cell r="C568">
            <v>8.7488194444444396</v>
          </cell>
        </row>
        <row r="569">
          <cell r="A569">
            <v>43435</v>
          </cell>
          <cell r="C569">
            <v>7.2936805555555573</v>
          </cell>
        </row>
        <row r="570">
          <cell r="A570">
            <v>43436</v>
          </cell>
          <cell r="C570">
            <v>11.454861111111109</v>
          </cell>
        </row>
        <row r="571">
          <cell r="A571">
            <v>43437</v>
          </cell>
          <cell r="C571">
            <v>11.553402777777777</v>
          </cell>
        </row>
        <row r="572">
          <cell r="A572">
            <v>43438</v>
          </cell>
          <cell r="C572">
            <v>3.750208333333334</v>
          </cell>
        </row>
        <row r="573">
          <cell r="A573">
            <v>43439</v>
          </cell>
          <cell r="C573">
            <v>4.1136111111111093</v>
          </cell>
        </row>
        <row r="574">
          <cell r="A574">
            <v>43440</v>
          </cell>
          <cell r="C574">
            <v>10.692777777777778</v>
          </cell>
        </row>
        <row r="575">
          <cell r="A575">
            <v>43441</v>
          </cell>
          <cell r="C575">
            <v>9.6935416666666683</v>
          </cell>
        </row>
        <row r="576">
          <cell r="A576">
            <v>43442</v>
          </cell>
          <cell r="C576">
            <v>8.1861805555555538</v>
          </cell>
        </row>
        <row r="577">
          <cell r="A577">
            <v>43443</v>
          </cell>
          <cell r="C577">
            <v>7.340486111111109</v>
          </cell>
        </row>
        <row r="578">
          <cell r="A578">
            <v>43444</v>
          </cell>
          <cell r="C578">
            <v>4.5486111111111089</v>
          </cell>
        </row>
        <row r="579">
          <cell r="A579">
            <v>43445</v>
          </cell>
          <cell r="C579">
            <v>3.3477083333333342</v>
          </cell>
        </row>
        <row r="580">
          <cell r="A580">
            <v>43446</v>
          </cell>
          <cell r="C580">
            <v>-3.3263888888888933E-2</v>
          </cell>
        </row>
        <row r="581">
          <cell r="A581">
            <v>43447</v>
          </cell>
          <cell r="C581">
            <v>1.0529861111111121</v>
          </cell>
        </row>
        <row r="582">
          <cell r="A582">
            <v>43448</v>
          </cell>
          <cell r="C582">
            <v>0.2695833333333329</v>
          </cell>
        </row>
        <row r="583">
          <cell r="A583">
            <v>43449</v>
          </cell>
          <cell r="C583">
            <v>0.18347222222222234</v>
          </cell>
        </row>
        <row r="584">
          <cell r="A584">
            <v>43450</v>
          </cell>
          <cell r="C584">
            <v>0.95312499999999944</v>
          </cell>
        </row>
        <row r="585">
          <cell r="A585">
            <v>43451</v>
          </cell>
          <cell r="C585">
            <v>4.9409722222222241</v>
          </cell>
        </row>
        <row r="586">
          <cell r="A586">
            <v>43452</v>
          </cell>
          <cell r="C586">
            <v>5.9743749999999984</v>
          </cell>
        </row>
        <row r="587">
          <cell r="A587">
            <v>43453</v>
          </cell>
          <cell r="C587">
            <v>7.0533333333333355</v>
          </cell>
        </row>
        <row r="588">
          <cell r="A588">
            <v>43454</v>
          </cell>
          <cell r="C588">
            <v>7.2622222222222268</v>
          </cell>
        </row>
        <row r="589">
          <cell r="A589">
            <v>43455</v>
          </cell>
          <cell r="C589">
            <v>9.302638888888886</v>
          </cell>
        </row>
        <row r="590">
          <cell r="A590">
            <v>43456</v>
          </cell>
          <cell r="C590">
            <v>8.8309027777777747</v>
          </cell>
        </row>
        <row r="591">
          <cell r="A591">
            <v>43457</v>
          </cell>
          <cell r="C591">
            <v>7.0993749999999993</v>
          </cell>
        </row>
        <row r="592">
          <cell r="A592">
            <v>43458</v>
          </cell>
          <cell r="C592">
            <v>4.9309027777777796</v>
          </cell>
        </row>
        <row r="593">
          <cell r="A593">
            <v>43459</v>
          </cell>
          <cell r="C593">
            <v>4.2914583333333338</v>
          </cell>
        </row>
        <row r="594">
          <cell r="A594">
            <v>43460</v>
          </cell>
          <cell r="C594">
            <v>2.5038194444444448</v>
          </cell>
        </row>
        <row r="595">
          <cell r="A595">
            <v>43461</v>
          </cell>
          <cell r="C595">
            <v>0.13854166666666648</v>
          </cell>
        </row>
        <row r="596">
          <cell r="A596">
            <v>43462</v>
          </cell>
          <cell r="C596">
            <v>0.37173611111111088</v>
          </cell>
        </row>
        <row r="597">
          <cell r="A597">
            <v>43463</v>
          </cell>
          <cell r="C597">
            <v>6.6784722222222257</v>
          </cell>
        </row>
        <row r="598">
          <cell r="A598">
            <v>43464</v>
          </cell>
          <cell r="C598">
            <v>7.8686805555555583</v>
          </cell>
        </row>
        <row r="599">
          <cell r="A599">
            <v>43465</v>
          </cell>
          <cell r="C599">
            <v>8.8095138888888815</v>
          </cell>
        </row>
        <row r="600">
          <cell r="A600">
            <v>43466</v>
          </cell>
          <cell r="C600">
            <v>6.9761111111111145</v>
          </cell>
        </row>
        <row r="601">
          <cell r="A601">
            <v>43467</v>
          </cell>
          <cell r="C601">
            <v>4.5855555555555529</v>
          </cell>
        </row>
        <row r="602">
          <cell r="A602">
            <v>43468</v>
          </cell>
          <cell r="C602">
            <v>3.45201388888889</v>
          </cell>
        </row>
        <row r="603">
          <cell r="A603">
            <v>43469</v>
          </cell>
          <cell r="C603">
            <v>4.1412499999999994</v>
          </cell>
        </row>
        <row r="604">
          <cell r="A604">
            <v>43470</v>
          </cell>
          <cell r="C604">
            <v>6.585972222222221</v>
          </cell>
        </row>
        <row r="605">
          <cell r="A605">
            <v>43471</v>
          </cell>
          <cell r="C605">
            <v>5.1353472222222187</v>
          </cell>
        </row>
        <row r="606">
          <cell r="A606">
            <v>43472</v>
          </cell>
          <cell r="C606">
            <v>4.9909027777777792</v>
          </cell>
        </row>
        <row r="607">
          <cell r="A607">
            <v>43473</v>
          </cell>
          <cell r="C607">
            <v>6.6144444444444419</v>
          </cell>
        </row>
        <row r="608">
          <cell r="A608">
            <v>43474</v>
          </cell>
          <cell r="C608">
            <v>3.8272916666666665</v>
          </cell>
        </row>
        <row r="609">
          <cell r="A609">
            <v>43475</v>
          </cell>
          <cell r="C609">
            <v>1.0685416666666661</v>
          </cell>
        </row>
        <row r="610">
          <cell r="A610">
            <v>43476</v>
          </cell>
          <cell r="C610">
            <v>5.8671527777777763</v>
          </cell>
        </row>
        <row r="611">
          <cell r="A611">
            <v>43477</v>
          </cell>
          <cell r="C611">
            <v>6.6790972222222216</v>
          </cell>
        </row>
        <row r="612">
          <cell r="A612">
            <v>43478</v>
          </cell>
          <cell r="C612">
            <v>8.1107638888888918</v>
          </cell>
        </row>
        <row r="613">
          <cell r="A613">
            <v>43479</v>
          </cell>
          <cell r="C613">
            <v>4.444652777777776</v>
          </cell>
        </row>
        <row r="614">
          <cell r="A614">
            <v>43480</v>
          </cell>
          <cell r="C614">
            <v>5.5006944444444503</v>
          </cell>
        </row>
        <row r="615">
          <cell r="A615">
            <v>43481</v>
          </cell>
          <cell r="C615">
            <v>5.8724999999999996</v>
          </cell>
        </row>
        <row r="616">
          <cell r="A616">
            <v>43482</v>
          </cell>
          <cell r="C616">
            <v>2.7302777777777787</v>
          </cell>
        </row>
        <row r="617">
          <cell r="A617">
            <v>43483</v>
          </cell>
          <cell r="C617">
            <v>-1.5143749999999989</v>
          </cell>
        </row>
        <row r="618">
          <cell r="A618">
            <v>43484</v>
          </cell>
          <cell r="C618">
            <v>-1.6056249999999979</v>
          </cell>
        </row>
        <row r="619">
          <cell r="A619">
            <v>43485</v>
          </cell>
          <cell r="C619">
            <v>-3.8884722222222212</v>
          </cell>
        </row>
        <row r="620">
          <cell r="A620">
            <v>43486</v>
          </cell>
          <cell r="C620">
            <v>-4.4566666666666688</v>
          </cell>
        </row>
        <row r="621">
          <cell r="A621">
            <v>43487</v>
          </cell>
          <cell r="C621">
            <v>-2.3985416666666648</v>
          </cell>
        </row>
        <row r="622">
          <cell r="A622">
            <v>43488</v>
          </cell>
          <cell r="C622">
            <v>-1.2063194444444447</v>
          </cell>
        </row>
        <row r="623">
          <cell r="A623">
            <v>43489</v>
          </cell>
          <cell r="C623">
            <v>-3.2977777777777812</v>
          </cell>
        </row>
        <row r="624">
          <cell r="A624">
            <v>43490</v>
          </cell>
          <cell r="C624">
            <v>-0.75777777777777766</v>
          </cell>
        </row>
        <row r="625">
          <cell r="A625">
            <v>43491</v>
          </cell>
          <cell r="C625">
            <v>6.35659722222222</v>
          </cell>
        </row>
        <row r="626">
          <cell r="A626">
            <v>43492</v>
          </cell>
          <cell r="C626">
            <v>5.3648611111111117</v>
          </cell>
        </row>
        <row r="627">
          <cell r="A627">
            <v>43493</v>
          </cell>
          <cell r="C627">
            <v>3.1247222222222204</v>
          </cell>
        </row>
        <row r="628">
          <cell r="A628">
            <v>43494</v>
          </cell>
          <cell r="C628">
            <v>1.0604861111111112</v>
          </cell>
        </row>
        <row r="629">
          <cell r="A629">
            <v>43495</v>
          </cell>
          <cell r="C629">
            <v>0.58909722222222127</v>
          </cell>
        </row>
        <row r="630">
          <cell r="A630">
            <v>43496</v>
          </cell>
          <cell r="C630">
            <v>-1.0354861111111122</v>
          </cell>
        </row>
        <row r="631">
          <cell r="A631">
            <v>43497</v>
          </cell>
          <cell r="C631">
            <v>0.89020833333333349</v>
          </cell>
        </row>
        <row r="632">
          <cell r="A632">
            <v>43498</v>
          </cell>
          <cell r="C632">
            <v>0.96909722222222372</v>
          </cell>
        </row>
        <row r="633">
          <cell r="A633">
            <v>43499</v>
          </cell>
          <cell r="C633">
            <v>0.98472222222222172</v>
          </cell>
        </row>
        <row r="634">
          <cell r="A634">
            <v>43500</v>
          </cell>
          <cell r="C634">
            <v>1.3388194444444446</v>
          </cell>
        </row>
        <row r="635">
          <cell r="A635">
            <v>43501</v>
          </cell>
          <cell r="C635">
            <v>3.4818749999999992</v>
          </cell>
        </row>
        <row r="636">
          <cell r="A636">
            <v>43502</v>
          </cell>
          <cell r="C636">
            <v>4.4498611111111108</v>
          </cell>
        </row>
        <row r="637">
          <cell r="A637">
            <v>43503</v>
          </cell>
          <cell r="C637">
            <v>7.7810416666666651</v>
          </cell>
        </row>
        <row r="638">
          <cell r="A638">
            <v>43504</v>
          </cell>
          <cell r="C638">
            <v>7.6243055555555594</v>
          </cell>
        </row>
        <row r="639">
          <cell r="A639">
            <v>43505</v>
          </cell>
          <cell r="C639">
            <v>8.5390277777777772</v>
          </cell>
        </row>
        <row r="640">
          <cell r="A640">
            <v>43506</v>
          </cell>
          <cell r="C640">
            <v>6.1963194444444447</v>
          </cell>
        </row>
        <row r="641">
          <cell r="A641">
            <v>43507</v>
          </cell>
          <cell r="C641">
            <v>3.6956249999999988</v>
          </cell>
        </row>
        <row r="642">
          <cell r="A642">
            <v>43508</v>
          </cell>
          <cell r="C642">
            <v>3.8558333333333334</v>
          </cell>
        </row>
        <row r="643">
          <cell r="A643">
            <v>43509</v>
          </cell>
          <cell r="C643">
            <v>4.484861111111111</v>
          </cell>
        </row>
        <row r="644">
          <cell r="A644">
            <v>43510</v>
          </cell>
          <cell r="C644">
            <v>3.7161111111111111</v>
          </cell>
        </row>
        <row r="645">
          <cell r="A645">
            <v>43511</v>
          </cell>
          <cell r="C645">
            <v>4.5494444444444451</v>
          </cell>
        </row>
        <row r="646">
          <cell r="A646">
            <v>43512</v>
          </cell>
          <cell r="C646">
            <v>5.3148611111111128</v>
          </cell>
        </row>
        <row r="647">
          <cell r="A647">
            <v>43513</v>
          </cell>
          <cell r="C647">
            <v>5.4093749999999945</v>
          </cell>
        </row>
        <row r="648">
          <cell r="A648">
            <v>43514</v>
          </cell>
          <cell r="C648">
            <v>5.3745833333333302</v>
          </cell>
        </row>
        <row r="649">
          <cell r="A649">
            <v>43515</v>
          </cell>
          <cell r="C649">
            <v>6.787152777777778</v>
          </cell>
        </row>
        <row r="650">
          <cell r="A650">
            <v>43516</v>
          </cell>
          <cell r="C650">
            <v>6.2288194444444445</v>
          </cell>
        </row>
        <row r="651">
          <cell r="A651">
            <v>43517</v>
          </cell>
          <cell r="C651">
            <v>7.6149305555555493</v>
          </cell>
        </row>
        <row r="652">
          <cell r="A652">
            <v>43518</v>
          </cell>
          <cell r="C652">
            <v>8.5753472222222147</v>
          </cell>
        </row>
        <row r="653">
          <cell r="A653">
            <v>43519</v>
          </cell>
          <cell r="C653">
            <v>7.0113194444444424</v>
          </cell>
        </row>
        <row r="654">
          <cell r="A654">
            <v>43520</v>
          </cell>
          <cell r="C654">
            <v>6.4813194444444484</v>
          </cell>
        </row>
        <row r="655">
          <cell r="A655">
            <v>43521</v>
          </cell>
          <cell r="C655">
            <v>6.2711805555555564</v>
          </cell>
        </row>
        <row r="656">
          <cell r="A656">
            <v>43522</v>
          </cell>
          <cell r="C656">
            <v>6.7220833333333339</v>
          </cell>
        </row>
        <row r="657">
          <cell r="A657">
            <v>43523</v>
          </cell>
          <cell r="C657">
            <v>7.6565277777777778</v>
          </cell>
        </row>
        <row r="658">
          <cell r="A658">
            <v>43524</v>
          </cell>
          <cell r="C658">
            <v>7.4300694444444479</v>
          </cell>
        </row>
        <row r="659">
          <cell r="A659">
            <v>43525</v>
          </cell>
          <cell r="C659">
            <v>6.394861111111112</v>
          </cell>
        </row>
        <row r="660">
          <cell r="A660">
            <v>43526</v>
          </cell>
          <cell r="C660">
            <v>7.8575694444444464</v>
          </cell>
        </row>
        <row r="661">
          <cell r="A661">
            <v>43527</v>
          </cell>
          <cell r="C661">
            <v>10.572638888888889</v>
          </cell>
        </row>
        <row r="662">
          <cell r="A662">
            <v>43528</v>
          </cell>
          <cell r="C662">
            <v>8.5432638888888945</v>
          </cell>
        </row>
        <row r="663">
          <cell r="A663">
            <v>43529</v>
          </cell>
          <cell r="C663">
            <v>6.7427083333333346</v>
          </cell>
        </row>
        <row r="664">
          <cell r="A664">
            <v>43530</v>
          </cell>
          <cell r="C664">
            <v>9.734305555555558</v>
          </cell>
        </row>
        <row r="665">
          <cell r="A665">
            <v>43531</v>
          </cell>
          <cell r="C665">
            <v>9.0374305555555559</v>
          </cell>
        </row>
        <row r="666">
          <cell r="A666">
            <v>43532</v>
          </cell>
          <cell r="C666">
            <v>7.5871527777777779</v>
          </cell>
        </row>
        <row r="667">
          <cell r="A667">
            <v>43533</v>
          </cell>
          <cell r="C667">
            <v>8.0649305555555575</v>
          </cell>
        </row>
        <row r="668">
          <cell r="A668">
            <v>43534</v>
          </cell>
          <cell r="C668">
            <v>5.2845833333333294</v>
          </cell>
        </row>
        <row r="669">
          <cell r="A669">
            <v>43535</v>
          </cell>
          <cell r="C669">
            <v>4.5139583333333322</v>
          </cell>
        </row>
        <row r="670">
          <cell r="A670">
            <v>43536</v>
          </cell>
          <cell r="C670">
            <v>5.9513888888888919</v>
          </cell>
        </row>
        <row r="671">
          <cell r="A671">
            <v>43537</v>
          </cell>
          <cell r="C671">
            <v>6.3436111111111106</v>
          </cell>
        </row>
        <row r="672">
          <cell r="A672">
            <v>43538</v>
          </cell>
          <cell r="C672">
            <v>7.4368055555555559</v>
          </cell>
        </row>
        <row r="673">
          <cell r="A673">
            <v>43539</v>
          </cell>
          <cell r="C673">
            <v>8.5395833333333346</v>
          </cell>
        </row>
        <row r="674">
          <cell r="A674">
            <v>43540</v>
          </cell>
          <cell r="C674">
            <v>9.5192361111111126</v>
          </cell>
        </row>
        <row r="675">
          <cell r="A675">
            <v>43541</v>
          </cell>
          <cell r="C675">
            <v>6.8968055555555532</v>
          </cell>
        </row>
        <row r="676">
          <cell r="A676">
            <v>43542</v>
          </cell>
          <cell r="C676">
            <v>4.5834027777777777</v>
          </cell>
        </row>
        <row r="677">
          <cell r="A677">
            <v>43543</v>
          </cell>
          <cell r="C677">
            <v>3.9498611111111117</v>
          </cell>
        </row>
        <row r="678">
          <cell r="A678">
            <v>43544</v>
          </cell>
          <cell r="C678">
            <v>7.8419444444444446</v>
          </cell>
        </row>
        <row r="679">
          <cell r="A679">
            <v>43545</v>
          </cell>
          <cell r="C679">
            <v>8.9340972222222206</v>
          </cell>
        </row>
        <row r="680">
          <cell r="A680">
            <v>43546</v>
          </cell>
          <cell r="C680">
            <v>10.527986111111113</v>
          </cell>
        </row>
        <row r="681">
          <cell r="A681">
            <v>43547</v>
          </cell>
          <cell r="C681">
            <v>7.9345138888888931</v>
          </cell>
        </row>
        <row r="682">
          <cell r="A682">
            <v>43548</v>
          </cell>
          <cell r="C682">
            <v>5.36673611111111</v>
          </cell>
        </row>
        <row r="683">
          <cell r="A683">
            <v>43549</v>
          </cell>
          <cell r="C683">
            <v>6.9116666666666671</v>
          </cell>
        </row>
        <row r="684">
          <cell r="A684">
            <v>43550</v>
          </cell>
          <cell r="C684">
            <v>7.1030555555555583</v>
          </cell>
        </row>
        <row r="685">
          <cell r="A685">
            <v>43551</v>
          </cell>
          <cell r="C685">
            <v>8.2275694444444447</v>
          </cell>
        </row>
        <row r="686">
          <cell r="A686">
            <v>43552</v>
          </cell>
          <cell r="C686">
            <v>8.9531249999999947</v>
          </cell>
        </row>
        <row r="687">
          <cell r="A687">
            <v>43553</v>
          </cell>
          <cell r="C687">
            <v>8.6911805555555546</v>
          </cell>
        </row>
        <row r="688">
          <cell r="A688">
            <v>43554</v>
          </cell>
          <cell r="C688">
            <v>9.6799999999999962</v>
          </cell>
        </row>
        <row r="689">
          <cell r="A689">
            <v>43555</v>
          </cell>
          <cell r="C689">
            <v>8.0676388888888884</v>
          </cell>
        </row>
        <row r="690">
          <cell r="A690">
            <v>43556</v>
          </cell>
          <cell r="C690">
            <v>6.9433333333333369</v>
          </cell>
        </row>
        <row r="691">
          <cell r="A691">
            <v>43557</v>
          </cell>
          <cell r="C691">
            <v>9.2365972222222243</v>
          </cell>
        </row>
        <row r="692">
          <cell r="A692">
            <v>43558</v>
          </cell>
          <cell r="C692">
            <v>7.3447916666666702</v>
          </cell>
        </row>
        <row r="693">
          <cell r="A693">
            <v>43559</v>
          </cell>
          <cell r="C693">
            <v>5.3304166666666681</v>
          </cell>
        </row>
        <row r="694">
          <cell r="A694">
            <v>43560</v>
          </cell>
          <cell r="C694">
            <v>7.3508333333333331</v>
          </cell>
        </row>
        <row r="695">
          <cell r="A695">
            <v>43561</v>
          </cell>
          <cell r="C695">
            <v>11.04541666666667</v>
          </cell>
        </row>
        <row r="696">
          <cell r="A696">
            <v>43562</v>
          </cell>
          <cell r="C696">
            <v>14.931388888888895</v>
          </cell>
        </row>
        <row r="697">
          <cell r="A697">
            <v>43563</v>
          </cell>
          <cell r="C697">
            <v>14.365138888888895</v>
          </cell>
        </row>
        <row r="698">
          <cell r="A698">
            <v>43564</v>
          </cell>
          <cell r="C698">
            <v>9.8893055555555556</v>
          </cell>
        </row>
        <row r="699">
          <cell r="A699">
            <v>43565</v>
          </cell>
          <cell r="C699">
            <v>6.5649305555555548</v>
          </cell>
        </row>
        <row r="700">
          <cell r="A700">
            <v>43566</v>
          </cell>
          <cell r="C700">
            <v>6.0889583333333341</v>
          </cell>
        </row>
        <row r="701">
          <cell r="A701">
            <v>43567</v>
          </cell>
          <cell r="C701">
            <v>4.3085416666666667</v>
          </cell>
        </row>
        <row r="702">
          <cell r="A702">
            <v>43568</v>
          </cell>
          <cell r="C702">
            <v>1.6874999999999998</v>
          </cell>
        </row>
        <row r="703">
          <cell r="A703">
            <v>43569</v>
          </cell>
          <cell r="C703">
            <v>5.6961805555555536</v>
          </cell>
        </row>
        <row r="704">
          <cell r="A704">
            <v>43570</v>
          </cell>
          <cell r="C704">
            <v>11.207708333333338</v>
          </cell>
        </row>
        <row r="705">
          <cell r="A705">
            <v>43571</v>
          </cell>
          <cell r="C705">
            <v>12.72479166666667</v>
          </cell>
        </row>
        <row r="706">
          <cell r="A706">
            <v>43572</v>
          </cell>
          <cell r="C706">
            <v>12.442708333333339</v>
          </cell>
        </row>
        <row r="707">
          <cell r="A707">
            <v>43573</v>
          </cell>
          <cell r="C707">
            <v>16.887986111111118</v>
          </cell>
        </row>
        <row r="708">
          <cell r="A708">
            <v>43574</v>
          </cell>
          <cell r="C708">
            <v>17.268194444444458</v>
          </cell>
        </row>
        <row r="709">
          <cell r="A709">
            <v>43575</v>
          </cell>
          <cell r="C709">
            <v>16.682222222222226</v>
          </cell>
        </row>
        <row r="710">
          <cell r="A710">
            <v>43576</v>
          </cell>
          <cell r="C710">
            <v>14.869027777777777</v>
          </cell>
        </row>
        <row r="711">
          <cell r="A711">
            <v>43577</v>
          </cell>
          <cell r="C711">
            <v>16.499791666666667</v>
          </cell>
        </row>
        <row r="712">
          <cell r="A712">
            <v>43578</v>
          </cell>
          <cell r="C712">
            <v>16.445555555555554</v>
          </cell>
        </row>
        <row r="713">
          <cell r="A713">
            <v>43579</v>
          </cell>
          <cell r="C713">
            <v>16.870902777777783</v>
          </cell>
        </row>
        <row r="714">
          <cell r="A714">
            <v>43580</v>
          </cell>
          <cell r="C714">
            <v>12.632222222222222</v>
          </cell>
        </row>
        <row r="715">
          <cell r="A715">
            <v>43581</v>
          </cell>
          <cell r="C715">
            <v>11.965763888888885</v>
          </cell>
        </row>
        <row r="716">
          <cell r="A716">
            <v>43582</v>
          </cell>
          <cell r="C716">
            <v>9.9127083333333346</v>
          </cell>
        </row>
        <row r="717">
          <cell r="A717">
            <v>43583</v>
          </cell>
          <cell r="C717">
            <v>9.4367361111111077</v>
          </cell>
        </row>
        <row r="718">
          <cell r="A718">
            <v>43584</v>
          </cell>
          <cell r="C718">
            <v>10.189236111111111</v>
          </cell>
        </row>
        <row r="719">
          <cell r="A719">
            <v>43585</v>
          </cell>
          <cell r="C719">
            <v>9.0561111111111057</v>
          </cell>
        </row>
        <row r="720">
          <cell r="A720">
            <v>43586</v>
          </cell>
          <cell r="C720">
            <v>8.5290277777777774</v>
          </cell>
        </row>
        <row r="721">
          <cell r="A721">
            <v>43587</v>
          </cell>
          <cell r="C721">
            <v>8.8475694444444422</v>
          </cell>
        </row>
        <row r="722">
          <cell r="A722">
            <v>43588</v>
          </cell>
          <cell r="C722">
            <v>8.005763888888886</v>
          </cell>
        </row>
        <row r="723">
          <cell r="A723">
            <v>43589</v>
          </cell>
          <cell r="C723">
            <v>5.4993749999999988</v>
          </cell>
        </row>
        <row r="724">
          <cell r="A724">
            <v>43590</v>
          </cell>
          <cell r="C724">
            <v>6.2609722222222226</v>
          </cell>
        </row>
        <row r="725">
          <cell r="A725">
            <v>43591</v>
          </cell>
          <cell r="C725">
            <v>6.4217361111111106</v>
          </cell>
        </row>
        <row r="726">
          <cell r="A726">
            <v>43592</v>
          </cell>
          <cell r="C726">
            <v>7.1563194444444429</v>
          </cell>
        </row>
        <row r="727">
          <cell r="A727">
            <v>43593</v>
          </cell>
          <cell r="C727">
            <v>9.3986111111111068</v>
          </cell>
        </row>
        <row r="728">
          <cell r="A728">
            <v>43594</v>
          </cell>
          <cell r="C728">
            <v>12.031597222222231</v>
          </cell>
        </row>
        <row r="729">
          <cell r="A729">
            <v>43595</v>
          </cell>
          <cell r="C729">
            <v>10.339444444444441</v>
          </cell>
        </row>
        <row r="730">
          <cell r="A730">
            <v>43596</v>
          </cell>
          <cell r="C730">
            <v>9.1837499999999999</v>
          </cell>
        </row>
        <row r="731">
          <cell r="A731">
            <v>43597</v>
          </cell>
          <cell r="C731">
            <v>8.1263194444444391</v>
          </cell>
        </row>
        <row r="732">
          <cell r="A732">
            <v>43598</v>
          </cell>
          <cell r="C732">
            <v>9.2645833333333378</v>
          </cell>
        </row>
        <row r="733">
          <cell r="A733">
            <v>43599</v>
          </cell>
          <cell r="C733">
            <v>10.301041666666672</v>
          </cell>
        </row>
        <row r="734">
          <cell r="A734">
            <v>43600</v>
          </cell>
          <cell r="C734">
            <v>11.657500000000004</v>
          </cell>
        </row>
        <row r="735">
          <cell r="A735">
            <v>43601</v>
          </cell>
          <cell r="C735">
            <v>11.489305555555557</v>
          </cell>
        </row>
        <row r="736">
          <cell r="A736">
            <v>43602</v>
          </cell>
          <cell r="C736">
            <v>11.232291666666665</v>
          </cell>
        </row>
        <row r="737">
          <cell r="A737">
            <v>43603</v>
          </cell>
          <cell r="C737">
            <v>16.009652777777777</v>
          </cell>
        </row>
        <row r="738">
          <cell r="A738">
            <v>43604</v>
          </cell>
          <cell r="C738">
            <v>16.137708333333332</v>
          </cell>
        </row>
        <row r="739">
          <cell r="A739">
            <v>43605</v>
          </cell>
          <cell r="C739">
            <v>14.075625</v>
          </cell>
        </row>
        <row r="740">
          <cell r="A740">
            <v>43606</v>
          </cell>
          <cell r="C740">
            <v>11.940972222222218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3692D-BABD-4CA0-BBD1-C6A4F19110CF}">
  <sheetPr>
    <tabColor theme="9" tint="0.39997558519241921"/>
  </sheetPr>
  <dimension ref="B2:S2"/>
  <sheetViews>
    <sheetView tabSelected="1" zoomScale="60" zoomScaleNormal="60" workbookViewId="0">
      <selection activeCell="B2" sqref="B2:G2"/>
    </sheetView>
  </sheetViews>
  <sheetFormatPr defaultColWidth="10.85546875" defaultRowHeight="15" x14ac:dyDescent="0.25"/>
  <cols>
    <col min="1" max="16384" width="10.85546875" style="37"/>
  </cols>
  <sheetData>
    <row r="2" spans="2:19" s="388" customFormat="1" ht="26.25" x14ac:dyDescent="0.4">
      <c r="B2" s="389" t="s">
        <v>173</v>
      </c>
      <c r="C2" s="389"/>
      <c r="D2" s="389"/>
      <c r="E2" s="389"/>
      <c r="F2" s="389"/>
      <c r="G2" s="389"/>
      <c r="I2" s="389" t="s">
        <v>174</v>
      </c>
      <c r="J2" s="389"/>
      <c r="K2" s="389"/>
      <c r="L2" s="389"/>
      <c r="M2" s="389"/>
      <c r="N2" s="389"/>
      <c r="O2" s="389"/>
      <c r="P2" s="389"/>
      <c r="Q2" s="389"/>
      <c r="R2" s="389"/>
      <c r="S2" s="389"/>
    </row>
  </sheetData>
  <mergeCells count="2">
    <mergeCell ref="B2:G2"/>
    <mergeCell ref="I2:S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2:Z110"/>
  <sheetViews>
    <sheetView zoomScale="90" zoomScaleNormal="90" workbookViewId="0">
      <pane xSplit="4" ySplit="5" topLeftCell="K74" activePane="bottomRight" state="frozen"/>
      <selection pane="topRight" activeCell="E1" sqref="E1"/>
      <selection pane="bottomLeft" activeCell="A5" sqref="A5"/>
      <selection pane="bottomRight" activeCell="X75" sqref="X75"/>
    </sheetView>
  </sheetViews>
  <sheetFormatPr defaultColWidth="10.85546875" defaultRowHeight="15" x14ac:dyDescent="0.25"/>
  <cols>
    <col min="2" max="2" width="7.28515625" customWidth="1"/>
    <col min="3" max="3" width="7.42578125" customWidth="1"/>
    <col min="4" max="4" width="8" style="245" hidden="1" customWidth="1"/>
    <col min="5" max="9" width="9.28515625" hidden="1" customWidth="1"/>
    <col min="10" max="10" width="8.7109375" hidden="1" customWidth="1"/>
    <col min="11" max="13" width="9.140625" customWidth="1"/>
    <col min="15" max="15" width="8.7109375" customWidth="1"/>
  </cols>
  <sheetData>
    <row r="2" spans="1:26" x14ac:dyDescent="0.25">
      <c r="A2" s="184"/>
      <c r="B2" s="158"/>
      <c r="D2" s="230"/>
      <c r="E2" s="185"/>
      <c r="F2" s="185"/>
      <c r="G2" s="185"/>
      <c r="H2" s="185"/>
      <c r="I2" s="185"/>
      <c r="J2" s="186"/>
      <c r="K2" s="186"/>
      <c r="L2" s="186"/>
      <c r="M2" s="186"/>
      <c r="N2" s="186"/>
      <c r="O2" s="404" t="s">
        <v>132</v>
      </c>
      <c r="P2" s="404"/>
      <c r="Q2" s="404"/>
      <c r="R2" s="404"/>
      <c r="S2" s="404"/>
      <c r="T2" s="404"/>
      <c r="U2" s="404"/>
      <c r="V2" s="404"/>
      <c r="W2" s="404"/>
    </row>
    <row r="3" spans="1:26" x14ac:dyDescent="0.25">
      <c r="A3" s="32"/>
      <c r="B3" s="158"/>
      <c r="C3" s="184"/>
      <c r="D3" s="229" t="s">
        <v>123</v>
      </c>
      <c r="E3" s="212"/>
      <c r="F3" s="212"/>
      <c r="G3" s="212"/>
      <c r="H3" s="212"/>
      <c r="I3" s="212"/>
      <c r="J3" s="212"/>
      <c r="K3" s="279"/>
      <c r="L3" s="279"/>
      <c r="M3" s="279"/>
      <c r="N3" s="280"/>
      <c r="O3" s="403" t="s">
        <v>125</v>
      </c>
      <c r="P3" s="403"/>
      <c r="Q3" s="403"/>
      <c r="R3" s="403"/>
      <c r="S3" s="403"/>
      <c r="T3" s="403"/>
      <c r="U3" s="403"/>
      <c r="V3" s="403"/>
      <c r="W3" s="403"/>
      <c r="X3" s="246" t="s">
        <v>131</v>
      </c>
    </row>
    <row r="4" spans="1:26" ht="17.25" x14ac:dyDescent="0.25">
      <c r="A4" s="32"/>
      <c r="B4" s="158"/>
      <c r="C4" s="184"/>
      <c r="D4" s="231"/>
      <c r="E4" s="183" t="s">
        <v>22</v>
      </c>
      <c r="F4" s="213"/>
      <c r="G4" s="213" t="s">
        <v>21</v>
      </c>
      <c r="H4" s="213" t="s">
        <v>119</v>
      </c>
      <c r="I4" s="213" t="s">
        <v>120</v>
      </c>
      <c r="J4" s="214" t="s">
        <v>80</v>
      </c>
      <c r="K4" s="211" t="s">
        <v>67</v>
      </c>
      <c r="L4" s="211" t="s">
        <v>67</v>
      </c>
      <c r="M4" s="211" t="s">
        <v>67</v>
      </c>
      <c r="N4" s="251"/>
      <c r="O4" s="219" t="s">
        <v>126</v>
      </c>
      <c r="P4" s="219" t="s">
        <v>127</v>
      </c>
      <c r="Q4" s="219" t="s">
        <v>127</v>
      </c>
      <c r="R4" s="219" t="s">
        <v>127</v>
      </c>
      <c r="S4" s="219" t="s">
        <v>127</v>
      </c>
      <c r="T4" s="219" t="s">
        <v>127</v>
      </c>
      <c r="U4" s="219" t="s">
        <v>127</v>
      </c>
      <c r="V4" s="219" t="s">
        <v>127</v>
      </c>
      <c r="W4" s="219" t="s">
        <v>127</v>
      </c>
      <c r="X4" s="213" t="s">
        <v>121</v>
      </c>
    </row>
    <row r="5" spans="1:26" s="78" customFormat="1" ht="15.75" thickBot="1" x14ac:dyDescent="0.3">
      <c r="A5" s="224" t="s">
        <v>24</v>
      </c>
      <c r="B5" s="224" t="s">
        <v>124</v>
      </c>
      <c r="C5" s="224" t="s">
        <v>130</v>
      </c>
      <c r="D5" s="232" t="s">
        <v>122</v>
      </c>
      <c r="E5" s="225" t="s">
        <v>8</v>
      </c>
      <c r="F5" s="225" t="s">
        <v>9</v>
      </c>
      <c r="G5" s="225" t="s">
        <v>10</v>
      </c>
      <c r="H5" s="225" t="s">
        <v>11</v>
      </c>
      <c r="I5" s="225" t="s">
        <v>23</v>
      </c>
      <c r="J5" s="225" t="s">
        <v>118</v>
      </c>
      <c r="K5" s="226" t="s">
        <v>64</v>
      </c>
      <c r="L5" s="226" t="s">
        <v>65</v>
      </c>
      <c r="M5" s="226" t="s">
        <v>66</v>
      </c>
      <c r="N5" s="225" t="s">
        <v>158</v>
      </c>
      <c r="O5" s="78" t="s">
        <v>122</v>
      </c>
      <c r="P5" s="227" t="s">
        <v>8</v>
      </c>
      <c r="Q5" s="78" t="s">
        <v>9</v>
      </c>
      <c r="R5" s="228" t="s">
        <v>10</v>
      </c>
      <c r="S5" s="226" t="s">
        <v>11</v>
      </c>
      <c r="T5" s="226" t="s">
        <v>23</v>
      </c>
      <c r="U5" s="225" t="s">
        <v>118</v>
      </c>
      <c r="V5" s="299" t="s">
        <v>128</v>
      </c>
      <c r="W5" s="299" t="s">
        <v>129</v>
      </c>
      <c r="X5" s="225" t="s">
        <v>117</v>
      </c>
    </row>
    <row r="6" spans="1:26" ht="15" customHeight="1" x14ac:dyDescent="0.25">
      <c r="A6" s="189">
        <v>43257</v>
      </c>
      <c r="B6" s="188"/>
      <c r="C6" s="188">
        <v>15</v>
      </c>
      <c r="D6" s="233">
        <v>100</v>
      </c>
      <c r="E6" s="217"/>
      <c r="F6" s="217"/>
      <c r="G6" s="217"/>
      <c r="H6" s="217"/>
      <c r="I6" s="217"/>
      <c r="J6" s="217"/>
      <c r="K6" s="217"/>
      <c r="L6" s="217"/>
      <c r="M6" s="217"/>
      <c r="N6" s="187"/>
      <c r="O6" s="32"/>
      <c r="P6" s="187"/>
      <c r="Q6" s="187"/>
      <c r="R6" s="187"/>
      <c r="S6" s="187"/>
      <c r="T6" s="187"/>
      <c r="U6" s="32"/>
      <c r="V6" s="187"/>
      <c r="W6" s="187"/>
      <c r="Z6">
        <f t="shared" ref="Z6:Z25" si="0">+COUNT(O6:W6)</f>
        <v>0</v>
      </c>
    </row>
    <row r="7" spans="1:26" ht="15" customHeight="1" thickBot="1" x14ac:dyDescent="0.3">
      <c r="A7" s="189">
        <v>43270</v>
      </c>
      <c r="B7" s="30">
        <f t="shared" ref="B7:B25" si="1">+A7-A6</f>
        <v>13</v>
      </c>
      <c r="C7" s="190">
        <v>15</v>
      </c>
      <c r="D7" s="234">
        <v>266</v>
      </c>
      <c r="E7" s="185">
        <v>127.3</v>
      </c>
      <c r="F7" s="185">
        <v>9.9</v>
      </c>
      <c r="G7" s="185">
        <v>15.41</v>
      </c>
      <c r="H7" s="185">
        <v>17.3</v>
      </c>
      <c r="I7" s="185">
        <v>1.47</v>
      </c>
      <c r="J7">
        <v>0</v>
      </c>
      <c r="K7" s="217"/>
      <c r="L7" s="217"/>
      <c r="M7" s="218"/>
      <c r="N7" s="220"/>
      <c r="O7" s="215">
        <f t="shared" ref="O7:O25" si="2">+GEOMEAN(D6:D7)</f>
        <v>163.0950643030009</v>
      </c>
      <c r="P7" s="216"/>
      <c r="Q7" s="216"/>
      <c r="R7" s="216"/>
      <c r="S7" s="216"/>
      <c r="T7" s="216"/>
      <c r="U7" s="203"/>
      <c r="V7" s="34">
        <v>17.540069444444445</v>
      </c>
      <c r="W7" s="34">
        <v>16069.031845078</v>
      </c>
      <c r="X7" s="16">
        <f t="shared" ref="X7:X25" si="3">+(LN(D7)-LN(D6))/B7</f>
        <v>7.5255855599508259E-2</v>
      </c>
      <c r="Z7">
        <f t="shared" si="0"/>
        <v>3</v>
      </c>
    </row>
    <row r="8" spans="1:26" ht="15" customHeight="1" thickBot="1" x14ac:dyDescent="0.3">
      <c r="A8" s="189">
        <v>43277</v>
      </c>
      <c r="B8" s="30">
        <f t="shared" si="1"/>
        <v>7</v>
      </c>
      <c r="C8" s="190">
        <v>15</v>
      </c>
      <c r="D8" s="234">
        <v>328</v>
      </c>
      <c r="E8" s="185">
        <v>128.5</v>
      </c>
      <c r="F8" s="185">
        <v>10</v>
      </c>
      <c r="G8" s="185">
        <v>17.100000000000001</v>
      </c>
      <c r="H8" s="185">
        <v>16.8</v>
      </c>
      <c r="I8" s="185">
        <v>2.4900000000000002</v>
      </c>
      <c r="J8">
        <v>20</v>
      </c>
      <c r="K8">
        <v>0.03</v>
      </c>
      <c r="L8" s="247">
        <v>0</v>
      </c>
      <c r="M8" s="16">
        <v>0.10299999999999999</v>
      </c>
      <c r="N8" s="220">
        <f>+((K8+L8)/14)/(M8/31)</f>
        <v>0.64493758668515955</v>
      </c>
      <c r="O8" s="215">
        <f t="shared" si="2"/>
        <v>295.37772427859215</v>
      </c>
      <c r="P8" s="216">
        <f t="shared" ref="P8:P25" si="4">+AVERAGE(E7:E8)</f>
        <v>127.9</v>
      </c>
      <c r="Q8" s="216">
        <f t="shared" ref="Q8:Q25" si="5">+AVERAGE(F7:F8)</f>
        <v>9.9499999999999993</v>
      </c>
      <c r="R8" s="216">
        <f t="shared" ref="R8:R25" si="6">+AVERAGE(G7:G8)</f>
        <v>16.255000000000003</v>
      </c>
      <c r="S8" s="216">
        <f t="shared" ref="S8:S25" si="7">+AVERAGE(H7:H8)</f>
        <v>17.05</v>
      </c>
      <c r="T8" s="216">
        <f t="shared" ref="T8:T25" si="8">+AVERAGE(I7:I8)</f>
        <v>1.98</v>
      </c>
      <c r="U8" s="216">
        <f t="shared" ref="U8:U25" si="9">+AVERAGE(J7:J8)</f>
        <v>10</v>
      </c>
      <c r="V8" s="34">
        <v>15.696706349206353</v>
      </c>
      <c r="W8" s="34">
        <v>16639.424724571203</v>
      </c>
      <c r="X8" s="16">
        <f t="shared" si="3"/>
        <v>2.9931042800349288E-2</v>
      </c>
      <c r="Z8">
        <f t="shared" si="0"/>
        <v>9</v>
      </c>
    </row>
    <row r="9" spans="1:26" ht="15" customHeight="1" x14ac:dyDescent="0.25">
      <c r="A9" s="189">
        <v>43284</v>
      </c>
      <c r="B9" s="30">
        <f t="shared" si="1"/>
        <v>7</v>
      </c>
      <c r="C9" s="190">
        <v>15</v>
      </c>
      <c r="D9" s="234">
        <v>394</v>
      </c>
      <c r="E9" s="185">
        <v>129</v>
      </c>
      <c r="F9" s="185">
        <v>9.6999999999999993</v>
      </c>
      <c r="G9" s="185">
        <v>14.11</v>
      </c>
      <c r="H9" s="185">
        <v>17.5</v>
      </c>
      <c r="I9" s="185">
        <v>1.1200000000000001</v>
      </c>
      <c r="J9">
        <v>10</v>
      </c>
      <c r="M9" s="16"/>
      <c r="N9" s="220"/>
      <c r="O9" s="215">
        <f t="shared" si="2"/>
        <v>359.4885255470611</v>
      </c>
      <c r="P9" s="216">
        <f t="shared" si="4"/>
        <v>128.75</v>
      </c>
      <c r="Q9" s="216">
        <f t="shared" si="5"/>
        <v>9.85</v>
      </c>
      <c r="R9" s="216">
        <f t="shared" si="6"/>
        <v>15.605</v>
      </c>
      <c r="S9" s="216">
        <f t="shared" si="7"/>
        <v>17.149999999999999</v>
      </c>
      <c r="T9" s="216">
        <f t="shared" si="8"/>
        <v>1.8050000000000002</v>
      </c>
      <c r="U9" s="216">
        <f t="shared" si="9"/>
        <v>15</v>
      </c>
      <c r="V9" s="34">
        <v>21.117867063492067</v>
      </c>
      <c r="W9" s="34">
        <v>26352.685714285715</v>
      </c>
      <c r="X9" s="16">
        <f t="shared" si="3"/>
        <v>2.6191042987684248E-2</v>
      </c>
      <c r="Z9">
        <f t="shared" si="0"/>
        <v>9</v>
      </c>
    </row>
    <row r="10" spans="1:26" ht="15" customHeight="1" x14ac:dyDescent="0.25">
      <c r="A10" s="189">
        <v>43291</v>
      </c>
      <c r="B10" s="91">
        <f t="shared" si="1"/>
        <v>7</v>
      </c>
      <c r="C10" s="190">
        <v>15</v>
      </c>
      <c r="D10" s="234">
        <v>493</v>
      </c>
      <c r="E10" s="185">
        <v>137.19999999999999</v>
      </c>
      <c r="F10" s="185">
        <v>9.5</v>
      </c>
      <c r="G10" s="185">
        <v>13.3</v>
      </c>
      <c r="H10" s="185">
        <v>16.899999999999999</v>
      </c>
      <c r="I10" s="185">
        <v>3.24</v>
      </c>
      <c r="J10" s="32">
        <v>15</v>
      </c>
      <c r="M10" s="16"/>
      <c r="N10" s="220"/>
      <c r="O10" s="215">
        <f t="shared" si="2"/>
        <v>440.72894164100455</v>
      </c>
      <c r="P10" s="216">
        <f t="shared" si="4"/>
        <v>133.1</v>
      </c>
      <c r="Q10" s="216">
        <f t="shared" si="5"/>
        <v>9.6</v>
      </c>
      <c r="R10" s="216">
        <f t="shared" si="6"/>
        <v>13.705</v>
      </c>
      <c r="S10" s="216">
        <f t="shared" si="7"/>
        <v>17.2</v>
      </c>
      <c r="T10" s="216">
        <f t="shared" si="8"/>
        <v>2.1800000000000002</v>
      </c>
      <c r="U10" s="216">
        <f t="shared" si="9"/>
        <v>12.5</v>
      </c>
      <c r="V10" s="34">
        <v>18.909950396825394</v>
      </c>
      <c r="W10" s="34">
        <v>20119.62857142857</v>
      </c>
      <c r="X10" s="16">
        <f t="shared" si="3"/>
        <v>3.2022609249250857E-2</v>
      </c>
      <c r="Z10">
        <f t="shared" si="0"/>
        <v>9</v>
      </c>
    </row>
    <row r="11" spans="1:26" ht="15" customHeight="1" x14ac:dyDescent="0.25">
      <c r="A11" s="189">
        <v>43298</v>
      </c>
      <c r="B11" s="30">
        <f t="shared" si="1"/>
        <v>7</v>
      </c>
      <c r="C11" s="190">
        <v>15</v>
      </c>
      <c r="D11" s="234">
        <v>827</v>
      </c>
      <c r="E11" s="185">
        <v>147.1</v>
      </c>
      <c r="F11" s="185">
        <v>9.6</v>
      </c>
      <c r="G11" s="185">
        <v>12.46</v>
      </c>
      <c r="H11" s="185">
        <v>20.6</v>
      </c>
      <c r="I11" s="185">
        <v>2.63</v>
      </c>
      <c r="J11">
        <v>5</v>
      </c>
      <c r="K11">
        <v>0.13</v>
      </c>
      <c r="L11">
        <v>0.09</v>
      </c>
      <c r="M11" s="16">
        <v>0.66300000000000003</v>
      </c>
      <c r="N11" s="220">
        <f>+((K11+L11)/14)/(M11/31)</f>
        <v>0.73475544063779352</v>
      </c>
      <c r="O11" s="215">
        <f t="shared" si="2"/>
        <v>638.52251330708771</v>
      </c>
      <c r="P11" s="216">
        <f t="shared" si="4"/>
        <v>142.14999999999998</v>
      </c>
      <c r="Q11" s="216">
        <f t="shared" si="5"/>
        <v>9.5500000000000007</v>
      </c>
      <c r="R11" s="216">
        <f t="shared" si="6"/>
        <v>12.88</v>
      </c>
      <c r="S11" s="216">
        <f t="shared" si="7"/>
        <v>18.75</v>
      </c>
      <c r="T11" s="216">
        <f t="shared" si="8"/>
        <v>2.9350000000000001</v>
      </c>
      <c r="U11" s="216">
        <f t="shared" si="9"/>
        <v>10</v>
      </c>
      <c r="V11" s="34">
        <v>20.480128968253972</v>
      </c>
      <c r="W11" s="34">
        <v>23483.175683890575</v>
      </c>
      <c r="X11" s="16">
        <f t="shared" si="3"/>
        <v>7.3899360140143047E-2</v>
      </c>
      <c r="Z11">
        <f t="shared" si="0"/>
        <v>9</v>
      </c>
    </row>
    <row r="12" spans="1:26" ht="15" customHeight="1" x14ac:dyDescent="0.25">
      <c r="A12" s="189">
        <v>43305</v>
      </c>
      <c r="B12" s="30">
        <f t="shared" si="1"/>
        <v>7</v>
      </c>
      <c r="C12" s="190">
        <v>15</v>
      </c>
      <c r="D12" s="234">
        <v>1160</v>
      </c>
      <c r="E12" s="185">
        <v>152.9</v>
      </c>
      <c r="F12" s="185">
        <v>9.5</v>
      </c>
      <c r="G12" s="185">
        <v>10.98</v>
      </c>
      <c r="H12" s="185">
        <v>21.4</v>
      </c>
      <c r="I12" s="185">
        <v>2.85</v>
      </c>
      <c r="J12">
        <v>15</v>
      </c>
      <c r="M12" s="16"/>
      <c r="N12" s="220"/>
      <c r="O12" s="215">
        <f t="shared" si="2"/>
        <v>979.44882459473104</v>
      </c>
      <c r="P12" s="216">
        <f t="shared" si="4"/>
        <v>150</v>
      </c>
      <c r="Q12" s="216">
        <f t="shared" si="5"/>
        <v>9.5500000000000007</v>
      </c>
      <c r="R12" s="216">
        <f t="shared" si="6"/>
        <v>11.72</v>
      </c>
      <c r="S12" s="216">
        <f t="shared" si="7"/>
        <v>21</v>
      </c>
      <c r="T12" s="216">
        <f t="shared" si="8"/>
        <v>2.74</v>
      </c>
      <c r="U12" s="216">
        <f t="shared" si="9"/>
        <v>10</v>
      </c>
      <c r="V12" s="34">
        <v>22.314017857142858</v>
      </c>
      <c r="W12" s="34">
        <v>23071.628571428573</v>
      </c>
      <c r="X12" s="16">
        <f t="shared" si="3"/>
        <v>4.8338655582388465E-2</v>
      </c>
      <c r="Z12">
        <f t="shared" si="0"/>
        <v>9</v>
      </c>
    </row>
    <row r="13" spans="1:26" ht="15" customHeight="1" x14ac:dyDescent="0.25">
      <c r="A13" s="189">
        <v>43312</v>
      </c>
      <c r="B13" s="30">
        <f t="shared" si="1"/>
        <v>7</v>
      </c>
      <c r="C13" s="190">
        <v>15</v>
      </c>
      <c r="D13" s="234">
        <v>1433</v>
      </c>
      <c r="E13" s="185">
        <v>160</v>
      </c>
      <c r="F13" s="185">
        <v>9.8000000000000007</v>
      </c>
      <c r="G13" s="185">
        <v>11.66</v>
      </c>
      <c r="H13" s="185">
        <v>21.2</v>
      </c>
      <c r="I13" s="185">
        <v>4.59</v>
      </c>
      <c r="J13">
        <v>20</v>
      </c>
      <c r="K13">
        <v>0.09</v>
      </c>
      <c r="L13">
        <v>0.01</v>
      </c>
      <c r="M13" s="16">
        <v>0.70799999999999996</v>
      </c>
      <c r="N13" s="220">
        <f>+((K13+L13)/14)/(M13/31)</f>
        <v>0.31275221953188059</v>
      </c>
      <c r="O13" s="215">
        <f t="shared" si="2"/>
        <v>1289.2943806594365</v>
      </c>
      <c r="P13" s="216">
        <f t="shared" si="4"/>
        <v>156.44999999999999</v>
      </c>
      <c r="Q13" s="216">
        <f t="shared" si="5"/>
        <v>9.65</v>
      </c>
      <c r="R13" s="216">
        <f t="shared" si="6"/>
        <v>11.32</v>
      </c>
      <c r="S13" s="216">
        <f t="shared" si="7"/>
        <v>21.299999999999997</v>
      </c>
      <c r="T13" s="216">
        <f t="shared" si="8"/>
        <v>3.7199999999999998</v>
      </c>
      <c r="U13" s="216">
        <f t="shared" si="9"/>
        <v>17.5</v>
      </c>
      <c r="V13" s="34">
        <v>25.313720238095243</v>
      </c>
      <c r="W13" s="34">
        <v>19971.085714285717</v>
      </c>
      <c r="X13" s="16">
        <f t="shared" si="3"/>
        <v>3.0192877675394518E-2</v>
      </c>
      <c r="Z13">
        <f t="shared" si="0"/>
        <v>9</v>
      </c>
    </row>
    <row r="14" spans="1:26" ht="15" customHeight="1" x14ac:dyDescent="0.25">
      <c r="A14" s="189">
        <v>43319</v>
      </c>
      <c r="B14" s="30">
        <f t="shared" si="1"/>
        <v>7</v>
      </c>
      <c r="C14" s="190">
        <v>15</v>
      </c>
      <c r="D14" s="234">
        <v>1924</v>
      </c>
      <c r="E14" s="185">
        <v>170.8</v>
      </c>
      <c r="F14" s="185">
        <v>10.199999999999999</v>
      </c>
      <c r="G14" s="185">
        <v>12.34</v>
      </c>
      <c r="H14" s="185">
        <v>20.7</v>
      </c>
      <c r="I14" s="185">
        <v>3.9</v>
      </c>
      <c r="J14">
        <v>10</v>
      </c>
      <c r="M14" s="16"/>
      <c r="N14" s="220"/>
      <c r="O14" s="215">
        <f t="shared" si="2"/>
        <v>1660.4493367760426</v>
      </c>
      <c r="P14" s="216">
        <f t="shared" si="4"/>
        <v>165.4</v>
      </c>
      <c r="Q14" s="216">
        <f t="shared" si="5"/>
        <v>10</v>
      </c>
      <c r="R14" s="216">
        <f t="shared" si="6"/>
        <v>12</v>
      </c>
      <c r="S14" s="216">
        <f t="shared" si="7"/>
        <v>20.95</v>
      </c>
      <c r="T14" s="216">
        <f t="shared" si="8"/>
        <v>4.2450000000000001</v>
      </c>
      <c r="U14" s="216">
        <f t="shared" si="9"/>
        <v>15</v>
      </c>
      <c r="V14" s="34">
        <v>23.999097222222222</v>
      </c>
      <c r="W14" s="34">
        <v>21690.857142857149</v>
      </c>
      <c r="X14" s="16">
        <f t="shared" si="3"/>
        <v>4.2090886199639979E-2</v>
      </c>
      <c r="Z14">
        <f t="shared" si="0"/>
        <v>9</v>
      </c>
    </row>
    <row r="15" spans="1:26" ht="15" customHeight="1" x14ac:dyDescent="0.25">
      <c r="A15" s="189">
        <v>43326</v>
      </c>
      <c r="B15" s="30">
        <f t="shared" si="1"/>
        <v>7</v>
      </c>
      <c r="C15" s="190">
        <v>15</v>
      </c>
      <c r="D15" s="234">
        <v>2312</v>
      </c>
      <c r="E15" s="185">
        <v>150.5</v>
      </c>
      <c r="F15" s="185">
        <v>10.1</v>
      </c>
      <c r="G15" s="185">
        <v>10.61</v>
      </c>
      <c r="H15" s="185">
        <v>18.600000000000001</v>
      </c>
      <c r="I15" s="185">
        <v>4.68</v>
      </c>
      <c r="J15">
        <v>15</v>
      </c>
      <c r="K15">
        <v>0.17</v>
      </c>
      <c r="L15">
        <v>0.76</v>
      </c>
      <c r="M15" s="16">
        <v>0.78300000000000003</v>
      </c>
      <c r="N15" s="220">
        <f>+((K15+L15)/14)/(M15/31)</f>
        <v>2.629994526546251</v>
      </c>
      <c r="O15" s="215">
        <f t="shared" si="2"/>
        <v>2109.096489020832</v>
      </c>
      <c r="P15" s="216">
        <f t="shared" si="4"/>
        <v>160.65</v>
      </c>
      <c r="Q15" s="216">
        <f t="shared" si="5"/>
        <v>10.149999999999999</v>
      </c>
      <c r="R15" s="216">
        <f t="shared" si="6"/>
        <v>11.475</v>
      </c>
      <c r="S15" s="216">
        <f t="shared" si="7"/>
        <v>19.649999999999999</v>
      </c>
      <c r="T15" s="216">
        <f t="shared" si="8"/>
        <v>4.29</v>
      </c>
      <c r="U15" s="216">
        <f t="shared" si="9"/>
        <v>12.5</v>
      </c>
      <c r="V15" s="34">
        <v>18.205694444444447</v>
      </c>
      <c r="W15" s="34">
        <v>13460.228571428572</v>
      </c>
      <c r="X15" s="16">
        <f t="shared" si="3"/>
        <v>2.6243799795230949E-2</v>
      </c>
      <c r="Z15">
        <f t="shared" si="0"/>
        <v>9</v>
      </c>
    </row>
    <row r="16" spans="1:26" ht="15" customHeight="1" x14ac:dyDescent="0.25">
      <c r="A16" s="189">
        <v>43333</v>
      </c>
      <c r="B16" s="30">
        <f t="shared" si="1"/>
        <v>7</v>
      </c>
      <c r="C16" s="190">
        <v>15</v>
      </c>
      <c r="D16" s="234">
        <v>1937</v>
      </c>
      <c r="E16" s="185">
        <v>150.1</v>
      </c>
      <c r="F16" s="185">
        <v>10</v>
      </c>
      <c r="G16" s="185">
        <v>12.8</v>
      </c>
      <c r="H16" s="185">
        <v>19.2</v>
      </c>
      <c r="I16" s="185">
        <v>4.22</v>
      </c>
      <c r="J16">
        <v>0</v>
      </c>
      <c r="M16" s="16"/>
      <c r="N16" s="220"/>
      <c r="O16" s="215">
        <f t="shared" si="2"/>
        <v>2116.2098194649793</v>
      </c>
      <c r="P16" s="216">
        <f t="shared" si="4"/>
        <v>150.30000000000001</v>
      </c>
      <c r="Q16" s="216">
        <f t="shared" si="5"/>
        <v>10.050000000000001</v>
      </c>
      <c r="R16" s="216">
        <f t="shared" si="6"/>
        <v>11.705</v>
      </c>
      <c r="S16" s="216">
        <f t="shared" si="7"/>
        <v>18.899999999999999</v>
      </c>
      <c r="T16" s="216">
        <f t="shared" si="8"/>
        <v>4.4499999999999993</v>
      </c>
      <c r="U16" s="216">
        <f t="shared" si="9"/>
        <v>7.5</v>
      </c>
      <c r="V16" s="34">
        <v>19.19461309523809</v>
      </c>
      <c r="W16" s="34">
        <v>12679.250623202301</v>
      </c>
      <c r="X16" s="16">
        <f t="shared" si="3"/>
        <v>-2.5281795197896147E-2</v>
      </c>
      <c r="Z16">
        <f t="shared" si="0"/>
        <v>9</v>
      </c>
    </row>
    <row r="17" spans="1:26" ht="15" customHeight="1" x14ac:dyDescent="0.25">
      <c r="A17" s="189">
        <v>43340</v>
      </c>
      <c r="B17" s="30">
        <f t="shared" si="1"/>
        <v>7</v>
      </c>
      <c r="C17" s="190">
        <v>15</v>
      </c>
      <c r="D17" s="235">
        <v>2308</v>
      </c>
      <c r="E17" s="185">
        <v>147.30000000000001</v>
      </c>
      <c r="F17" s="185">
        <v>10.1</v>
      </c>
      <c r="G17" s="185">
        <v>13.56</v>
      </c>
      <c r="H17" s="185">
        <v>16.600000000000001</v>
      </c>
      <c r="I17" s="185">
        <v>3.91</v>
      </c>
      <c r="J17">
        <v>0</v>
      </c>
      <c r="K17">
        <v>0.23</v>
      </c>
      <c r="L17">
        <v>1.6</v>
      </c>
      <c r="M17" s="16">
        <v>0.90600000000000003</v>
      </c>
      <c r="N17" s="220">
        <f>+((K17+L17)/14)/(M17/31)</f>
        <v>4.4725638599810793</v>
      </c>
      <c r="O17" s="215">
        <f t="shared" si="2"/>
        <v>2114.3783956520178</v>
      </c>
      <c r="P17" s="216">
        <f t="shared" si="4"/>
        <v>148.69999999999999</v>
      </c>
      <c r="Q17" s="216">
        <f t="shared" si="5"/>
        <v>10.050000000000001</v>
      </c>
      <c r="R17" s="216">
        <f t="shared" si="6"/>
        <v>13.18</v>
      </c>
      <c r="S17" s="216">
        <f t="shared" si="7"/>
        <v>17.899999999999999</v>
      </c>
      <c r="T17" s="216">
        <f t="shared" si="8"/>
        <v>4.0649999999999995</v>
      </c>
      <c r="U17" s="216">
        <f t="shared" si="9"/>
        <v>0</v>
      </c>
      <c r="V17" s="34">
        <v>16.408501984126989</v>
      </c>
      <c r="W17" s="34">
        <v>13051.114285714286</v>
      </c>
      <c r="X17" s="16">
        <f t="shared" si="3"/>
        <v>2.5034423460142157E-2</v>
      </c>
      <c r="Z17">
        <f t="shared" si="0"/>
        <v>9</v>
      </c>
    </row>
    <row r="18" spans="1:26" x14ac:dyDescent="0.25">
      <c r="A18" s="189">
        <v>43347</v>
      </c>
      <c r="B18" s="30">
        <f t="shared" si="1"/>
        <v>7</v>
      </c>
      <c r="C18" s="190">
        <v>15</v>
      </c>
      <c r="D18" s="235">
        <v>2308</v>
      </c>
      <c r="E18" s="185">
        <v>144</v>
      </c>
      <c r="F18" s="185">
        <v>9.9</v>
      </c>
      <c r="G18" s="185">
        <v>15.03</v>
      </c>
      <c r="H18" s="185">
        <v>18</v>
      </c>
      <c r="I18" s="185">
        <v>3.61</v>
      </c>
      <c r="J18">
        <v>0</v>
      </c>
      <c r="M18" s="16"/>
      <c r="N18" s="220"/>
      <c r="O18" s="215">
        <f t="shared" si="2"/>
        <v>2308</v>
      </c>
      <c r="P18" s="216">
        <f t="shared" si="4"/>
        <v>145.65</v>
      </c>
      <c r="Q18" s="216">
        <f t="shared" si="5"/>
        <v>10</v>
      </c>
      <c r="R18" s="216">
        <f t="shared" si="6"/>
        <v>14.295</v>
      </c>
      <c r="S18" s="216">
        <f t="shared" si="7"/>
        <v>17.3</v>
      </c>
      <c r="T18" s="216">
        <f t="shared" si="8"/>
        <v>3.76</v>
      </c>
      <c r="U18" s="216">
        <f t="shared" si="9"/>
        <v>0</v>
      </c>
      <c r="V18" s="34">
        <v>15.938571428571427</v>
      </c>
      <c r="W18" s="34">
        <v>13708.114285714288</v>
      </c>
      <c r="X18" s="16">
        <f t="shared" si="3"/>
        <v>0</v>
      </c>
      <c r="Z18">
        <f t="shared" si="0"/>
        <v>9</v>
      </c>
    </row>
    <row r="19" spans="1:26" x14ac:dyDescent="0.25">
      <c r="A19" s="189">
        <v>43361</v>
      </c>
      <c r="B19" s="30">
        <f t="shared" si="1"/>
        <v>14</v>
      </c>
      <c r="C19" s="190">
        <v>15</v>
      </c>
      <c r="D19" s="235">
        <v>315</v>
      </c>
      <c r="E19" s="185">
        <v>149.69999999999999</v>
      </c>
      <c r="F19" s="185">
        <v>10.1</v>
      </c>
      <c r="G19" s="185">
        <v>15.25</v>
      </c>
      <c r="H19" s="185">
        <v>14.6</v>
      </c>
      <c r="I19" s="185">
        <v>3.2</v>
      </c>
      <c r="J19">
        <v>3</v>
      </c>
      <c r="K19">
        <v>0.66</v>
      </c>
      <c r="L19">
        <v>3</v>
      </c>
      <c r="M19" s="16">
        <v>1.1499999999999999</v>
      </c>
      <c r="N19" s="220">
        <f>+((K19+L19)/14)/(M19/31)</f>
        <v>7.0472049689441008</v>
      </c>
      <c r="O19" s="215">
        <f t="shared" si="2"/>
        <v>852.65467804967795</v>
      </c>
      <c r="P19" s="216">
        <f t="shared" si="4"/>
        <v>146.85</v>
      </c>
      <c r="Q19" s="216">
        <f t="shared" si="5"/>
        <v>10</v>
      </c>
      <c r="R19" s="216">
        <f t="shared" si="6"/>
        <v>15.14</v>
      </c>
      <c r="S19" s="216">
        <f t="shared" si="7"/>
        <v>16.3</v>
      </c>
      <c r="T19" s="216">
        <f t="shared" si="8"/>
        <v>3.4050000000000002</v>
      </c>
      <c r="U19" s="216">
        <f t="shared" si="9"/>
        <v>1.5</v>
      </c>
      <c r="V19" s="34">
        <v>15.921562500000002</v>
      </c>
      <c r="W19" s="34">
        <v>12023.442857142858</v>
      </c>
      <c r="X19" s="16">
        <f t="shared" si="3"/>
        <v>-0.14225457062873983</v>
      </c>
      <c r="Z19">
        <f t="shared" si="0"/>
        <v>9</v>
      </c>
    </row>
    <row r="20" spans="1:26" x14ac:dyDescent="0.25">
      <c r="A20" s="189">
        <v>43403</v>
      </c>
      <c r="B20" s="30">
        <f t="shared" si="1"/>
        <v>42</v>
      </c>
      <c r="C20" s="190">
        <v>15</v>
      </c>
      <c r="D20" s="235">
        <v>5467</v>
      </c>
      <c r="E20" s="185">
        <v>175.1</v>
      </c>
      <c r="F20" s="185">
        <v>7.3</v>
      </c>
      <c r="G20" s="185">
        <v>10.48</v>
      </c>
      <c r="H20" s="185">
        <v>7.8</v>
      </c>
      <c r="I20" s="185">
        <v>3.62</v>
      </c>
      <c r="J20">
        <v>0</v>
      </c>
      <c r="M20" s="16"/>
      <c r="N20" s="220"/>
      <c r="O20" s="215">
        <f t="shared" si="2"/>
        <v>1312.2899831973114</v>
      </c>
      <c r="P20" s="216">
        <f t="shared" si="4"/>
        <v>162.39999999999998</v>
      </c>
      <c r="Q20" s="216">
        <f t="shared" si="5"/>
        <v>8.6999999999999993</v>
      </c>
      <c r="R20" s="216">
        <f t="shared" si="6"/>
        <v>12.865</v>
      </c>
      <c r="S20" s="216">
        <f t="shared" si="7"/>
        <v>11.2</v>
      </c>
      <c r="T20" s="216">
        <f t="shared" si="8"/>
        <v>3.41</v>
      </c>
      <c r="U20" s="216">
        <f t="shared" si="9"/>
        <v>1.5</v>
      </c>
      <c r="V20" s="34">
        <v>11.522225529100529</v>
      </c>
      <c r="W20" s="34">
        <v>8673.9714285714308</v>
      </c>
      <c r="X20" s="16">
        <f t="shared" si="3"/>
        <v>6.7950301430222987E-2</v>
      </c>
      <c r="Z20">
        <f t="shared" si="0"/>
        <v>9</v>
      </c>
    </row>
    <row r="21" spans="1:26" x14ac:dyDescent="0.25">
      <c r="A21" s="189">
        <v>43431</v>
      </c>
      <c r="B21" s="30">
        <f t="shared" si="1"/>
        <v>28</v>
      </c>
      <c r="C21" s="190">
        <v>15</v>
      </c>
      <c r="D21" s="235">
        <v>6840</v>
      </c>
      <c r="E21" s="185">
        <v>168.5</v>
      </c>
      <c r="F21" s="185">
        <v>8.9</v>
      </c>
      <c r="G21" s="185">
        <v>12.47</v>
      </c>
      <c r="H21" s="185">
        <v>6.1</v>
      </c>
      <c r="I21" s="185">
        <v>1.85</v>
      </c>
      <c r="J21">
        <v>0</v>
      </c>
      <c r="M21" s="16"/>
      <c r="N21" s="220"/>
      <c r="O21" s="215">
        <f t="shared" si="2"/>
        <v>6115.0862626785565</v>
      </c>
      <c r="P21" s="216">
        <f t="shared" si="4"/>
        <v>171.8</v>
      </c>
      <c r="Q21" s="216">
        <f t="shared" si="5"/>
        <v>8.1</v>
      </c>
      <c r="R21" s="216">
        <f t="shared" si="6"/>
        <v>11.475000000000001</v>
      </c>
      <c r="S21" s="216">
        <f t="shared" si="7"/>
        <v>6.9499999999999993</v>
      </c>
      <c r="T21" s="216">
        <f t="shared" si="8"/>
        <v>2.7350000000000003</v>
      </c>
      <c r="U21" s="216">
        <f t="shared" si="9"/>
        <v>0</v>
      </c>
      <c r="V21" s="34">
        <v>6.2801215277777773</v>
      </c>
      <c r="W21" s="34">
        <v>3836.4857142857149</v>
      </c>
      <c r="X21" s="16">
        <f t="shared" si="3"/>
        <v>8.0020611329141931E-3</v>
      </c>
      <c r="Z21">
        <f t="shared" si="0"/>
        <v>9</v>
      </c>
    </row>
    <row r="22" spans="1:26" x14ac:dyDescent="0.25">
      <c r="A22" s="189">
        <v>43515</v>
      </c>
      <c r="B22" s="30">
        <f t="shared" si="1"/>
        <v>84</v>
      </c>
      <c r="C22" s="190">
        <v>15</v>
      </c>
      <c r="D22" s="235">
        <v>7114</v>
      </c>
      <c r="E22" s="185">
        <v>87.8</v>
      </c>
      <c r="F22" s="185">
        <v>9.6</v>
      </c>
      <c r="G22" s="185">
        <v>20.7</v>
      </c>
      <c r="H22" s="185">
        <v>4.7</v>
      </c>
      <c r="I22" s="185">
        <v>1.79</v>
      </c>
      <c r="J22">
        <v>30</v>
      </c>
      <c r="M22" s="16"/>
      <c r="N22" s="220"/>
      <c r="O22" s="215">
        <f t="shared" si="2"/>
        <v>6975.6548079732274</v>
      </c>
      <c r="P22" s="216">
        <f t="shared" si="4"/>
        <v>128.15</v>
      </c>
      <c r="Q22" s="216">
        <f t="shared" si="5"/>
        <v>9.25</v>
      </c>
      <c r="R22" s="216">
        <f t="shared" si="6"/>
        <v>16.585000000000001</v>
      </c>
      <c r="S22" s="216">
        <f t="shared" si="7"/>
        <v>5.4</v>
      </c>
      <c r="T22" s="216">
        <f t="shared" si="8"/>
        <v>1.82</v>
      </c>
      <c r="U22" s="216">
        <f t="shared" si="9"/>
        <v>15</v>
      </c>
      <c r="V22" s="34">
        <v>4.3062938161375657</v>
      </c>
      <c r="W22" s="34">
        <v>2508.7071428571426</v>
      </c>
      <c r="X22" s="16">
        <f t="shared" si="3"/>
        <v>4.6758264156910288E-4</v>
      </c>
      <c r="Z22">
        <f t="shared" si="0"/>
        <v>9</v>
      </c>
    </row>
    <row r="23" spans="1:26" x14ac:dyDescent="0.25">
      <c r="A23" s="189">
        <v>43543</v>
      </c>
      <c r="B23" s="30">
        <f t="shared" si="1"/>
        <v>28</v>
      </c>
      <c r="C23" s="190">
        <v>15</v>
      </c>
      <c r="D23" s="235">
        <v>9088</v>
      </c>
      <c r="E23" s="185">
        <v>97.8</v>
      </c>
      <c r="F23" s="185">
        <v>10.3</v>
      </c>
      <c r="G23" s="185">
        <v>17.2</v>
      </c>
      <c r="H23" s="185">
        <v>4.9000000000000004</v>
      </c>
      <c r="I23" s="185">
        <v>2.2400000000000002</v>
      </c>
      <c r="J23">
        <v>7</v>
      </c>
      <c r="M23" s="16"/>
      <c r="N23" s="220"/>
      <c r="O23" s="215">
        <f t="shared" si="2"/>
        <v>8040.6487300466006</v>
      </c>
      <c r="P23" s="216">
        <f t="shared" si="4"/>
        <v>92.8</v>
      </c>
      <c r="Q23" s="216">
        <f t="shared" si="5"/>
        <v>9.9499999999999993</v>
      </c>
      <c r="R23" s="216">
        <f t="shared" si="6"/>
        <v>18.95</v>
      </c>
      <c r="S23" s="216">
        <f t="shared" si="7"/>
        <v>4.8000000000000007</v>
      </c>
      <c r="T23" s="216">
        <f t="shared" si="8"/>
        <v>2.0150000000000001</v>
      </c>
      <c r="U23" s="216">
        <f t="shared" si="9"/>
        <v>18.5</v>
      </c>
      <c r="V23" s="34">
        <v>7.1980605158730171</v>
      </c>
      <c r="W23" s="34">
        <v>6240.1928571428571</v>
      </c>
      <c r="X23" s="16">
        <f t="shared" si="3"/>
        <v>8.7460781590189864E-3</v>
      </c>
      <c r="Z23">
        <f t="shared" si="0"/>
        <v>9</v>
      </c>
    </row>
    <row r="24" spans="1:26" x14ac:dyDescent="0.25">
      <c r="A24" s="189">
        <v>43578</v>
      </c>
      <c r="B24" s="30">
        <f t="shared" si="1"/>
        <v>35</v>
      </c>
      <c r="C24" s="190">
        <v>15</v>
      </c>
      <c r="D24" s="235">
        <v>10845</v>
      </c>
      <c r="E24" s="185">
        <v>117</v>
      </c>
      <c r="F24" s="185">
        <v>9.5</v>
      </c>
      <c r="G24" s="185">
        <v>5.7</v>
      </c>
      <c r="H24" s="185">
        <v>11.1</v>
      </c>
      <c r="I24" s="185">
        <v>10.41</v>
      </c>
      <c r="J24">
        <v>20</v>
      </c>
      <c r="K24">
        <v>0.2</v>
      </c>
      <c r="L24">
        <v>0.01</v>
      </c>
      <c r="M24" s="16">
        <v>2.15</v>
      </c>
      <c r="N24" s="220">
        <f>+((K24+L24)/14)/(M24/31)</f>
        <v>0.21627906976744188</v>
      </c>
      <c r="O24" s="215">
        <f t="shared" si="2"/>
        <v>9927.7066838217979</v>
      </c>
      <c r="P24" s="216">
        <f t="shared" si="4"/>
        <v>107.4</v>
      </c>
      <c r="Q24" s="216">
        <f t="shared" si="5"/>
        <v>9.9</v>
      </c>
      <c r="R24" s="216">
        <f t="shared" si="6"/>
        <v>11.45</v>
      </c>
      <c r="S24" s="216">
        <f t="shared" si="7"/>
        <v>8</v>
      </c>
      <c r="T24" s="216">
        <f t="shared" si="8"/>
        <v>6.3250000000000002</v>
      </c>
      <c r="U24" s="216">
        <f t="shared" si="9"/>
        <v>13.5</v>
      </c>
      <c r="V24" s="34">
        <v>9.8300238095238104</v>
      </c>
      <c r="W24" s="34">
        <v>11994.599999999999</v>
      </c>
      <c r="X24" s="16">
        <f t="shared" si="3"/>
        <v>5.0499794942869157E-3</v>
      </c>
      <c r="Z24">
        <f t="shared" si="0"/>
        <v>9</v>
      </c>
    </row>
    <row r="25" spans="1:26" x14ac:dyDescent="0.25">
      <c r="A25" s="192">
        <v>43606</v>
      </c>
      <c r="B25" s="55">
        <f t="shared" si="1"/>
        <v>28</v>
      </c>
      <c r="C25" s="191">
        <v>15</v>
      </c>
      <c r="D25" s="236">
        <v>11280</v>
      </c>
      <c r="E25" s="172">
        <v>107.6</v>
      </c>
      <c r="F25" s="172">
        <v>9.4</v>
      </c>
      <c r="G25" s="172">
        <v>5.5</v>
      </c>
      <c r="H25" s="172">
        <v>12.8</v>
      </c>
      <c r="I25" s="172">
        <v>5.0199999999999996</v>
      </c>
      <c r="J25" s="172">
        <v>20</v>
      </c>
      <c r="K25" s="172"/>
      <c r="L25" s="172"/>
      <c r="M25" s="193"/>
      <c r="N25" s="223"/>
      <c r="O25" s="221">
        <f t="shared" si="2"/>
        <v>11060.361657739768</v>
      </c>
      <c r="P25" s="222">
        <f t="shared" si="4"/>
        <v>112.3</v>
      </c>
      <c r="Q25" s="222">
        <f t="shared" si="5"/>
        <v>9.4499999999999993</v>
      </c>
      <c r="R25" s="222">
        <f t="shared" si="6"/>
        <v>5.6</v>
      </c>
      <c r="S25" s="222">
        <f t="shared" si="7"/>
        <v>11.95</v>
      </c>
      <c r="T25" s="222">
        <f t="shared" si="8"/>
        <v>7.7149999999999999</v>
      </c>
      <c r="U25" s="222">
        <f t="shared" si="9"/>
        <v>20</v>
      </c>
      <c r="V25" s="250">
        <v>10.427601686507936</v>
      </c>
      <c r="W25" s="250">
        <v>6693.0857142857112</v>
      </c>
      <c r="X25" s="193">
        <f t="shared" si="3"/>
        <v>1.4045393496812583E-3</v>
      </c>
      <c r="Z25">
        <f t="shared" si="0"/>
        <v>9</v>
      </c>
    </row>
    <row r="26" spans="1:26" ht="15" customHeight="1" x14ac:dyDescent="0.25">
      <c r="A26" s="189">
        <v>43257</v>
      </c>
      <c r="B26" s="188"/>
      <c r="C26" s="190">
        <v>21</v>
      </c>
      <c r="D26" s="237">
        <v>100</v>
      </c>
      <c r="E26" s="32"/>
      <c r="F26" s="32"/>
      <c r="G26" s="32"/>
      <c r="H26" s="32"/>
      <c r="I26" s="32"/>
      <c r="J26" s="194"/>
      <c r="M26" s="16"/>
      <c r="N26" s="187"/>
      <c r="O26" s="32"/>
      <c r="P26" s="187"/>
      <c r="Q26" s="187"/>
      <c r="R26" s="187"/>
      <c r="S26" s="187"/>
      <c r="T26" s="187"/>
      <c r="U26" s="32"/>
      <c r="V26" s="187"/>
      <c r="W26" s="187"/>
    </row>
    <row r="27" spans="1:26" ht="15" customHeight="1" x14ac:dyDescent="0.25">
      <c r="A27" s="189">
        <v>43270</v>
      </c>
      <c r="B27" s="30">
        <f t="shared" ref="B27:B45" si="10">+A27-A26</f>
        <v>13</v>
      </c>
      <c r="C27" s="190">
        <v>21</v>
      </c>
      <c r="D27" s="238">
        <v>407</v>
      </c>
      <c r="E27" s="185">
        <v>130.5</v>
      </c>
      <c r="F27" s="185">
        <v>10.199999999999999</v>
      </c>
      <c r="G27" s="185">
        <v>16.600000000000001</v>
      </c>
      <c r="H27" s="185">
        <v>17.2</v>
      </c>
      <c r="I27" s="185">
        <v>1.23</v>
      </c>
      <c r="J27">
        <v>0</v>
      </c>
      <c r="M27" s="16"/>
      <c r="N27" s="220"/>
      <c r="O27" s="215">
        <f t="shared" ref="O27:O45" si="11">+GEOMEAN(D26:D27)</f>
        <v>201.74241001832016</v>
      </c>
      <c r="P27" s="216"/>
      <c r="Q27" s="216"/>
      <c r="R27" s="216"/>
      <c r="S27" s="216"/>
      <c r="T27" s="216"/>
      <c r="U27" s="203"/>
      <c r="V27" s="34">
        <v>17.540069444444445</v>
      </c>
      <c r="W27" s="34">
        <v>16069.031845078</v>
      </c>
      <c r="X27" s="16">
        <f t="shared" ref="X27:X45" si="12">+(LN(D27)-LN(D26))/B27</f>
        <v>0.10797253841957713</v>
      </c>
    </row>
    <row r="28" spans="1:26" ht="15" customHeight="1" x14ac:dyDescent="0.25">
      <c r="A28" s="189">
        <v>43277</v>
      </c>
      <c r="B28" s="30">
        <f t="shared" si="10"/>
        <v>7</v>
      </c>
      <c r="C28" s="190">
        <v>21</v>
      </c>
      <c r="D28" s="238">
        <v>552</v>
      </c>
      <c r="E28" s="185">
        <v>131</v>
      </c>
      <c r="F28" s="185">
        <v>10</v>
      </c>
      <c r="G28" s="185">
        <v>15.81</v>
      </c>
      <c r="H28" s="185">
        <v>17.2</v>
      </c>
      <c r="I28" s="185">
        <v>7.59</v>
      </c>
      <c r="J28">
        <v>0</v>
      </c>
      <c r="K28">
        <v>0.05</v>
      </c>
      <c r="L28">
        <v>0.01</v>
      </c>
      <c r="M28" s="16">
        <v>0.17899999999999999</v>
      </c>
      <c r="N28" s="220">
        <f>+((K28+L28)/14)/(M28/31)</f>
        <v>0.74221867517956908</v>
      </c>
      <c r="O28" s="215">
        <f t="shared" si="11"/>
        <v>473.98734160312762</v>
      </c>
      <c r="P28" s="216">
        <f t="shared" ref="P28:P45" si="13">+AVERAGE(E27:E28)</f>
        <v>130.75</v>
      </c>
      <c r="Q28" s="216">
        <f t="shared" ref="Q28:Q45" si="14">+AVERAGE(F27:F28)</f>
        <v>10.1</v>
      </c>
      <c r="R28" s="216">
        <f t="shared" ref="R28:R45" si="15">+AVERAGE(G27:G28)</f>
        <v>16.205000000000002</v>
      </c>
      <c r="S28" s="216">
        <f t="shared" ref="S28:S45" si="16">+AVERAGE(H27:H28)</f>
        <v>17.2</v>
      </c>
      <c r="T28" s="216">
        <f t="shared" ref="T28:T45" si="17">+AVERAGE(I27:I28)</f>
        <v>4.41</v>
      </c>
      <c r="U28" s="216">
        <f t="shared" ref="U28:U45" si="18">+AVERAGE(J27:J28)</f>
        <v>0</v>
      </c>
      <c r="V28" s="34">
        <v>15.696706349206353</v>
      </c>
      <c r="W28" s="34">
        <v>16639.424724571203</v>
      </c>
      <c r="X28" s="16">
        <f t="shared" si="12"/>
        <v>4.3533551547785772E-2</v>
      </c>
    </row>
    <row r="29" spans="1:26" ht="15" customHeight="1" x14ac:dyDescent="0.25">
      <c r="A29" s="189">
        <v>43284</v>
      </c>
      <c r="B29" s="30">
        <f t="shared" si="10"/>
        <v>7</v>
      </c>
      <c r="C29" s="190">
        <v>21</v>
      </c>
      <c r="D29" s="238">
        <v>667</v>
      </c>
      <c r="E29" s="185">
        <v>130.4</v>
      </c>
      <c r="F29" s="185">
        <v>9.6</v>
      </c>
      <c r="G29" s="185">
        <v>13.29</v>
      </c>
      <c r="H29" s="185">
        <v>18</v>
      </c>
      <c r="I29" s="185">
        <v>1.87</v>
      </c>
      <c r="J29">
        <v>0</v>
      </c>
      <c r="M29" s="16"/>
      <c r="N29" s="220"/>
      <c r="O29" s="215">
        <f t="shared" si="11"/>
        <v>606.78167408055424</v>
      </c>
      <c r="P29" s="216">
        <f t="shared" si="13"/>
        <v>130.69999999999999</v>
      </c>
      <c r="Q29" s="216">
        <f t="shared" si="14"/>
        <v>9.8000000000000007</v>
      </c>
      <c r="R29" s="216">
        <f t="shared" si="15"/>
        <v>14.55</v>
      </c>
      <c r="S29" s="216">
        <f t="shared" si="16"/>
        <v>17.600000000000001</v>
      </c>
      <c r="T29" s="216">
        <f t="shared" si="17"/>
        <v>4.7300000000000004</v>
      </c>
      <c r="U29" s="216">
        <f t="shared" si="18"/>
        <v>0</v>
      </c>
      <c r="V29" s="34">
        <v>21.117867063492067</v>
      </c>
      <c r="W29" s="34">
        <v>26352.685714285715</v>
      </c>
      <c r="X29" s="16">
        <f t="shared" si="12"/>
        <v>2.7034571376932628E-2</v>
      </c>
    </row>
    <row r="30" spans="1:26" ht="15" customHeight="1" x14ac:dyDescent="0.25">
      <c r="A30" s="189">
        <v>43291</v>
      </c>
      <c r="B30" s="91">
        <f t="shared" si="10"/>
        <v>7</v>
      </c>
      <c r="C30" s="190">
        <v>21</v>
      </c>
      <c r="D30" s="238">
        <v>889</v>
      </c>
      <c r="E30" s="185">
        <v>136.19999999999999</v>
      </c>
      <c r="F30" s="185">
        <v>9.8000000000000007</v>
      </c>
      <c r="G30" s="185">
        <v>14.14</v>
      </c>
      <c r="H30" s="185">
        <v>17.399999999999999</v>
      </c>
      <c r="I30" s="185">
        <v>2.72</v>
      </c>
      <c r="J30">
        <v>5</v>
      </c>
      <c r="M30" s="16"/>
      <c r="N30" s="220"/>
      <c r="O30" s="215">
        <f t="shared" si="11"/>
        <v>770.04090800424365</v>
      </c>
      <c r="P30" s="216">
        <f t="shared" si="13"/>
        <v>133.30000000000001</v>
      </c>
      <c r="Q30" s="216">
        <f t="shared" si="14"/>
        <v>9.6999999999999993</v>
      </c>
      <c r="R30" s="216">
        <f t="shared" si="15"/>
        <v>13.715</v>
      </c>
      <c r="S30" s="216">
        <f t="shared" si="16"/>
        <v>17.7</v>
      </c>
      <c r="T30" s="216">
        <f t="shared" si="17"/>
        <v>2.2949999999999999</v>
      </c>
      <c r="U30" s="216">
        <f t="shared" si="18"/>
        <v>2.5</v>
      </c>
      <c r="V30" s="34">
        <v>18.909950396825394</v>
      </c>
      <c r="W30" s="34">
        <v>20119.62857142857</v>
      </c>
      <c r="X30" s="16">
        <f t="shared" si="12"/>
        <v>4.1043884228325896E-2</v>
      </c>
    </row>
    <row r="31" spans="1:26" ht="15" customHeight="1" x14ac:dyDescent="0.25">
      <c r="A31" s="189">
        <v>43298</v>
      </c>
      <c r="B31" s="30">
        <f t="shared" si="10"/>
        <v>7</v>
      </c>
      <c r="C31" s="190">
        <v>21</v>
      </c>
      <c r="D31" s="238">
        <v>1251</v>
      </c>
      <c r="E31" s="185">
        <v>159.6</v>
      </c>
      <c r="F31" s="185">
        <v>10.199999999999999</v>
      </c>
      <c r="G31" s="185">
        <v>14.07</v>
      </c>
      <c r="H31" s="185">
        <v>20.399999999999999</v>
      </c>
      <c r="I31" s="185">
        <v>2.83</v>
      </c>
      <c r="J31">
        <v>0</v>
      </c>
      <c r="K31">
        <v>0.11</v>
      </c>
      <c r="L31">
        <v>0.42</v>
      </c>
      <c r="M31" s="16">
        <v>0.47199999999999998</v>
      </c>
      <c r="N31" s="220">
        <f>+((K31+L31)/14)/(M31/31)</f>
        <v>2.4863801452784506</v>
      </c>
      <c r="O31" s="215">
        <f t="shared" si="11"/>
        <v>1054.5800111892886</v>
      </c>
      <c r="P31" s="216">
        <f t="shared" si="13"/>
        <v>147.89999999999998</v>
      </c>
      <c r="Q31" s="216">
        <f t="shared" si="14"/>
        <v>10</v>
      </c>
      <c r="R31" s="216">
        <f t="shared" si="15"/>
        <v>14.105</v>
      </c>
      <c r="S31" s="216">
        <f t="shared" si="16"/>
        <v>18.899999999999999</v>
      </c>
      <c r="T31" s="216">
        <f t="shared" si="17"/>
        <v>2.7750000000000004</v>
      </c>
      <c r="U31" s="216">
        <f t="shared" si="18"/>
        <v>2.5</v>
      </c>
      <c r="V31" s="34">
        <v>20.480128968253972</v>
      </c>
      <c r="W31" s="34">
        <v>23483.175683890575</v>
      </c>
      <c r="X31" s="16">
        <f t="shared" si="12"/>
        <v>4.8800182136143837E-2</v>
      </c>
    </row>
    <row r="32" spans="1:26" ht="15" customHeight="1" x14ac:dyDescent="0.25">
      <c r="A32" s="189">
        <v>43305</v>
      </c>
      <c r="B32" s="30">
        <f t="shared" si="10"/>
        <v>7</v>
      </c>
      <c r="C32" s="190">
        <v>21</v>
      </c>
      <c r="D32" s="238">
        <v>1474</v>
      </c>
      <c r="E32" s="185">
        <v>164.9</v>
      </c>
      <c r="F32" s="185">
        <v>10.1</v>
      </c>
      <c r="G32" s="185">
        <v>12.62</v>
      </c>
      <c r="H32" s="185">
        <v>21.5</v>
      </c>
      <c r="I32" s="185">
        <v>3.15</v>
      </c>
      <c r="J32">
        <v>0</v>
      </c>
      <c r="M32" s="16"/>
      <c r="N32" s="220"/>
      <c r="O32" s="215">
        <f t="shared" si="11"/>
        <v>1357.9300423806817</v>
      </c>
      <c r="P32" s="216">
        <f t="shared" si="13"/>
        <v>162.25</v>
      </c>
      <c r="Q32" s="216">
        <f t="shared" si="14"/>
        <v>10.149999999999999</v>
      </c>
      <c r="R32" s="216">
        <f t="shared" si="15"/>
        <v>13.344999999999999</v>
      </c>
      <c r="S32" s="216">
        <f t="shared" si="16"/>
        <v>20.95</v>
      </c>
      <c r="T32" s="216">
        <f t="shared" si="17"/>
        <v>2.99</v>
      </c>
      <c r="U32" s="216">
        <f t="shared" si="18"/>
        <v>0</v>
      </c>
      <c r="V32" s="34">
        <v>22.314017857142858</v>
      </c>
      <c r="W32" s="34">
        <v>23071.628571428573</v>
      </c>
      <c r="X32" s="16">
        <f t="shared" si="12"/>
        <v>2.3433794611767183E-2</v>
      </c>
    </row>
    <row r="33" spans="1:24" ht="15" customHeight="1" x14ac:dyDescent="0.25">
      <c r="A33" s="189">
        <v>43312</v>
      </c>
      <c r="B33" s="30">
        <f t="shared" si="10"/>
        <v>7</v>
      </c>
      <c r="C33" s="190">
        <v>21</v>
      </c>
      <c r="D33" s="238">
        <v>1464</v>
      </c>
      <c r="E33" s="185">
        <v>180</v>
      </c>
      <c r="F33" s="185">
        <v>10.199999999999999</v>
      </c>
      <c r="G33" s="185">
        <v>14.21</v>
      </c>
      <c r="H33" s="185">
        <v>21.3</v>
      </c>
      <c r="I33" s="185">
        <v>3.79</v>
      </c>
      <c r="J33">
        <v>0</v>
      </c>
      <c r="K33">
        <v>0.08</v>
      </c>
      <c r="L33">
        <v>0.38</v>
      </c>
      <c r="M33" s="16">
        <v>0.57299999999999995</v>
      </c>
      <c r="N33" s="220">
        <f>+((K33+L33)/14)/(M33/31)</f>
        <v>1.7776115681874844</v>
      </c>
      <c r="O33" s="215">
        <f t="shared" si="11"/>
        <v>1468.99149078543</v>
      </c>
      <c r="P33" s="216">
        <f t="shared" si="13"/>
        <v>172.45</v>
      </c>
      <c r="Q33" s="216">
        <f t="shared" si="14"/>
        <v>10.149999999999999</v>
      </c>
      <c r="R33" s="216">
        <f t="shared" si="15"/>
        <v>13.414999999999999</v>
      </c>
      <c r="S33" s="216">
        <f t="shared" si="16"/>
        <v>21.4</v>
      </c>
      <c r="T33" s="216">
        <f t="shared" si="17"/>
        <v>3.4699999999999998</v>
      </c>
      <c r="U33" s="216">
        <f t="shared" si="18"/>
        <v>0</v>
      </c>
      <c r="V33" s="34">
        <v>25.313720238095243</v>
      </c>
      <c r="W33" s="34">
        <v>19971.085714285717</v>
      </c>
      <c r="X33" s="16">
        <f t="shared" si="12"/>
        <v>-9.7248260400358986E-4</v>
      </c>
    </row>
    <row r="34" spans="1:24" ht="15" customHeight="1" x14ac:dyDescent="0.25">
      <c r="A34" s="189">
        <v>43319</v>
      </c>
      <c r="B34" s="30">
        <f t="shared" si="10"/>
        <v>7</v>
      </c>
      <c r="C34" s="190">
        <v>21</v>
      </c>
      <c r="D34" s="237">
        <v>1189</v>
      </c>
      <c r="E34" s="185">
        <v>187.9</v>
      </c>
      <c r="F34" s="185">
        <v>10.4</v>
      </c>
      <c r="G34" s="185">
        <v>13.61</v>
      </c>
      <c r="H34" s="185">
        <v>20.9</v>
      </c>
      <c r="I34" s="185">
        <v>3.3</v>
      </c>
      <c r="J34" s="32">
        <v>20</v>
      </c>
      <c r="M34" s="16"/>
      <c r="N34" s="220"/>
      <c r="O34" s="215">
        <f t="shared" si="11"/>
        <v>1319.3543875699204</v>
      </c>
      <c r="P34" s="216">
        <f t="shared" si="13"/>
        <v>183.95</v>
      </c>
      <c r="Q34" s="216">
        <f t="shared" si="14"/>
        <v>10.3</v>
      </c>
      <c r="R34" s="216">
        <f t="shared" si="15"/>
        <v>13.91</v>
      </c>
      <c r="S34" s="216">
        <f t="shared" si="16"/>
        <v>21.1</v>
      </c>
      <c r="T34" s="216">
        <f t="shared" si="17"/>
        <v>3.5449999999999999</v>
      </c>
      <c r="U34" s="216">
        <f t="shared" si="18"/>
        <v>10</v>
      </c>
      <c r="V34" s="34">
        <v>23.999097222222222</v>
      </c>
      <c r="W34" s="34">
        <v>21690.857142857149</v>
      </c>
      <c r="X34" s="16">
        <f t="shared" si="12"/>
        <v>-2.9722828261496432E-2</v>
      </c>
    </row>
    <row r="35" spans="1:24" ht="15" customHeight="1" x14ac:dyDescent="0.25">
      <c r="A35" s="189">
        <v>43326</v>
      </c>
      <c r="B35" s="30">
        <f t="shared" si="10"/>
        <v>7</v>
      </c>
      <c r="C35" s="190">
        <v>21</v>
      </c>
      <c r="D35" s="238">
        <v>1222</v>
      </c>
      <c r="E35" s="185">
        <v>170</v>
      </c>
      <c r="F35" s="185">
        <v>10.4</v>
      </c>
      <c r="G35" s="185">
        <v>12.9</v>
      </c>
      <c r="H35" s="185">
        <v>18.8</v>
      </c>
      <c r="I35" s="185">
        <v>3.13</v>
      </c>
      <c r="J35">
        <v>10</v>
      </c>
      <c r="K35">
        <v>0.1</v>
      </c>
      <c r="L35">
        <v>0.94</v>
      </c>
      <c r="M35" s="16">
        <v>0.52</v>
      </c>
      <c r="N35" s="220">
        <f>+((K35+L35)/14)/(M35/31)</f>
        <v>4.4285714285714288</v>
      </c>
      <c r="O35" s="215">
        <f t="shared" si="11"/>
        <v>1205.3870747606347</v>
      </c>
      <c r="P35" s="216">
        <f t="shared" si="13"/>
        <v>178.95</v>
      </c>
      <c r="Q35" s="216">
        <f t="shared" si="14"/>
        <v>10.4</v>
      </c>
      <c r="R35" s="216">
        <f t="shared" si="15"/>
        <v>13.254999999999999</v>
      </c>
      <c r="S35" s="216">
        <f t="shared" si="16"/>
        <v>19.850000000000001</v>
      </c>
      <c r="T35" s="216">
        <f t="shared" si="17"/>
        <v>3.2149999999999999</v>
      </c>
      <c r="U35" s="216">
        <f t="shared" si="18"/>
        <v>15</v>
      </c>
      <c r="V35" s="34">
        <v>18.205694444444447</v>
      </c>
      <c r="W35" s="34">
        <v>13460.228571428572</v>
      </c>
      <c r="X35" s="16">
        <f t="shared" si="12"/>
        <v>3.9108918629656231E-3</v>
      </c>
    </row>
    <row r="36" spans="1:24" ht="15" customHeight="1" x14ac:dyDescent="0.25">
      <c r="A36" s="189">
        <v>43333</v>
      </c>
      <c r="B36" s="30">
        <f t="shared" si="10"/>
        <v>7</v>
      </c>
      <c r="C36" s="190">
        <v>21</v>
      </c>
      <c r="D36" s="238">
        <v>1221</v>
      </c>
      <c r="E36" s="185">
        <v>168.5</v>
      </c>
      <c r="F36" s="185">
        <v>10.1</v>
      </c>
      <c r="G36" s="185">
        <v>13.88</v>
      </c>
      <c r="H36" s="185">
        <v>19.3</v>
      </c>
      <c r="I36" s="185">
        <v>3.54</v>
      </c>
      <c r="J36">
        <v>0</v>
      </c>
      <c r="M36" s="16"/>
      <c r="N36" s="220"/>
      <c r="O36" s="215">
        <f t="shared" si="11"/>
        <v>1221.4998976667989</v>
      </c>
      <c r="P36" s="216">
        <f t="shared" si="13"/>
        <v>169.25</v>
      </c>
      <c r="Q36" s="216">
        <f t="shared" si="14"/>
        <v>10.25</v>
      </c>
      <c r="R36" s="216">
        <f t="shared" si="15"/>
        <v>13.39</v>
      </c>
      <c r="S36" s="216">
        <f t="shared" si="16"/>
        <v>19.05</v>
      </c>
      <c r="T36" s="216">
        <f t="shared" si="17"/>
        <v>3.335</v>
      </c>
      <c r="U36" s="216">
        <f t="shared" si="18"/>
        <v>5</v>
      </c>
      <c r="V36" s="34">
        <v>19.19461309523809</v>
      </c>
      <c r="W36" s="34">
        <v>12679.250623202301</v>
      </c>
      <c r="X36" s="16">
        <f t="shared" si="12"/>
        <v>-1.16952231548062E-4</v>
      </c>
    </row>
    <row r="37" spans="1:24" ht="15" customHeight="1" x14ac:dyDescent="0.25">
      <c r="A37" s="189">
        <v>43340</v>
      </c>
      <c r="B37" s="30">
        <f t="shared" si="10"/>
        <v>7</v>
      </c>
      <c r="C37" s="190">
        <v>21</v>
      </c>
      <c r="D37" s="238">
        <v>155</v>
      </c>
      <c r="E37" s="185">
        <v>164.2</v>
      </c>
      <c r="F37" s="185">
        <v>10.1</v>
      </c>
      <c r="G37" s="185">
        <v>14.66</v>
      </c>
      <c r="H37" s="185">
        <v>16.7</v>
      </c>
      <c r="I37" s="185">
        <v>3.41</v>
      </c>
      <c r="J37">
        <v>0</v>
      </c>
      <c r="K37">
        <v>0.28000000000000003</v>
      </c>
      <c r="L37">
        <v>1.74</v>
      </c>
      <c r="M37" s="16">
        <v>0.7</v>
      </c>
      <c r="N37" s="220">
        <f>+((K37+L37)/14)/(M37/31)</f>
        <v>6.3897959183673478</v>
      </c>
      <c r="O37" s="215">
        <f t="shared" si="11"/>
        <v>435.03448139199264</v>
      </c>
      <c r="P37" s="216">
        <f t="shared" si="13"/>
        <v>166.35</v>
      </c>
      <c r="Q37" s="216">
        <f t="shared" si="14"/>
        <v>10.1</v>
      </c>
      <c r="R37" s="216">
        <f t="shared" si="15"/>
        <v>14.27</v>
      </c>
      <c r="S37" s="216">
        <f t="shared" si="16"/>
        <v>18</v>
      </c>
      <c r="T37" s="216">
        <f t="shared" si="17"/>
        <v>3.4750000000000001</v>
      </c>
      <c r="U37" s="216">
        <f t="shared" si="18"/>
        <v>0</v>
      </c>
      <c r="V37" s="34">
        <v>16.408501984126989</v>
      </c>
      <c r="W37" s="34">
        <v>13051.114285714286</v>
      </c>
      <c r="X37" s="16">
        <f t="shared" si="12"/>
        <v>-0.294857193884494</v>
      </c>
    </row>
    <row r="38" spans="1:24" x14ac:dyDescent="0.25">
      <c r="A38" s="189">
        <v>43347</v>
      </c>
      <c r="B38" s="30">
        <f t="shared" si="10"/>
        <v>7</v>
      </c>
      <c r="C38" s="190">
        <v>21</v>
      </c>
      <c r="D38" s="238">
        <v>155</v>
      </c>
      <c r="E38" s="185">
        <v>162.5</v>
      </c>
      <c r="F38" s="185">
        <v>10.199999999999999</v>
      </c>
      <c r="G38" s="185">
        <v>14.61</v>
      </c>
      <c r="H38" s="185">
        <v>18.100000000000001</v>
      </c>
      <c r="I38" s="185">
        <v>2.38</v>
      </c>
      <c r="J38">
        <v>0</v>
      </c>
      <c r="M38" s="16"/>
      <c r="N38" s="220"/>
      <c r="O38" s="215">
        <f t="shared" si="11"/>
        <v>155</v>
      </c>
      <c r="P38" s="216">
        <f t="shared" si="13"/>
        <v>163.35</v>
      </c>
      <c r="Q38" s="216">
        <f t="shared" si="14"/>
        <v>10.149999999999999</v>
      </c>
      <c r="R38" s="216">
        <f t="shared" si="15"/>
        <v>14.635</v>
      </c>
      <c r="S38" s="216">
        <f t="shared" si="16"/>
        <v>17.399999999999999</v>
      </c>
      <c r="T38" s="216">
        <f t="shared" si="17"/>
        <v>2.895</v>
      </c>
      <c r="U38" s="216">
        <f t="shared" si="18"/>
        <v>0</v>
      </c>
      <c r="V38" s="34">
        <v>15.938571428571427</v>
      </c>
      <c r="W38" s="34">
        <v>13708.114285714288</v>
      </c>
      <c r="X38" s="16">
        <f t="shared" si="12"/>
        <v>0</v>
      </c>
    </row>
    <row r="39" spans="1:24" x14ac:dyDescent="0.25">
      <c r="A39" s="189">
        <v>43361</v>
      </c>
      <c r="B39" s="30">
        <f t="shared" si="10"/>
        <v>14</v>
      </c>
      <c r="C39" s="190">
        <v>21</v>
      </c>
      <c r="D39" s="238">
        <v>315</v>
      </c>
      <c r="E39" s="185">
        <v>157.5</v>
      </c>
      <c r="F39" s="185">
        <v>9.8000000000000007</v>
      </c>
      <c r="G39" s="185">
        <v>14.46</v>
      </c>
      <c r="H39" s="185">
        <v>14.8</v>
      </c>
      <c r="I39" s="185">
        <v>2.85</v>
      </c>
      <c r="J39">
        <v>0</v>
      </c>
      <c r="K39">
        <v>0.9</v>
      </c>
      <c r="L39">
        <v>2.48</v>
      </c>
      <c r="M39" s="16">
        <v>0.98199999999999998</v>
      </c>
      <c r="N39" s="220">
        <f>+((K39+L39)/14)/(M39/31)</f>
        <v>7.6214722141402369</v>
      </c>
      <c r="O39" s="215">
        <f t="shared" si="11"/>
        <v>220.96379793984354</v>
      </c>
      <c r="P39" s="216">
        <f t="shared" si="13"/>
        <v>160</v>
      </c>
      <c r="Q39" s="216">
        <f t="shared" si="14"/>
        <v>10</v>
      </c>
      <c r="R39" s="216">
        <f t="shared" si="15"/>
        <v>14.535</v>
      </c>
      <c r="S39" s="216">
        <f t="shared" si="16"/>
        <v>16.450000000000003</v>
      </c>
      <c r="T39" s="216">
        <f t="shared" si="17"/>
        <v>2.6150000000000002</v>
      </c>
      <c r="U39" s="216">
        <f t="shared" si="18"/>
        <v>0</v>
      </c>
      <c r="V39" s="34">
        <v>15.921562500000002</v>
      </c>
      <c r="W39" s="34">
        <v>12023.442857142858</v>
      </c>
      <c r="X39" s="16">
        <f t="shared" si="12"/>
        <v>5.0653394421884733E-2</v>
      </c>
    </row>
    <row r="40" spans="1:24" x14ac:dyDescent="0.25">
      <c r="A40" s="189">
        <v>43403</v>
      </c>
      <c r="B40" s="30">
        <f t="shared" si="10"/>
        <v>42</v>
      </c>
      <c r="C40" s="190">
        <v>21</v>
      </c>
      <c r="D40" s="238">
        <v>10350</v>
      </c>
      <c r="E40" s="185">
        <v>182.5</v>
      </c>
      <c r="F40" s="185">
        <v>7.2</v>
      </c>
      <c r="G40" s="185">
        <v>7.94</v>
      </c>
      <c r="H40" s="185">
        <v>7.5</v>
      </c>
      <c r="I40" s="185">
        <v>6.62</v>
      </c>
      <c r="J40">
        <v>0</v>
      </c>
      <c r="M40" s="16"/>
      <c r="N40" s="220"/>
      <c r="O40" s="215">
        <f t="shared" si="11"/>
        <v>1805.6162382964992</v>
      </c>
      <c r="P40" s="216">
        <f t="shared" si="13"/>
        <v>170</v>
      </c>
      <c r="Q40" s="216">
        <f t="shared" si="14"/>
        <v>8.5</v>
      </c>
      <c r="R40" s="216">
        <f t="shared" si="15"/>
        <v>11.200000000000001</v>
      </c>
      <c r="S40" s="216">
        <f t="shared" si="16"/>
        <v>11.15</v>
      </c>
      <c r="T40" s="216">
        <f t="shared" si="17"/>
        <v>4.7350000000000003</v>
      </c>
      <c r="U40" s="216">
        <f t="shared" si="18"/>
        <v>0</v>
      </c>
      <c r="V40" s="34">
        <v>11.522225529100529</v>
      </c>
      <c r="W40" s="34">
        <v>8673.9714285714308</v>
      </c>
      <c r="X40" s="16">
        <f t="shared" si="12"/>
        <v>8.3146884758759074E-2</v>
      </c>
    </row>
    <row r="41" spans="1:24" x14ac:dyDescent="0.25">
      <c r="A41" s="189">
        <v>43431</v>
      </c>
      <c r="B41" s="30">
        <f t="shared" si="10"/>
        <v>28</v>
      </c>
      <c r="C41" s="190">
        <v>21</v>
      </c>
      <c r="D41" s="238">
        <v>11280</v>
      </c>
      <c r="E41" s="185">
        <v>182.7</v>
      </c>
      <c r="F41" s="185">
        <v>7.5</v>
      </c>
      <c r="G41" s="185">
        <v>7.75</v>
      </c>
      <c r="H41" s="185">
        <v>5.8</v>
      </c>
      <c r="I41" s="185">
        <v>4.8099999999999996</v>
      </c>
      <c r="J41">
        <v>0</v>
      </c>
      <c r="M41" s="16"/>
      <c r="N41" s="220"/>
      <c r="O41" s="215">
        <f t="shared" si="11"/>
        <v>10804.99884312812</v>
      </c>
      <c r="P41" s="216">
        <f t="shared" si="13"/>
        <v>182.6</v>
      </c>
      <c r="Q41" s="216">
        <f t="shared" si="14"/>
        <v>7.35</v>
      </c>
      <c r="R41" s="216">
        <f t="shared" si="15"/>
        <v>7.8450000000000006</v>
      </c>
      <c r="S41" s="216">
        <f t="shared" si="16"/>
        <v>6.65</v>
      </c>
      <c r="T41" s="216">
        <f t="shared" si="17"/>
        <v>5.7149999999999999</v>
      </c>
      <c r="U41" s="216">
        <f t="shared" si="18"/>
        <v>0</v>
      </c>
      <c r="V41" s="34">
        <v>6.2801215277777773</v>
      </c>
      <c r="W41" s="34">
        <v>3836.4857142857149</v>
      </c>
      <c r="X41" s="16">
        <f t="shared" si="12"/>
        <v>3.0730259413762617E-3</v>
      </c>
    </row>
    <row r="42" spans="1:24" x14ac:dyDescent="0.25">
      <c r="A42" s="189">
        <v>43515</v>
      </c>
      <c r="B42" s="30">
        <f t="shared" si="10"/>
        <v>84</v>
      </c>
      <c r="C42" s="190">
        <v>21</v>
      </c>
      <c r="D42" s="238">
        <v>11668</v>
      </c>
      <c r="E42" s="185">
        <v>143.5</v>
      </c>
      <c r="F42" s="185">
        <v>6.6</v>
      </c>
      <c r="G42" s="185">
        <v>4</v>
      </c>
      <c r="H42" s="185">
        <v>4.3</v>
      </c>
      <c r="I42" s="185">
        <v>3.7</v>
      </c>
      <c r="J42">
        <v>0</v>
      </c>
      <c r="M42" s="16"/>
      <c r="N42" s="220"/>
      <c r="O42" s="215">
        <f t="shared" si="11"/>
        <v>11472.359826992875</v>
      </c>
      <c r="P42" s="216">
        <f t="shared" si="13"/>
        <v>163.1</v>
      </c>
      <c r="Q42" s="216">
        <f t="shared" si="14"/>
        <v>7.05</v>
      </c>
      <c r="R42" s="216">
        <f t="shared" si="15"/>
        <v>5.875</v>
      </c>
      <c r="S42" s="216">
        <f t="shared" si="16"/>
        <v>5.05</v>
      </c>
      <c r="T42" s="216">
        <f t="shared" si="17"/>
        <v>4.2549999999999999</v>
      </c>
      <c r="U42" s="216">
        <f t="shared" si="18"/>
        <v>0</v>
      </c>
      <c r="V42" s="34">
        <v>4.3062938161375657</v>
      </c>
      <c r="W42" s="34">
        <v>2508.7071428571426</v>
      </c>
      <c r="X42" s="16">
        <f t="shared" si="12"/>
        <v>4.0260483256621392E-4</v>
      </c>
    </row>
    <row r="43" spans="1:24" x14ac:dyDescent="0.25">
      <c r="A43" s="189">
        <v>43543</v>
      </c>
      <c r="B43" s="30">
        <f t="shared" si="10"/>
        <v>28</v>
      </c>
      <c r="C43" s="190">
        <v>21</v>
      </c>
      <c r="D43" s="238">
        <v>10350</v>
      </c>
      <c r="E43" s="185">
        <v>124.6</v>
      </c>
      <c r="F43" s="185">
        <v>7.2</v>
      </c>
      <c r="G43" s="185">
        <v>9.4</v>
      </c>
      <c r="H43" s="185">
        <v>5.4</v>
      </c>
      <c r="I43" s="185">
        <v>1.96</v>
      </c>
      <c r="J43">
        <v>32</v>
      </c>
      <c r="M43" s="16"/>
      <c r="N43" s="220"/>
      <c r="O43" s="215">
        <f t="shared" si="11"/>
        <v>10989.258391720527</v>
      </c>
      <c r="P43" s="216">
        <f t="shared" si="13"/>
        <v>134.05000000000001</v>
      </c>
      <c r="Q43" s="216">
        <f t="shared" si="14"/>
        <v>6.9</v>
      </c>
      <c r="R43" s="216">
        <f t="shared" si="15"/>
        <v>6.7</v>
      </c>
      <c r="S43" s="216">
        <f t="shared" si="16"/>
        <v>4.8499999999999996</v>
      </c>
      <c r="T43" s="216">
        <f t="shared" si="17"/>
        <v>2.83</v>
      </c>
      <c r="U43" s="216">
        <f t="shared" si="18"/>
        <v>16</v>
      </c>
      <c r="V43" s="34">
        <v>7.1980605158730171</v>
      </c>
      <c r="W43" s="34">
        <v>6240.1928571428571</v>
      </c>
      <c r="X43" s="16">
        <f t="shared" si="12"/>
        <v>-4.2808404390749033E-3</v>
      </c>
    </row>
    <row r="44" spans="1:24" x14ac:dyDescent="0.25">
      <c r="A44" s="189">
        <v>43578</v>
      </c>
      <c r="B44" s="30">
        <f t="shared" si="10"/>
        <v>35</v>
      </c>
      <c r="C44" s="190">
        <v>21</v>
      </c>
      <c r="D44" s="238">
        <v>8236</v>
      </c>
      <c r="E44" s="32">
        <v>127.3</v>
      </c>
      <c r="F44" s="32">
        <v>9.6999999999999993</v>
      </c>
      <c r="G44" s="32">
        <v>5</v>
      </c>
      <c r="H44" s="32">
        <v>11</v>
      </c>
      <c r="I44" s="32">
        <v>2.81</v>
      </c>
      <c r="J44">
        <v>100</v>
      </c>
      <c r="K44">
        <v>1.07</v>
      </c>
      <c r="L44">
        <v>0.1</v>
      </c>
      <c r="M44" s="16">
        <v>2.9</v>
      </c>
      <c r="N44" s="220">
        <f>+((K44+L44)/14)/(M44/31)</f>
        <v>0.89334975369458147</v>
      </c>
      <c r="O44" s="215">
        <f t="shared" si="11"/>
        <v>9232.6919151458751</v>
      </c>
      <c r="P44" s="216">
        <f t="shared" si="13"/>
        <v>125.94999999999999</v>
      </c>
      <c r="Q44" s="216">
        <f t="shared" si="14"/>
        <v>8.4499999999999993</v>
      </c>
      <c r="R44" s="216">
        <f t="shared" si="15"/>
        <v>7.2</v>
      </c>
      <c r="S44" s="216">
        <f t="shared" si="16"/>
        <v>8.1999999999999993</v>
      </c>
      <c r="T44" s="216">
        <f t="shared" si="17"/>
        <v>2.3849999999999998</v>
      </c>
      <c r="U44" s="216">
        <f t="shared" si="18"/>
        <v>66</v>
      </c>
      <c r="V44" s="34">
        <v>9.8300238095238104</v>
      </c>
      <c r="W44" s="34">
        <v>11994.599999999999</v>
      </c>
      <c r="X44" s="16">
        <f t="shared" si="12"/>
        <v>-6.5277637298809818E-3</v>
      </c>
    </row>
    <row r="45" spans="1:24" x14ac:dyDescent="0.25">
      <c r="A45" s="192">
        <v>43606</v>
      </c>
      <c r="B45" s="30">
        <f t="shared" si="10"/>
        <v>28</v>
      </c>
      <c r="C45" s="191">
        <v>21</v>
      </c>
      <c r="D45" s="239">
        <v>7114</v>
      </c>
      <c r="E45" s="195">
        <v>112.3</v>
      </c>
      <c r="F45" s="195">
        <v>7</v>
      </c>
      <c r="G45" s="195">
        <v>4.4000000000000004</v>
      </c>
      <c r="H45" s="195">
        <v>13.4</v>
      </c>
      <c r="I45" s="195">
        <v>2.2999999999999998</v>
      </c>
      <c r="J45" s="172">
        <v>100</v>
      </c>
      <c r="M45" s="16"/>
      <c r="N45" s="223"/>
      <c r="O45" s="221">
        <f t="shared" si="11"/>
        <v>7654.4695439984607</v>
      </c>
      <c r="P45" s="222">
        <f t="shared" si="13"/>
        <v>119.8</v>
      </c>
      <c r="Q45" s="222">
        <f t="shared" si="14"/>
        <v>8.35</v>
      </c>
      <c r="R45" s="222">
        <f t="shared" si="15"/>
        <v>4.7</v>
      </c>
      <c r="S45" s="222">
        <f t="shared" si="16"/>
        <v>12.2</v>
      </c>
      <c r="T45" s="222">
        <f t="shared" si="17"/>
        <v>2.5549999999999997</v>
      </c>
      <c r="U45" s="222">
        <f t="shared" si="18"/>
        <v>100</v>
      </c>
      <c r="V45" s="250">
        <v>10.427601686507936</v>
      </c>
      <c r="W45" s="250">
        <v>6693.0857142857112</v>
      </c>
      <c r="X45" s="193">
        <f t="shared" si="12"/>
        <v>-5.2303612728314009E-3</v>
      </c>
    </row>
    <row r="46" spans="1:24" ht="15" customHeight="1" x14ac:dyDescent="0.25">
      <c r="A46" s="189">
        <v>43257</v>
      </c>
      <c r="B46" s="188"/>
      <c r="C46" s="190">
        <v>33</v>
      </c>
      <c r="D46" s="240">
        <v>100</v>
      </c>
      <c r="E46" s="185"/>
      <c r="F46" s="185"/>
      <c r="G46" s="185"/>
      <c r="H46" s="185"/>
      <c r="I46" s="185"/>
      <c r="J46" s="46"/>
      <c r="L46" s="32"/>
      <c r="M46" s="16"/>
      <c r="N46" s="187"/>
      <c r="O46" s="32"/>
      <c r="P46" s="187"/>
      <c r="Q46" s="187"/>
      <c r="R46" s="187"/>
      <c r="S46" s="187"/>
      <c r="T46" s="187"/>
      <c r="U46" s="32"/>
      <c r="V46" s="187"/>
      <c r="W46" s="187"/>
    </row>
    <row r="47" spans="1:24" ht="15" customHeight="1" x14ac:dyDescent="0.25">
      <c r="A47" s="189">
        <v>43270</v>
      </c>
      <c r="B47" s="30">
        <f t="shared" ref="B47:B65" si="19">+A47-A46</f>
        <v>13</v>
      </c>
      <c r="C47" s="190">
        <v>33</v>
      </c>
      <c r="D47" s="241">
        <v>334</v>
      </c>
      <c r="E47" s="185">
        <v>127.8</v>
      </c>
      <c r="F47" s="185">
        <v>10.199999999999999</v>
      </c>
      <c r="G47" s="185">
        <v>14.29</v>
      </c>
      <c r="H47" s="185">
        <v>17.2</v>
      </c>
      <c r="I47" s="185">
        <v>1.63</v>
      </c>
      <c r="J47">
        <v>0</v>
      </c>
      <c r="M47" s="16"/>
      <c r="N47" s="220"/>
      <c r="O47" s="215">
        <f t="shared" ref="O47:O65" si="20">+GEOMEAN(D46:D47)</f>
        <v>182.75666882497066</v>
      </c>
      <c r="P47" s="216"/>
      <c r="Q47" s="216"/>
      <c r="R47" s="216"/>
      <c r="S47" s="216"/>
      <c r="T47" s="216"/>
      <c r="U47" s="203"/>
      <c r="V47" s="34">
        <v>17.540069444444445</v>
      </c>
      <c r="W47" s="34">
        <v>16069.031845078</v>
      </c>
      <c r="X47" s="16">
        <f t="shared" ref="X47:X65" si="21">+(LN(D47)-LN(D46))/B47</f>
        <v>9.2766985152969925E-2</v>
      </c>
    </row>
    <row r="48" spans="1:24" ht="15" customHeight="1" x14ac:dyDescent="0.25">
      <c r="A48" s="189">
        <v>43277</v>
      </c>
      <c r="B48" s="30">
        <f t="shared" si="19"/>
        <v>7</v>
      </c>
      <c r="C48" s="190">
        <v>33</v>
      </c>
      <c r="D48" s="241">
        <v>434</v>
      </c>
      <c r="E48" s="185">
        <v>123.1</v>
      </c>
      <c r="F48" s="185">
        <v>9.9</v>
      </c>
      <c r="G48" s="185">
        <v>13.87</v>
      </c>
      <c r="H48" s="185">
        <v>17.3</v>
      </c>
      <c r="I48" s="185">
        <v>5.07</v>
      </c>
      <c r="J48">
        <v>0</v>
      </c>
      <c r="K48">
        <v>7.0000000000000007E-2</v>
      </c>
      <c r="L48">
        <v>0.06</v>
      </c>
      <c r="M48" s="16">
        <v>0.39</v>
      </c>
      <c r="N48" s="220">
        <f>+((K48+L48)/14)/(M48/31)</f>
        <v>0.73809523809523814</v>
      </c>
      <c r="O48" s="215">
        <f t="shared" si="20"/>
        <v>380.73087607915386</v>
      </c>
      <c r="P48" s="216">
        <f t="shared" ref="P48:P65" si="22">+AVERAGE(E47:E48)</f>
        <v>125.44999999999999</v>
      </c>
      <c r="Q48" s="216">
        <f t="shared" ref="Q48:Q65" si="23">+AVERAGE(F47:F48)</f>
        <v>10.050000000000001</v>
      </c>
      <c r="R48" s="216">
        <f t="shared" ref="R48:R65" si="24">+AVERAGE(G47:G48)</f>
        <v>14.079999999999998</v>
      </c>
      <c r="S48" s="216">
        <f t="shared" ref="S48:S65" si="25">+AVERAGE(H47:H48)</f>
        <v>17.25</v>
      </c>
      <c r="T48" s="216">
        <f t="shared" ref="T48:T65" si="26">+AVERAGE(I47:I48)</f>
        <v>3.35</v>
      </c>
      <c r="U48" s="216">
        <f t="shared" ref="U48:U65" si="27">+AVERAGE(J47:J48)</f>
        <v>0</v>
      </c>
      <c r="V48" s="34">
        <v>15.696706349206353</v>
      </c>
      <c r="W48" s="34">
        <v>16639.424724571203</v>
      </c>
      <c r="X48" s="16">
        <f t="shared" si="21"/>
        <v>3.7414791589100611E-2</v>
      </c>
    </row>
    <row r="49" spans="1:24" ht="15" customHeight="1" x14ac:dyDescent="0.25">
      <c r="A49" s="189">
        <v>43284</v>
      </c>
      <c r="B49" s="30">
        <f t="shared" si="19"/>
        <v>7</v>
      </c>
      <c r="C49" s="190">
        <v>33</v>
      </c>
      <c r="D49" s="241">
        <v>564</v>
      </c>
      <c r="E49" s="185">
        <v>127.1</v>
      </c>
      <c r="F49" s="185">
        <v>9.6</v>
      </c>
      <c r="G49" s="185">
        <v>13.8</v>
      </c>
      <c r="H49" s="185">
        <v>17.600000000000001</v>
      </c>
      <c r="I49" s="185">
        <v>1.91</v>
      </c>
      <c r="J49">
        <v>5</v>
      </c>
      <c r="M49" s="16"/>
      <c r="N49" s="220"/>
      <c r="O49" s="215">
        <f t="shared" si="20"/>
        <v>494.74842091713646</v>
      </c>
      <c r="P49" s="216">
        <f t="shared" si="22"/>
        <v>125.1</v>
      </c>
      <c r="Q49" s="216">
        <f t="shared" si="23"/>
        <v>9.75</v>
      </c>
      <c r="R49" s="216">
        <f t="shared" si="24"/>
        <v>13.835000000000001</v>
      </c>
      <c r="S49" s="216">
        <f t="shared" si="25"/>
        <v>17.450000000000003</v>
      </c>
      <c r="T49" s="216">
        <f t="shared" si="26"/>
        <v>3.49</v>
      </c>
      <c r="U49" s="216">
        <f t="shared" si="27"/>
        <v>2.5</v>
      </c>
      <c r="V49" s="34">
        <v>21.117867063492067</v>
      </c>
      <c r="W49" s="34">
        <v>26352.685714285715</v>
      </c>
      <c r="X49" s="16">
        <f t="shared" si="21"/>
        <v>3.7429959628236302E-2</v>
      </c>
    </row>
    <row r="50" spans="1:24" ht="15" customHeight="1" x14ac:dyDescent="0.25">
      <c r="A50" s="189">
        <v>43291</v>
      </c>
      <c r="B50" s="91">
        <f t="shared" si="19"/>
        <v>7</v>
      </c>
      <c r="C50" s="190">
        <v>33</v>
      </c>
      <c r="D50" s="241">
        <v>786</v>
      </c>
      <c r="E50" s="185">
        <v>135.19999999999999</v>
      </c>
      <c r="F50" s="185">
        <v>9.6999999999999993</v>
      </c>
      <c r="G50" s="185">
        <v>11.56</v>
      </c>
      <c r="H50" s="185">
        <v>17.399999999999999</v>
      </c>
      <c r="I50" s="185">
        <v>4.04</v>
      </c>
      <c r="J50">
        <v>5</v>
      </c>
      <c r="M50" s="16"/>
      <c r="N50" s="220"/>
      <c r="O50" s="215">
        <f t="shared" si="20"/>
        <v>665.81078393189159</v>
      </c>
      <c r="P50" s="216">
        <f t="shared" si="22"/>
        <v>131.14999999999998</v>
      </c>
      <c r="Q50" s="216">
        <f t="shared" si="23"/>
        <v>9.6499999999999986</v>
      </c>
      <c r="R50" s="216">
        <f t="shared" si="24"/>
        <v>12.68</v>
      </c>
      <c r="S50" s="216">
        <f t="shared" si="25"/>
        <v>17.5</v>
      </c>
      <c r="T50" s="216">
        <f t="shared" si="26"/>
        <v>2.9750000000000001</v>
      </c>
      <c r="U50" s="216">
        <f t="shared" si="27"/>
        <v>5</v>
      </c>
      <c r="V50" s="34">
        <v>18.909950396825394</v>
      </c>
      <c r="W50" s="34">
        <v>20119.62857142857</v>
      </c>
      <c r="X50" s="16">
        <f t="shared" si="21"/>
        <v>4.741464870444962E-2</v>
      </c>
    </row>
    <row r="51" spans="1:24" ht="15" customHeight="1" x14ac:dyDescent="0.25">
      <c r="A51" s="189">
        <v>43298</v>
      </c>
      <c r="B51" s="30">
        <f t="shared" si="19"/>
        <v>7</v>
      </c>
      <c r="C51" s="190">
        <v>33</v>
      </c>
      <c r="D51" s="241">
        <v>1030</v>
      </c>
      <c r="E51" s="185">
        <v>148</v>
      </c>
      <c r="F51" s="185">
        <v>9.6999999999999993</v>
      </c>
      <c r="G51" s="185">
        <v>12.48</v>
      </c>
      <c r="H51" s="185">
        <v>20.5</v>
      </c>
      <c r="I51" s="185">
        <v>3.04</v>
      </c>
      <c r="J51">
        <v>2</v>
      </c>
      <c r="K51">
        <v>0.11</v>
      </c>
      <c r="L51">
        <v>0.02</v>
      </c>
      <c r="M51" s="16">
        <v>0.71699999999999997</v>
      </c>
      <c r="N51" s="220">
        <f>+((K51+L51)/14)/(M51/31)</f>
        <v>0.40147439729029688</v>
      </c>
      <c r="O51" s="215">
        <f t="shared" si="20"/>
        <v>899.76663641190885</v>
      </c>
      <c r="P51" s="216">
        <f t="shared" si="22"/>
        <v>141.6</v>
      </c>
      <c r="Q51" s="216">
        <f t="shared" si="23"/>
        <v>9.6999999999999993</v>
      </c>
      <c r="R51" s="216">
        <f t="shared" si="24"/>
        <v>12.02</v>
      </c>
      <c r="S51" s="216">
        <f t="shared" si="25"/>
        <v>18.95</v>
      </c>
      <c r="T51" s="216">
        <f t="shared" si="26"/>
        <v>3.54</v>
      </c>
      <c r="U51" s="216">
        <f t="shared" si="27"/>
        <v>3.5</v>
      </c>
      <c r="V51" s="34">
        <v>20.480128968253972</v>
      </c>
      <c r="W51" s="34">
        <v>23483.175683890575</v>
      </c>
      <c r="X51" s="16">
        <f t="shared" si="21"/>
        <v>3.8622469827782169E-2</v>
      </c>
    </row>
    <row r="52" spans="1:24" ht="15" customHeight="1" x14ac:dyDescent="0.25">
      <c r="A52" s="189">
        <v>43305</v>
      </c>
      <c r="B52" s="30">
        <f t="shared" si="19"/>
        <v>7</v>
      </c>
      <c r="C52" s="190">
        <v>33</v>
      </c>
      <c r="D52" s="241">
        <v>3300</v>
      </c>
      <c r="E52" s="185">
        <v>155.80000000000001</v>
      </c>
      <c r="F52" s="185">
        <v>9.5</v>
      </c>
      <c r="G52" s="185">
        <v>9.68</v>
      </c>
      <c r="H52" s="185">
        <v>21.4</v>
      </c>
      <c r="I52" s="185">
        <v>3.14</v>
      </c>
      <c r="J52">
        <v>15</v>
      </c>
      <c r="M52" s="16"/>
      <c r="N52" s="220"/>
      <c r="O52" s="215">
        <f t="shared" si="20"/>
        <v>1843.6377084449105</v>
      </c>
      <c r="P52" s="216">
        <f t="shared" si="22"/>
        <v>151.9</v>
      </c>
      <c r="Q52" s="216">
        <f t="shared" si="23"/>
        <v>9.6</v>
      </c>
      <c r="R52" s="216">
        <f t="shared" si="24"/>
        <v>11.08</v>
      </c>
      <c r="S52" s="216">
        <f t="shared" si="25"/>
        <v>20.95</v>
      </c>
      <c r="T52" s="216">
        <f t="shared" si="26"/>
        <v>3.09</v>
      </c>
      <c r="U52" s="216">
        <f t="shared" si="27"/>
        <v>8.5</v>
      </c>
      <c r="V52" s="34">
        <v>22.314017857142858</v>
      </c>
      <c r="W52" s="34">
        <v>23071.628571428573</v>
      </c>
      <c r="X52" s="16">
        <f t="shared" si="21"/>
        <v>0.16633766660441282</v>
      </c>
    </row>
    <row r="53" spans="1:24" ht="15" customHeight="1" x14ac:dyDescent="0.25">
      <c r="A53" s="189">
        <v>43312</v>
      </c>
      <c r="B53" s="30">
        <f t="shared" si="19"/>
        <v>7</v>
      </c>
      <c r="C53" s="190">
        <v>33</v>
      </c>
      <c r="D53" s="241">
        <v>3231</v>
      </c>
      <c r="E53" s="185">
        <v>172</v>
      </c>
      <c r="F53" s="185">
        <v>10.1</v>
      </c>
      <c r="G53" s="185">
        <v>11.38</v>
      </c>
      <c r="H53" s="185">
        <v>21.2</v>
      </c>
      <c r="I53" s="185">
        <v>5.52</v>
      </c>
      <c r="J53">
        <v>10</v>
      </c>
      <c r="K53">
        <v>0.11</v>
      </c>
      <c r="L53">
        <v>0.02</v>
      </c>
      <c r="M53" s="16">
        <v>0.751</v>
      </c>
      <c r="N53" s="220">
        <f>+((K53+L53)/14)/(M53/31)</f>
        <v>0.3832984591972608</v>
      </c>
      <c r="O53" s="215">
        <f t="shared" si="20"/>
        <v>3265.3177487037919</v>
      </c>
      <c r="P53" s="216">
        <f t="shared" si="22"/>
        <v>163.9</v>
      </c>
      <c r="Q53" s="216">
        <f t="shared" si="23"/>
        <v>9.8000000000000007</v>
      </c>
      <c r="R53" s="216">
        <f t="shared" si="24"/>
        <v>10.530000000000001</v>
      </c>
      <c r="S53" s="216">
        <f t="shared" si="25"/>
        <v>21.299999999999997</v>
      </c>
      <c r="T53" s="216">
        <f t="shared" si="26"/>
        <v>4.33</v>
      </c>
      <c r="U53" s="216">
        <f t="shared" si="27"/>
        <v>12.5</v>
      </c>
      <c r="V53" s="34">
        <v>25.313720238095243</v>
      </c>
      <c r="W53" s="34">
        <v>19971.085714285717</v>
      </c>
      <c r="X53" s="16">
        <f t="shared" si="21"/>
        <v>-3.0186830900105527E-3</v>
      </c>
    </row>
    <row r="54" spans="1:24" ht="15" customHeight="1" x14ac:dyDescent="0.25">
      <c r="A54" s="189">
        <v>43319</v>
      </c>
      <c r="B54" s="30">
        <f t="shared" si="19"/>
        <v>7</v>
      </c>
      <c r="C54" s="190">
        <v>33</v>
      </c>
      <c r="D54" s="241">
        <v>2446</v>
      </c>
      <c r="E54" s="185">
        <v>168.1</v>
      </c>
      <c r="F54" s="185">
        <v>9.6999999999999993</v>
      </c>
      <c r="G54" s="185">
        <v>9.75</v>
      </c>
      <c r="H54" s="185">
        <v>20.8</v>
      </c>
      <c r="I54" s="185">
        <v>5.65</v>
      </c>
      <c r="J54">
        <v>5</v>
      </c>
      <c r="M54" s="16"/>
      <c r="N54" s="220"/>
      <c r="O54" s="215">
        <f t="shared" si="20"/>
        <v>2811.2321142161136</v>
      </c>
      <c r="P54" s="216">
        <f t="shared" si="22"/>
        <v>170.05</v>
      </c>
      <c r="Q54" s="216">
        <f t="shared" si="23"/>
        <v>9.8999999999999986</v>
      </c>
      <c r="R54" s="216">
        <f t="shared" si="24"/>
        <v>10.565000000000001</v>
      </c>
      <c r="S54" s="216">
        <f t="shared" si="25"/>
        <v>21</v>
      </c>
      <c r="T54" s="216">
        <f t="shared" si="26"/>
        <v>5.585</v>
      </c>
      <c r="U54" s="216">
        <f t="shared" si="27"/>
        <v>7.5</v>
      </c>
      <c r="V54" s="34">
        <v>23.999097222222222</v>
      </c>
      <c r="W54" s="34">
        <v>21690.857142857149</v>
      </c>
      <c r="X54" s="16">
        <f t="shared" si="21"/>
        <v>-3.9762521368197135E-2</v>
      </c>
    </row>
    <row r="55" spans="1:24" ht="15" customHeight="1" x14ac:dyDescent="0.25">
      <c r="A55" s="189">
        <v>43326</v>
      </c>
      <c r="B55" s="30">
        <f t="shared" si="19"/>
        <v>7</v>
      </c>
      <c r="C55" s="190">
        <v>33</v>
      </c>
      <c r="D55" s="241">
        <v>2827</v>
      </c>
      <c r="E55" s="185">
        <v>160.19999999999999</v>
      </c>
      <c r="F55" s="185">
        <v>9.8000000000000007</v>
      </c>
      <c r="G55" s="185">
        <v>10.44</v>
      </c>
      <c r="H55" s="185">
        <v>18.7</v>
      </c>
      <c r="I55" s="185">
        <v>4.71</v>
      </c>
      <c r="J55">
        <v>0</v>
      </c>
      <c r="K55">
        <v>0.13</v>
      </c>
      <c r="L55">
        <v>0.49</v>
      </c>
      <c r="M55" s="16">
        <v>0.89400000000000002</v>
      </c>
      <c r="N55" s="220">
        <f>+((K55+L55)/14)/(M55/31)</f>
        <v>1.5356343879833811</v>
      </c>
      <c r="O55" s="215">
        <f t="shared" si="20"/>
        <v>2629.6087161401028</v>
      </c>
      <c r="P55" s="216">
        <f t="shared" si="22"/>
        <v>164.14999999999998</v>
      </c>
      <c r="Q55" s="216">
        <f t="shared" si="23"/>
        <v>9.75</v>
      </c>
      <c r="R55" s="216">
        <f t="shared" si="24"/>
        <v>10.094999999999999</v>
      </c>
      <c r="S55" s="216">
        <f t="shared" si="25"/>
        <v>19.75</v>
      </c>
      <c r="T55" s="216">
        <f t="shared" si="26"/>
        <v>5.18</v>
      </c>
      <c r="U55" s="216">
        <f t="shared" si="27"/>
        <v>2.5</v>
      </c>
      <c r="V55" s="34">
        <v>18.205694444444447</v>
      </c>
      <c r="W55" s="34">
        <v>13460.228571428572</v>
      </c>
      <c r="X55" s="16">
        <f t="shared" si="21"/>
        <v>2.0680291635210426E-2</v>
      </c>
    </row>
    <row r="56" spans="1:24" ht="15" customHeight="1" x14ac:dyDescent="0.25">
      <c r="A56" s="189">
        <v>43333</v>
      </c>
      <c r="B56" s="30">
        <f t="shared" si="19"/>
        <v>7</v>
      </c>
      <c r="C56" s="190">
        <v>33</v>
      </c>
      <c r="D56" s="230">
        <v>3403</v>
      </c>
      <c r="E56" s="185">
        <v>162</v>
      </c>
      <c r="F56" s="185">
        <v>9.8000000000000007</v>
      </c>
      <c r="G56" s="185">
        <v>12.5</v>
      </c>
      <c r="H56" s="185">
        <v>19.3</v>
      </c>
      <c r="I56" s="185">
        <v>4.78</v>
      </c>
      <c r="J56">
        <v>5</v>
      </c>
      <c r="M56" s="16"/>
      <c r="N56" s="220"/>
      <c r="O56" s="215">
        <f t="shared" si="20"/>
        <v>3101.6577825414588</v>
      </c>
      <c r="P56" s="216">
        <f t="shared" si="22"/>
        <v>161.1</v>
      </c>
      <c r="Q56" s="216">
        <f t="shared" si="23"/>
        <v>9.8000000000000007</v>
      </c>
      <c r="R56" s="216">
        <f t="shared" si="24"/>
        <v>11.469999999999999</v>
      </c>
      <c r="S56" s="216">
        <f t="shared" si="25"/>
        <v>19</v>
      </c>
      <c r="T56" s="216">
        <f t="shared" si="26"/>
        <v>4.7450000000000001</v>
      </c>
      <c r="U56" s="216">
        <f t="shared" si="27"/>
        <v>2.5</v>
      </c>
      <c r="V56" s="34">
        <v>19.19461309523809</v>
      </c>
      <c r="W56" s="34">
        <v>12679.250623202301</v>
      </c>
      <c r="X56" s="16">
        <f t="shared" si="21"/>
        <v>2.6491616686759225E-2</v>
      </c>
    </row>
    <row r="57" spans="1:24" ht="16.5" customHeight="1" x14ac:dyDescent="0.25">
      <c r="A57" s="189">
        <v>43340</v>
      </c>
      <c r="B57" s="30">
        <f t="shared" si="19"/>
        <v>7</v>
      </c>
      <c r="C57" s="190">
        <v>33</v>
      </c>
      <c r="D57" s="244">
        <v>5467</v>
      </c>
      <c r="E57" s="185">
        <v>158.6</v>
      </c>
      <c r="F57" s="185">
        <v>10.1</v>
      </c>
      <c r="G57" s="185">
        <v>13.75</v>
      </c>
      <c r="H57" s="185">
        <v>16.600000000000001</v>
      </c>
      <c r="I57" s="185">
        <v>3.28</v>
      </c>
      <c r="J57">
        <v>15</v>
      </c>
      <c r="K57">
        <v>7.0000000000000007E-2</v>
      </c>
      <c r="L57">
        <v>1</v>
      </c>
      <c r="M57" s="16">
        <v>0.85899999999999999</v>
      </c>
      <c r="N57" s="220">
        <f>+((K57+L57)/14)/(M57/31)</f>
        <v>2.758190587061367</v>
      </c>
      <c r="O57" s="215">
        <f t="shared" si="20"/>
        <v>4313.2587448471022</v>
      </c>
      <c r="P57" s="216">
        <f t="shared" si="22"/>
        <v>160.30000000000001</v>
      </c>
      <c r="Q57" s="216">
        <f t="shared" si="23"/>
        <v>9.9499999999999993</v>
      </c>
      <c r="R57" s="216">
        <f t="shared" si="24"/>
        <v>13.125</v>
      </c>
      <c r="S57" s="216">
        <f t="shared" si="25"/>
        <v>17.950000000000003</v>
      </c>
      <c r="T57" s="216">
        <f t="shared" si="26"/>
        <v>4.03</v>
      </c>
      <c r="U57" s="216">
        <f t="shared" si="27"/>
        <v>10</v>
      </c>
      <c r="V57" s="34">
        <v>16.408501984126989</v>
      </c>
      <c r="W57" s="34">
        <v>13051.114285714286</v>
      </c>
      <c r="X57" s="16">
        <f t="shared" si="21"/>
        <v>6.7724660627727626E-2</v>
      </c>
    </row>
    <row r="58" spans="1:24" x14ac:dyDescent="0.25">
      <c r="A58" s="189">
        <v>43347</v>
      </c>
      <c r="B58" s="30">
        <f t="shared" si="19"/>
        <v>7</v>
      </c>
      <c r="C58" s="190">
        <v>33</v>
      </c>
      <c r="D58" s="243">
        <v>4227</v>
      </c>
      <c r="E58" s="185">
        <v>157.19999999999999</v>
      </c>
      <c r="F58" s="185">
        <v>10.1</v>
      </c>
      <c r="G58" s="185">
        <v>12.66</v>
      </c>
      <c r="H58" s="185">
        <v>18.2</v>
      </c>
      <c r="I58" s="185">
        <v>3.85</v>
      </c>
      <c r="J58" s="32">
        <v>70</v>
      </c>
      <c r="M58" s="16"/>
      <c r="N58" s="220"/>
      <c r="O58" s="215">
        <f t="shared" si="20"/>
        <v>4807.1830628758044</v>
      </c>
      <c r="P58" s="216">
        <f t="shared" si="22"/>
        <v>157.89999999999998</v>
      </c>
      <c r="Q58" s="216">
        <f t="shared" si="23"/>
        <v>10.1</v>
      </c>
      <c r="R58" s="216">
        <f t="shared" si="24"/>
        <v>13.205</v>
      </c>
      <c r="S58" s="216">
        <f t="shared" si="25"/>
        <v>17.399999999999999</v>
      </c>
      <c r="T58" s="216">
        <f t="shared" si="26"/>
        <v>3.5649999999999999</v>
      </c>
      <c r="U58" s="216">
        <f t="shared" si="27"/>
        <v>42.5</v>
      </c>
      <c r="V58" s="34">
        <v>15.938571428571427</v>
      </c>
      <c r="W58" s="34">
        <v>13708.114285714288</v>
      </c>
      <c r="X58" s="16">
        <f t="shared" si="21"/>
        <v>-3.6748214046886982E-2</v>
      </c>
    </row>
    <row r="59" spans="1:24" x14ac:dyDescent="0.25">
      <c r="A59" s="189">
        <v>43361</v>
      </c>
      <c r="B59" s="30">
        <f t="shared" si="19"/>
        <v>14</v>
      </c>
      <c r="C59" s="190">
        <v>33</v>
      </c>
      <c r="D59" s="243">
        <v>5467</v>
      </c>
      <c r="E59" s="185">
        <v>149.6</v>
      </c>
      <c r="F59" s="185">
        <v>9.6</v>
      </c>
      <c r="G59" s="185">
        <v>12.75</v>
      </c>
      <c r="H59" s="185">
        <v>14.7</v>
      </c>
      <c r="I59" s="185">
        <v>5.54</v>
      </c>
      <c r="J59">
        <v>70</v>
      </c>
      <c r="K59">
        <v>0.83</v>
      </c>
      <c r="L59">
        <v>1.79</v>
      </c>
      <c r="M59" s="16">
        <v>1.26</v>
      </c>
      <c r="N59" s="220">
        <f>+((K59+L59)/14)/(M59/31)</f>
        <v>4.604308390022676</v>
      </c>
      <c r="O59" s="215">
        <f t="shared" si="20"/>
        <v>4807.1830628758044</v>
      </c>
      <c r="P59" s="216">
        <f t="shared" si="22"/>
        <v>153.39999999999998</v>
      </c>
      <c r="Q59" s="216">
        <f t="shared" si="23"/>
        <v>9.85</v>
      </c>
      <c r="R59" s="216">
        <f t="shared" si="24"/>
        <v>12.705</v>
      </c>
      <c r="S59" s="216">
        <f t="shared" si="25"/>
        <v>16.45</v>
      </c>
      <c r="T59" s="216">
        <f t="shared" si="26"/>
        <v>4.6950000000000003</v>
      </c>
      <c r="U59" s="216">
        <f t="shared" si="27"/>
        <v>70</v>
      </c>
      <c r="V59" s="34">
        <v>15.921562500000002</v>
      </c>
      <c r="W59" s="34">
        <v>12023.442857142858</v>
      </c>
      <c r="X59" s="16">
        <f t="shared" si="21"/>
        <v>1.8374107023443491E-2</v>
      </c>
    </row>
    <row r="60" spans="1:24" x14ac:dyDescent="0.25">
      <c r="A60" s="189">
        <v>43403</v>
      </c>
      <c r="B60" s="30">
        <f t="shared" si="19"/>
        <v>42</v>
      </c>
      <c r="C60" s="190">
        <v>33</v>
      </c>
      <c r="D60" s="243">
        <v>11069</v>
      </c>
      <c r="E60" s="185">
        <v>189.3</v>
      </c>
      <c r="F60" s="185">
        <v>7.1</v>
      </c>
      <c r="G60" s="185">
        <v>7.51</v>
      </c>
      <c r="H60" s="185">
        <v>7.7</v>
      </c>
      <c r="I60" s="185">
        <v>3.72</v>
      </c>
      <c r="J60">
        <v>0</v>
      </c>
      <c r="M60" s="16"/>
      <c r="N60" s="220"/>
      <c r="O60" s="215">
        <f t="shared" si="20"/>
        <v>7779.0888283911509</v>
      </c>
      <c r="P60" s="216">
        <f t="shared" si="22"/>
        <v>169.45</v>
      </c>
      <c r="Q60" s="216">
        <f t="shared" si="23"/>
        <v>8.35</v>
      </c>
      <c r="R60" s="216">
        <f t="shared" si="24"/>
        <v>10.129999999999999</v>
      </c>
      <c r="S60" s="216">
        <f t="shared" si="25"/>
        <v>11.2</v>
      </c>
      <c r="T60" s="216">
        <f t="shared" si="26"/>
        <v>4.63</v>
      </c>
      <c r="U60" s="216">
        <f t="shared" si="27"/>
        <v>35</v>
      </c>
      <c r="V60" s="34">
        <v>11.522225529100529</v>
      </c>
      <c r="W60" s="34">
        <v>8673.9714285714308</v>
      </c>
      <c r="X60" s="16">
        <f t="shared" si="21"/>
        <v>1.6795675916443438E-2</v>
      </c>
    </row>
    <row r="61" spans="1:24" x14ac:dyDescent="0.25">
      <c r="A61" s="189">
        <v>43431</v>
      </c>
      <c r="B61" s="30">
        <f t="shared" si="19"/>
        <v>28</v>
      </c>
      <c r="C61" s="190">
        <v>33</v>
      </c>
      <c r="D61" s="243">
        <v>11776</v>
      </c>
      <c r="E61" s="185">
        <v>189.6</v>
      </c>
      <c r="F61" s="185">
        <v>6.9</v>
      </c>
      <c r="G61" s="185">
        <v>2.7</v>
      </c>
      <c r="H61" s="185">
        <v>5.7</v>
      </c>
      <c r="I61" s="185">
        <v>2.86</v>
      </c>
      <c r="J61">
        <v>0</v>
      </c>
      <c r="M61" s="16"/>
      <c r="N61" s="220"/>
      <c r="O61" s="215">
        <f t="shared" si="20"/>
        <v>11417.028685257825</v>
      </c>
      <c r="P61" s="216">
        <f t="shared" si="22"/>
        <v>189.45</v>
      </c>
      <c r="Q61" s="216">
        <f t="shared" si="23"/>
        <v>7</v>
      </c>
      <c r="R61" s="216">
        <f t="shared" si="24"/>
        <v>5.1050000000000004</v>
      </c>
      <c r="S61" s="216">
        <f t="shared" si="25"/>
        <v>6.7</v>
      </c>
      <c r="T61" s="216">
        <f t="shared" si="26"/>
        <v>3.29</v>
      </c>
      <c r="U61" s="216">
        <f t="shared" si="27"/>
        <v>0</v>
      </c>
      <c r="V61" s="34">
        <v>6.2801215277777773</v>
      </c>
      <c r="W61" s="34">
        <v>3836.4857142857149</v>
      </c>
      <c r="X61" s="16">
        <f t="shared" si="21"/>
        <v>2.2112554851083971E-3</v>
      </c>
    </row>
    <row r="62" spans="1:24" x14ac:dyDescent="0.25">
      <c r="A62" s="189">
        <v>43515</v>
      </c>
      <c r="B62" s="30">
        <f t="shared" si="19"/>
        <v>84</v>
      </c>
      <c r="C62" s="190">
        <v>33</v>
      </c>
      <c r="D62" s="243">
        <v>11668</v>
      </c>
      <c r="E62" s="185">
        <v>136.19999999999999</v>
      </c>
      <c r="F62" s="185">
        <v>6.6</v>
      </c>
      <c r="G62" s="185">
        <v>4.5</v>
      </c>
      <c r="H62" s="185">
        <v>4.3</v>
      </c>
      <c r="I62" s="185">
        <v>2.57</v>
      </c>
      <c r="J62">
        <v>0</v>
      </c>
      <c r="M62" s="16"/>
      <c r="N62" s="220"/>
      <c r="O62" s="215">
        <f t="shared" si="20"/>
        <v>11721.875617835227</v>
      </c>
      <c r="P62" s="216">
        <f t="shared" si="22"/>
        <v>162.89999999999998</v>
      </c>
      <c r="Q62" s="216">
        <f t="shared" si="23"/>
        <v>6.75</v>
      </c>
      <c r="R62" s="216">
        <f t="shared" si="24"/>
        <v>3.6</v>
      </c>
      <c r="S62" s="216">
        <f t="shared" si="25"/>
        <v>5</v>
      </c>
      <c r="T62" s="216">
        <f t="shared" si="26"/>
        <v>2.7149999999999999</v>
      </c>
      <c r="U62" s="216">
        <f t="shared" si="27"/>
        <v>0</v>
      </c>
      <c r="V62" s="34">
        <v>4.3062938161375657</v>
      </c>
      <c r="W62" s="34">
        <v>2508.7071428571426</v>
      </c>
      <c r="X62" s="16">
        <f t="shared" si="21"/>
        <v>-1.0968464263150763E-4</v>
      </c>
    </row>
    <row r="63" spans="1:24" x14ac:dyDescent="0.25">
      <c r="A63" s="189">
        <v>43543</v>
      </c>
      <c r="B63" s="30">
        <f t="shared" si="19"/>
        <v>28</v>
      </c>
      <c r="C63" s="190">
        <v>33</v>
      </c>
      <c r="D63" s="243">
        <v>11668</v>
      </c>
      <c r="E63" s="32">
        <v>107.6</v>
      </c>
      <c r="F63" s="32">
        <v>6.8</v>
      </c>
      <c r="G63" s="32">
        <v>5.5</v>
      </c>
      <c r="H63" s="32">
        <v>5.0999999999999996</v>
      </c>
      <c r="I63" s="32">
        <v>1.69</v>
      </c>
      <c r="J63">
        <v>0</v>
      </c>
      <c r="M63" s="16"/>
      <c r="N63" s="220"/>
      <c r="O63" s="215">
        <f t="shared" si="20"/>
        <v>11668</v>
      </c>
      <c r="P63" s="216">
        <f t="shared" si="22"/>
        <v>121.89999999999999</v>
      </c>
      <c r="Q63" s="216">
        <f t="shared" si="23"/>
        <v>6.6999999999999993</v>
      </c>
      <c r="R63" s="216">
        <f t="shared" si="24"/>
        <v>5</v>
      </c>
      <c r="S63" s="216">
        <f t="shared" si="25"/>
        <v>4.6999999999999993</v>
      </c>
      <c r="T63" s="216">
        <f t="shared" si="26"/>
        <v>2.13</v>
      </c>
      <c r="U63" s="216">
        <f t="shared" si="27"/>
        <v>0</v>
      </c>
      <c r="V63" s="34">
        <v>7.1980605158730171</v>
      </c>
      <c r="W63" s="34">
        <v>6240.1928571428571</v>
      </c>
      <c r="X63" s="16">
        <f t="shared" si="21"/>
        <v>0</v>
      </c>
    </row>
    <row r="64" spans="1:24" x14ac:dyDescent="0.25">
      <c r="A64" s="189">
        <v>43578</v>
      </c>
      <c r="B64" s="30">
        <f t="shared" si="19"/>
        <v>35</v>
      </c>
      <c r="C64" s="190">
        <v>33</v>
      </c>
      <c r="D64" s="243">
        <v>11479</v>
      </c>
      <c r="E64" s="185">
        <v>92.7</v>
      </c>
      <c r="F64" s="185">
        <v>6.9</v>
      </c>
      <c r="G64" s="185">
        <v>3.4</v>
      </c>
      <c r="H64" s="185">
        <v>10.7</v>
      </c>
      <c r="I64" s="185">
        <v>3.47</v>
      </c>
      <c r="J64">
        <v>25</v>
      </c>
      <c r="K64">
        <v>0.09</v>
      </c>
      <c r="L64">
        <v>0.01</v>
      </c>
      <c r="M64" s="16">
        <v>0.6</v>
      </c>
      <c r="N64" s="220">
        <f>+((K64+L64)/14)/(M64/31)</f>
        <v>0.36904761904761901</v>
      </c>
      <c r="O64" s="215">
        <f t="shared" si="20"/>
        <v>11573.114187633335</v>
      </c>
      <c r="P64" s="216">
        <f t="shared" si="22"/>
        <v>100.15</v>
      </c>
      <c r="Q64" s="216">
        <f t="shared" si="23"/>
        <v>6.85</v>
      </c>
      <c r="R64" s="216">
        <f t="shared" si="24"/>
        <v>4.45</v>
      </c>
      <c r="S64" s="216">
        <f t="shared" si="25"/>
        <v>7.8999999999999995</v>
      </c>
      <c r="T64" s="216">
        <f t="shared" si="26"/>
        <v>2.58</v>
      </c>
      <c r="U64" s="216">
        <f t="shared" si="27"/>
        <v>12.5</v>
      </c>
      <c r="V64" s="34">
        <v>9.8300238095238104</v>
      </c>
      <c r="W64" s="34">
        <v>11994.599999999999</v>
      </c>
      <c r="X64" s="16">
        <f t="shared" si="21"/>
        <v>-4.665935120604457E-4</v>
      </c>
    </row>
    <row r="65" spans="1:24" x14ac:dyDescent="0.25">
      <c r="A65" s="192">
        <v>43606</v>
      </c>
      <c r="B65" s="30">
        <f t="shared" si="19"/>
        <v>28</v>
      </c>
      <c r="C65" s="191">
        <v>33</v>
      </c>
      <c r="D65" s="243">
        <v>11280</v>
      </c>
      <c r="E65" s="195">
        <v>79.599999999999994</v>
      </c>
      <c r="F65" s="195">
        <v>6.3</v>
      </c>
      <c r="G65" s="195">
        <v>0.5</v>
      </c>
      <c r="H65" s="195">
        <v>12.9</v>
      </c>
      <c r="I65" s="195">
        <v>2.4</v>
      </c>
      <c r="J65" s="172">
        <v>15</v>
      </c>
      <c r="M65" s="16"/>
      <c r="N65" s="223"/>
      <c r="O65" s="221">
        <f t="shared" si="20"/>
        <v>11379.06498795046</v>
      </c>
      <c r="P65" s="222">
        <f t="shared" si="22"/>
        <v>86.15</v>
      </c>
      <c r="Q65" s="222">
        <f t="shared" si="23"/>
        <v>6.6</v>
      </c>
      <c r="R65" s="222">
        <f t="shared" si="24"/>
        <v>1.95</v>
      </c>
      <c r="S65" s="222">
        <f t="shared" si="25"/>
        <v>11.8</v>
      </c>
      <c r="T65" s="222">
        <f t="shared" si="26"/>
        <v>2.9350000000000001</v>
      </c>
      <c r="U65" s="222">
        <f t="shared" si="27"/>
        <v>20</v>
      </c>
      <c r="V65" s="250">
        <v>10.427601686507936</v>
      </c>
      <c r="W65" s="250">
        <v>6693.0857142857112</v>
      </c>
      <c r="X65" s="193">
        <f t="shared" si="21"/>
        <v>-6.2457260762308466E-4</v>
      </c>
    </row>
    <row r="66" spans="1:24" ht="16.5" customHeight="1" x14ac:dyDescent="0.25">
      <c r="A66" s="189">
        <v>43257</v>
      </c>
      <c r="B66" s="188"/>
      <c r="C66" s="190">
        <v>65</v>
      </c>
      <c r="D66" s="241">
        <v>100</v>
      </c>
      <c r="E66" s="185"/>
      <c r="F66" s="185"/>
      <c r="G66" s="185"/>
      <c r="H66" s="185"/>
      <c r="I66" s="185"/>
      <c r="J66" s="32"/>
      <c r="M66" s="16"/>
      <c r="N66" s="187"/>
      <c r="O66" s="32"/>
      <c r="P66" s="187"/>
      <c r="Q66" s="187"/>
      <c r="R66" s="187"/>
      <c r="S66" s="187"/>
      <c r="T66" s="187"/>
      <c r="U66" s="32"/>
      <c r="V66" s="187"/>
      <c r="W66" s="187"/>
    </row>
    <row r="67" spans="1:24" ht="15" customHeight="1" x14ac:dyDescent="0.25">
      <c r="A67" s="189">
        <v>43270</v>
      </c>
      <c r="B67" s="30">
        <f t="shared" ref="B67:B85" si="28">+A67-A66</f>
        <v>13</v>
      </c>
      <c r="C67" s="190">
        <v>65</v>
      </c>
      <c r="D67" s="241">
        <v>188</v>
      </c>
      <c r="E67" s="185">
        <v>157.1</v>
      </c>
      <c r="F67" s="185">
        <v>10.7</v>
      </c>
      <c r="G67" s="185">
        <v>18.09</v>
      </c>
      <c r="H67" s="185">
        <v>17.3</v>
      </c>
      <c r="I67" s="185">
        <v>3.69</v>
      </c>
      <c r="J67">
        <v>0</v>
      </c>
      <c r="M67" s="16"/>
      <c r="N67" s="220"/>
      <c r="O67" s="215">
        <f t="shared" ref="O67:O85" si="29">+GEOMEAN(D66:D67)</f>
        <v>137.11309200802089</v>
      </c>
      <c r="P67" s="216"/>
      <c r="Q67" s="216"/>
      <c r="R67" s="216"/>
      <c r="S67" s="216"/>
      <c r="T67" s="216"/>
      <c r="U67" s="203"/>
      <c r="V67" s="34">
        <v>17.540069444444445</v>
      </c>
      <c r="W67" s="34">
        <v>16069.031845078</v>
      </c>
      <c r="X67" s="16">
        <f t="shared" ref="X67:X85" si="30">+(LN(D67)-LN(D66))/B67</f>
        <v>4.8559367449373649E-2</v>
      </c>
    </row>
    <row r="68" spans="1:24" ht="15" customHeight="1" x14ac:dyDescent="0.25">
      <c r="A68" s="189">
        <v>43277</v>
      </c>
      <c r="B68" s="30">
        <f t="shared" si="28"/>
        <v>7</v>
      </c>
      <c r="C68" s="190">
        <v>65</v>
      </c>
      <c r="D68" s="241">
        <v>248</v>
      </c>
      <c r="E68" s="185">
        <v>127.8</v>
      </c>
      <c r="F68" s="185">
        <v>9.8000000000000007</v>
      </c>
      <c r="G68" s="185">
        <v>14.44</v>
      </c>
      <c r="H68" s="185">
        <v>17.3</v>
      </c>
      <c r="I68" s="185">
        <v>2.57</v>
      </c>
      <c r="J68">
        <v>0</v>
      </c>
      <c r="K68">
        <v>0.1</v>
      </c>
      <c r="L68">
        <v>0.01</v>
      </c>
      <c r="M68" s="16">
        <v>0.17399999999999999</v>
      </c>
      <c r="N68" s="220">
        <f>+((K68+L68)/14)/(M68/31)</f>
        <v>1.3998357963875208</v>
      </c>
      <c r="O68" s="215">
        <f t="shared" si="29"/>
        <v>215.92591322025245</v>
      </c>
      <c r="P68" s="216">
        <f t="shared" ref="P68:P85" si="31">+AVERAGE(E67:E68)</f>
        <v>142.44999999999999</v>
      </c>
      <c r="Q68" s="216">
        <f t="shared" ref="Q68:Q85" si="32">+AVERAGE(F67:F68)</f>
        <v>10.25</v>
      </c>
      <c r="R68" s="216">
        <f t="shared" ref="R68:R85" si="33">+AVERAGE(G67:G68)</f>
        <v>16.265000000000001</v>
      </c>
      <c r="S68" s="216">
        <f t="shared" ref="S68:S85" si="34">+AVERAGE(H67:H68)</f>
        <v>17.3</v>
      </c>
      <c r="T68" s="216">
        <f t="shared" ref="T68:T85" si="35">+AVERAGE(I67:I68)</f>
        <v>3.13</v>
      </c>
      <c r="U68" s="216">
        <f t="shared" ref="U68:U85" si="36">+AVERAGE(J67:J68)</f>
        <v>0</v>
      </c>
      <c r="V68" s="34">
        <v>15.696706349206353</v>
      </c>
      <c r="W68" s="34">
        <v>16639.424724571203</v>
      </c>
      <c r="X68" s="16">
        <f t="shared" si="30"/>
        <v>3.9569540476433317E-2</v>
      </c>
    </row>
    <row r="69" spans="1:24" ht="15" customHeight="1" x14ac:dyDescent="0.25">
      <c r="A69" s="189">
        <v>43284</v>
      </c>
      <c r="B69" s="30">
        <f t="shared" si="28"/>
        <v>7</v>
      </c>
      <c r="C69" s="190">
        <v>65</v>
      </c>
      <c r="D69" s="241">
        <v>370</v>
      </c>
      <c r="E69" s="185">
        <v>134.6</v>
      </c>
      <c r="F69" s="185">
        <v>9.1999999999999993</v>
      </c>
      <c r="G69" s="185">
        <v>9.64</v>
      </c>
      <c r="H69" s="185">
        <v>17.7</v>
      </c>
      <c r="I69" s="185">
        <v>1.71</v>
      </c>
      <c r="J69">
        <v>0</v>
      </c>
      <c r="M69" s="16"/>
      <c r="N69" s="220"/>
      <c r="O69" s="215">
        <f t="shared" si="29"/>
        <v>302.9191311224829</v>
      </c>
      <c r="P69" s="216">
        <f t="shared" si="31"/>
        <v>131.19999999999999</v>
      </c>
      <c r="Q69" s="216">
        <f t="shared" si="32"/>
        <v>9.5</v>
      </c>
      <c r="R69" s="216">
        <f t="shared" si="33"/>
        <v>12.04</v>
      </c>
      <c r="S69" s="216">
        <f t="shared" si="34"/>
        <v>17.5</v>
      </c>
      <c r="T69" s="216">
        <f t="shared" si="35"/>
        <v>2.1399999999999997</v>
      </c>
      <c r="U69" s="216">
        <f t="shared" si="36"/>
        <v>0</v>
      </c>
      <c r="V69" s="34">
        <v>21.117867063492067</v>
      </c>
      <c r="W69" s="34">
        <v>26352.685714285715</v>
      </c>
      <c r="X69" s="16">
        <f t="shared" si="30"/>
        <v>5.715346563904105E-2</v>
      </c>
    </row>
    <row r="70" spans="1:24" ht="15" customHeight="1" x14ac:dyDescent="0.25">
      <c r="A70" s="189">
        <v>43291</v>
      </c>
      <c r="B70" s="91">
        <f t="shared" si="28"/>
        <v>7</v>
      </c>
      <c r="C70" s="190">
        <v>65</v>
      </c>
      <c r="D70" s="241">
        <v>943</v>
      </c>
      <c r="E70" s="185">
        <v>144.19999999999999</v>
      </c>
      <c r="F70" s="185">
        <v>9.3000000000000007</v>
      </c>
      <c r="G70" s="185">
        <v>9.65</v>
      </c>
      <c r="H70" s="185">
        <v>17.399999999999999</v>
      </c>
      <c r="I70" s="185">
        <v>2.38</v>
      </c>
      <c r="J70">
        <v>5</v>
      </c>
      <c r="M70" s="16"/>
      <c r="N70" s="220"/>
      <c r="O70" s="215">
        <f t="shared" si="29"/>
        <v>590.68604181917146</v>
      </c>
      <c r="P70" s="216">
        <f t="shared" si="31"/>
        <v>139.39999999999998</v>
      </c>
      <c r="Q70" s="216">
        <f t="shared" si="32"/>
        <v>9.25</v>
      </c>
      <c r="R70" s="216">
        <f t="shared" si="33"/>
        <v>9.6449999999999996</v>
      </c>
      <c r="S70" s="216">
        <f t="shared" si="34"/>
        <v>17.549999999999997</v>
      </c>
      <c r="T70" s="216">
        <f t="shared" si="35"/>
        <v>2.0449999999999999</v>
      </c>
      <c r="U70" s="216">
        <f t="shared" si="36"/>
        <v>2.5</v>
      </c>
      <c r="V70" s="34">
        <v>18.909950396825394</v>
      </c>
      <c r="W70" s="34">
        <v>20119.62857142857</v>
      </c>
      <c r="X70" s="16">
        <f t="shared" si="30"/>
        <v>0.13365189671359826</v>
      </c>
    </row>
    <row r="71" spans="1:24" ht="15" customHeight="1" x14ac:dyDescent="0.25">
      <c r="A71" s="189">
        <v>43298</v>
      </c>
      <c r="B71" s="30">
        <f t="shared" si="28"/>
        <v>7</v>
      </c>
      <c r="C71" s="190">
        <v>65</v>
      </c>
      <c r="D71" s="241">
        <v>1440</v>
      </c>
      <c r="E71" s="185">
        <v>158</v>
      </c>
      <c r="F71" s="185">
        <v>9.5</v>
      </c>
      <c r="G71" s="185">
        <v>11.89</v>
      </c>
      <c r="H71" s="185">
        <v>20.399999999999999</v>
      </c>
      <c r="I71" s="185">
        <v>2.91</v>
      </c>
      <c r="J71">
        <v>0</v>
      </c>
      <c r="K71">
        <v>0.19</v>
      </c>
      <c r="L71">
        <v>0.6</v>
      </c>
      <c r="M71" s="16">
        <v>0.64800000000000002</v>
      </c>
      <c r="N71" s="220">
        <f>+((K71+L71)/14)/(M71/31)</f>
        <v>2.6995149911816578</v>
      </c>
      <c r="O71" s="215">
        <f t="shared" si="29"/>
        <v>1165.2982450857805</v>
      </c>
      <c r="P71" s="216">
        <f t="shared" si="31"/>
        <v>151.1</v>
      </c>
      <c r="Q71" s="216">
        <f t="shared" si="32"/>
        <v>9.4</v>
      </c>
      <c r="R71" s="216">
        <f t="shared" si="33"/>
        <v>10.77</v>
      </c>
      <c r="S71" s="216">
        <f t="shared" si="34"/>
        <v>18.899999999999999</v>
      </c>
      <c r="T71" s="216">
        <f t="shared" si="35"/>
        <v>2.645</v>
      </c>
      <c r="U71" s="216">
        <f t="shared" si="36"/>
        <v>2.5</v>
      </c>
      <c r="V71" s="34">
        <v>20.480128968253972</v>
      </c>
      <c r="W71" s="34">
        <v>23483.175683890575</v>
      </c>
      <c r="X71" s="16">
        <f t="shared" si="30"/>
        <v>6.0476015705226996E-2</v>
      </c>
    </row>
    <row r="72" spans="1:24" ht="15" customHeight="1" x14ac:dyDescent="0.25">
      <c r="A72" s="189">
        <v>43305</v>
      </c>
      <c r="B72" s="30">
        <f t="shared" si="28"/>
        <v>7</v>
      </c>
      <c r="C72" s="190">
        <v>65</v>
      </c>
      <c r="D72" s="241">
        <v>4884</v>
      </c>
      <c r="E72" s="185">
        <v>165.2</v>
      </c>
      <c r="F72" s="185">
        <v>9.9</v>
      </c>
      <c r="G72" s="185">
        <v>11.23</v>
      </c>
      <c r="H72" s="185">
        <v>21.6</v>
      </c>
      <c r="I72" s="185">
        <v>3.43</v>
      </c>
      <c r="J72">
        <v>0</v>
      </c>
      <c r="M72" s="16"/>
      <c r="N72" s="220"/>
      <c r="O72" s="215">
        <f t="shared" si="29"/>
        <v>2651.9728505397638</v>
      </c>
      <c r="P72" s="216">
        <f t="shared" si="31"/>
        <v>161.6</v>
      </c>
      <c r="Q72" s="216">
        <f t="shared" si="32"/>
        <v>9.6999999999999993</v>
      </c>
      <c r="R72" s="216">
        <f t="shared" si="33"/>
        <v>11.56</v>
      </c>
      <c r="S72" s="216">
        <f t="shared" si="34"/>
        <v>21</v>
      </c>
      <c r="T72" s="216">
        <f t="shared" si="35"/>
        <v>3.17</v>
      </c>
      <c r="U72" s="216">
        <f t="shared" si="36"/>
        <v>0</v>
      </c>
      <c r="V72" s="34">
        <v>22.314017857142858</v>
      </c>
      <c r="W72" s="34">
        <v>23071.628571428573</v>
      </c>
      <c r="X72" s="16">
        <f t="shared" si="30"/>
        <v>0.17447449180864968</v>
      </c>
    </row>
    <row r="73" spans="1:24" ht="15" customHeight="1" x14ac:dyDescent="0.25">
      <c r="A73" s="189">
        <v>43312</v>
      </c>
      <c r="B73" s="30">
        <f t="shared" si="28"/>
        <v>7</v>
      </c>
      <c r="C73" s="190">
        <v>65</v>
      </c>
      <c r="D73" s="241">
        <v>3022</v>
      </c>
      <c r="E73" s="185">
        <v>175.6</v>
      </c>
      <c r="F73" s="185">
        <v>10</v>
      </c>
      <c r="G73" s="185">
        <v>12.01</v>
      </c>
      <c r="H73" s="185">
        <v>21.3</v>
      </c>
      <c r="I73" s="185">
        <v>3.72</v>
      </c>
      <c r="J73">
        <v>0</v>
      </c>
      <c r="K73">
        <v>0.11</v>
      </c>
      <c r="L73">
        <v>0.76</v>
      </c>
      <c r="M73" s="16">
        <v>0.83299999999999996</v>
      </c>
      <c r="N73" s="220">
        <f>+((K73+L73)/14)/(M73/31)</f>
        <v>2.3126393414508661</v>
      </c>
      <c r="O73" s="215">
        <f t="shared" si="29"/>
        <v>3841.802701857554</v>
      </c>
      <c r="P73" s="216">
        <f t="shared" si="31"/>
        <v>170.39999999999998</v>
      </c>
      <c r="Q73" s="216">
        <f t="shared" si="32"/>
        <v>9.9499999999999993</v>
      </c>
      <c r="R73" s="216">
        <f t="shared" si="33"/>
        <v>11.620000000000001</v>
      </c>
      <c r="S73" s="216">
        <f t="shared" si="34"/>
        <v>21.450000000000003</v>
      </c>
      <c r="T73" s="216">
        <f t="shared" si="35"/>
        <v>3.5750000000000002</v>
      </c>
      <c r="U73" s="216">
        <f t="shared" si="36"/>
        <v>0</v>
      </c>
      <c r="V73" s="34">
        <v>25.313720238095243</v>
      </c>
      <c r="W73" s="34">
        <v>19971.085714285717</v>
      </c>
      <c r="X73" s="16">
        <f t="shared" si="30"/>
        <v>-6.8577956056844316E-2</v>
      </c>
    </row>
    <row r="74" spans="1:24" ht="15" customHeight="1" x14ac:dyDescent="0.25">
      <c r="A74" s="189">
        <v>43319</v>
      </c>
      <c r="B74" s="30">
        <f t="shared" si="28"/>
        <v>7</v>
      </c>
      <c r="C74" s="190">
        <v>65</v>
      </c>
      <c r="D74" s="241">
        <v>5824</v>
      </c>
      <c r="E74" s="185">
        <v>179.8</v>
      </c>
      <c r="F74" s="185">
        <v>10</v>
      </c>
      <c r="G74" s="185">
        <v>10.66</v>
      </c>
      <c r="H74" s="185">
        <v>20.8</v>
      </c>
      <c r="I74" s="185">
        <v>4.0599999999999996</v>
      </c>
      <c r="J74">
        <v>0</v>
      </c>
      <c r="M74" s="16"/>
      <c r="N74" s="220"/>
      <c r="O74" s="215">
        <f t="shared" si="29"/>
        <v>4195.250648054297</v>
      </c>
      <c r="P74" s="216">
        <f t="shared" si="31"/>
        <v>177.7</v>
      </c>
      <c r="Q74" s="216">
        <f t="shared" si="32"/>
        <v>10</v>
      </c>
      <c r="R74" s="216">
        <f t="shared" si="33"/>
        <v>11.335000000000001</v>
      </c>
      <c r="S74" s="216">
        <f t="shared" si="34"/>
        <v>21.05</v>
      </c>
      <c r="T74" s="216">
        <f t="shared" si="35"/>
        <v>3.8899999999999997</v>
      </c>
      <c r="U74" s="216">
        <f t="shared" si="36"/>
        <v>0</v>
      </c>
      <c r="V74" s="34">
        <v>23.999097222222222</v>
      </c>
      <c r="W74" s="34">
        <v>21690.857142857149</v>
      </c>
      <c r="X74" s="16">
        <f t="shared" si="30"/>
        <v>9.3724063863405399E-2</v>
      </c>
    </row>
    <row r="75" spans="1:24" ht="15" customHeight="1" x14ac:dyDescent="0.25">
      <c r="A75" s="189">
        <v>43326</v>
      </c>
      <c r="B75" s="30">
        <f t="shared" si="28"/>
        <v>7</v>
      </c>
      <c r="C75" s="190">
        <v>65</v>
      </c>
      <c r="D75" s="241">
        <v>6074</v>
      </c>
      <c r="E75" s="185">
        <v>167.6</v>
      </c>
      <c r="F75" s="185">
        <v>10</v>
      </c>
      <c r="G75" s="185">
        <v>10.050000000000001</v>
      </c>
      <c r="H75" s="185">
        <v>18.600000000000001</v>
      </c>
      <c r="I75" s="185">
        <v>3.72</v>
      </c>
      <c r="J75">
        <v>0</v>
      </c>
      <c r="K75">
        <v>0.11</v>
      </c>
      <c r="L75">
        <v>1.1499999999999999</v>
      </c>
      <c r="M75" s="16">
        <v>0.99399999999999999</v>
      </c>
      <c r="N75" s="220">
        <f>+((K75+L75)/14)/(M75/31)</f>
        <v>2.8068410462776661</v>
      </c>
      <c r="O75" s="215">
        <f t="shared" si="29"/>
        <v>5947.6866090943295</v>
      </c>
      <c r="P75" s="216">
        <f t="shared" si="31"/>
        <v>173.7</v>
      </c>
      <c r="Q75" s="216">
        <f t="shared" si="32"/>
        <v>10</v>
      </c>
      <c r="R75" s="216">
        <f t="shared" si="33"/>
        <v>10.355</v>
      </c>
      <c r="S75" s="216">
        <f t="shared" si="34"/>
        <v>19.700000000000003</v>
      </c>
      <c r="T75" s="216">
        <f t="shared" si="35"/>
        <v>3.8899999999999997</v>
      </c>
      <c r="U75" s="216">
        <f t="shared" si="36"/>
        <v>0</v>
      </c>
      <c r="V75" s="34">
        <v>18.205694444444447</v>
      </c>
      <c r="W75" s="34">
        <v>13460.228571428572</v>
      </c>
      <c r="X75" s="16">
        <f t="shared" si="30"/>
        <v>6.0042936755958665E-3</v>
      </c>
    </row>
    <row r="76" spans="1:24" ht="15" customHeight="1" x14ac:dyDescent="0.25">
      <c r="A76" s="189">
        <v>43333</v>
      </c>
      <c r="B76" s="30">
        <f t="shared" si="28"/>
        <v>7</v>
      </c>
      <c r="C76" s="190">
        <v>65</v>
      </c>
      <c r="D76" s="242">
        <v>9768</v>
      </c>
      <c r="E76" s="185">
        <v>169.6</v>
      </c>
      <c r="F76" s="185">
        <v>9.8000000000000007</v>
      </c>
      <c r="G76" s="185">
        <v>11.22</v>
      </c>
      <c r="H76" s="185">
        <v>19.2</v>
      </c>
      <c r="I76" s="185">
        <v>3.43</v>
      </c>
      <c r="J76">
        <v>0</v>
      </c>
      <c r="M76" s="16"/>
      <c r="N76" s="220"/>
      <c r="O76" s="215">
        <f t="shared" si="29"/>
        <v>7702.6509722302753</v>
      </c>
      <c r="P76" s="216">
        <f t="shared" si="31"/>
        <v>168.6</v>
      </c>
      <c r="Q76" s="216">
        <f t="shared" si="32"/>
        <v>9.9</v>
      </c>
      <c r="R76" s="216">
        <f t="shared" si="33"/>
        <v>10.635000000000002</v>
      </c>
      <c r="S76" s="216">
        <f t="shared" si="34"/>
        <v>18.899999999999999</v>
      </c>
      <c r="T76" s="216">
        <f t="shared" si="35"/>
        <v>3.5750000000000002</v>
      </c>
      <c r="U76" s="216">
        <f t="shared" si="36"/>
        <v>0</v>
      </c>
      <c r="V76" s="34">
        <v>19.19461309523809</v>
      </c>
      <c r="W76" s="34">
        <v>12679.250623202301</v>
      </c>
      <c r="X76" s="16">
        <f t="shared" si="30"/>
        <v>6.7870624312120958E-2</v>
      </c>
    </row>
    <row r="77" spans="1:24" ht="15" customHeight="1" x14ac:dyDescent="0.25">
      <c r="A77" s="189">
        <v>43340</v>
      </c>
      <c r="B77" s="30">
        <f t="shared" si="28"/>
        <v>7</v>
      </c>
      <c r="C77" s="190">
        <v>65</v>
      </c>
      <c r="D77" s="243">
        <v>7719</v>
      </c>
      <c r="E77" s="185">
        <v>165.3</v>
      </c>
      <c r="F77" s="185">
        <v>10</v>
      </c>
      <c r="G77" s="185">
        <v>11.88</v>
      </c>
      <c r="H77" s="185">
        <v>16.399999999999999</v>
      </c>
      <c r="I77" s="185">
        <v>3.71</v>
      </c>
      <c r="J77">
        <v>0</v>
      </c>
      <c r="K77">
        <v>0.21</v>
      </c>
      <c r="L77">
        <v>1.62</v>
      </c>
      <c r="M77" s="16">
        <v>1.32</v>
      </c>
      <c r="N77" s="220">
        <f>+((K77+L77)/14)/(M77/31)</f>
        <v>3.0698051948051952</v>
      </c>
      <c r="O77" s="215">
        <f t="shared" si="29"/>
        <v>8683.2708123149077</v>
      </c>
      <c r="P77" s="216">
        <f t="shared" si="31"/>
        <v>167.45</v>
      </c>
      <c r="Q77" s="216">
        <f t="shared" si="32"/>
        <v>9.9</v>
      </c>
      <c r="R77" s="216">
        <f t="shared" si="33"/>
        <v>11.55</v>
      </c>
      <c r="S77" s="216">
        <f t="shared" si="34"/>
        <v>17.799999999999997</v>
      </c>
      <c r="T77" s="216">
        <f t="shared" si="35"/>
        <v>3.5700000000000003</v>
      </c>
      <c r="U77" s="216">
        <f t="shared" si="36"/>
        <v>0</v>
      </c>
      <c r="V77" s="34">
        <v>16.408501984126989</v>
      </c>
      <c r="W77" s="34">
        <v>13051.114285714286</v>
      </c>
      <c r="X77" s="16">
        <f t="shared" si="30"/>
        <v>-3.3632416405812195E-2</v>
      </c>
    </row>
    <row r="78" spans="1:24" x14ac:dyDescent="0.25">
      <c r="A78" s="189">
        <v>43347</v>
      </c>
      <c r="B78" s="30">
        <f t="shared" si="28"/>
        <v>7</v>
      </c>
      <c r="C78" s="190">
        <v>65</v>
      </c>
      <c r="D78" s="243">
        <v>9775</v>
      </c>
      <c r="E78" s="185">
        <v>163.6</v>
      </c>
      <c r="F78" s="185">
        <v>9.9</v>
      </c>
      <c r="G78" s="185">
        <v>11.95</v>
      </c>
      <c r="H78" s="185">
        <v>18.100000000000001</v>
      </c>
      <c r="I78" s="185">
        <v>4.26</v>
      </c>
      <c r="J78">
        <v>0</v>
      </c>
      <c r="M78" s="16"/>
      <c r="N78" s="220"/>
      <c r="O78" s="215">
        <f t="shared" si="29"/>
        <v>8686.381582684473</v>
      </c>
      <c r="P78" s="216">
        <f t="shared" si="31"/>
        <v>164.45</v>
      </c>
      <c r="Q78" s="216">
        <f t="shared" si="32"/>
        <v>9.9499999999999993</v>
      </c>
      <c r="R78" s="216">
        <f t="shared" si="33"/>
        <v>11.914999999999999</v>
      </c>
      <c r="S78" s="216">
        <f t="shared" si="34"/>
        <v>17.25</v>
      </c>
      <c r="T78" s="216">
        <f t="shared" si="35"/>
        <v>3.9849999999999999</v>
      </c>
      <c r="U78" s="216">
        <f t="shared" si="36"/>
        <v>0</v>
      </c>
      <c r="V78" s="34">
        <v>15.938571428571427</v>
      </c>
      <c r="W78" s="34">
        <v>13708.114285714288</v>
      </c>
      <c r="X78" s="16">
        <f t="shared" si="30"/>
        <v>3.3734754843387345E-2</v>
      </c>
    </row>
    <row r="79" spans="1:24" x14ac:dyDescent="0.25">
      <c r="A79" s="189">
        <v>43361</v>
      </c>
      <c r="B79" s="30">
        <f t="shared" si="28"/>
        <v>14</v>
      </c>
      <c r="C79" s="190">
        <v>65</v>
      </c>
      <c r="D79" s="244">
        <v>10074</v>
      </c>
      <c r="E79" s="185">
        <v>165.7</v>
      </c>
      <c r="F79" s="185">
        <v>9.6999999999999993</v>
      </c>
      <c r="G79" s="185">
        <v>12.32</v>
      </c>
      <c r="H79" s="185">
        <v>14.8</v>
      </c>
      <c r="I79" s="185">
        <v>3.8</v>
      </c>
      <c r="J79">
        <v>0</v>
      </c>
      <c r="K79">
        <v>1.1399999999999999</v>
      </c>
      <c r="L79">
        <v>2.86</v>
      </c>
      <c r="M79" s="16">
        <v>1.9</v>
      </c>
      <c r="N79" s="220">
        <f>+((K79+L79)/14)/(M79/31)</f>
        <v>4.6616541353383463</v>
      </c>
      <c r="O79" s="215">
        <f t="shared" si="29"/>
        <v>9923.3739222101267</v>
      </c>
      <c r="P79" s="216">
        <f t="shared" si="31"/>
        <v>164.64999999999998</v>
      </c>
      <c r="Q79" s="216">
        <f t="shared" si="32"/>
        <v>9.8000000000000007</v>
      </c>
      <c r="R79" s="216">
        <f t="shared" si="33"/>
        <v>12.135</v>
      </c>
      <c r="S79" s="216">
        <f t="shared" si="34"/>
        <v>16.450000000000003</v>
      </c>
      <c r="T79" s="216">
        <f t="shared" si="35"/>
        <v>4.0299999999999994</v>
      </c>
      <c r="U79" s="216">
        <f t="shared" si="36"/>
        <v>0</v>
      </c>
      <c r="V79" s="34">
        <v>15.921562500000002</v>
      </c>
      <c r="W79" s="34">
        <v>12023.442857142858</v>
      </c>
      <c r="X79" s="16">
        <f t="shared" si="30"/>
        <v>2.1521243894306557E-3</v>
      </c>
    </row>
    <row r="80" spans="1:24" x14ac:dyDescent="0.25">
      <c r="A80" s="189">
        <v>43403</v>
      </c>
      <c r="B80" s="30">
        <f t="shared" si="28"/>
        <v>42</v>
      </c>
      <c r="C80" s="190">
        <v>65</v>
      </c>
      <c r="D80" s="243">
        <v>2308</v>
      </c>
      <c r="E80" s="185">
        <v>206</v>
      </c>
      <c r="F80" s="185">
        <v>8.6</v>
      </c>
      <c r="G80" s="185">
        <v>11.36</v>
      </c>
      <c r="H80" s="185">
        <v>7.3</v>
      </c>
      <c r="I80" s="185">
        <v>4.96</v>
      </c>
      <c r="J80">
        <v>75</v>
      </c>
      <c r="M80" s="16"/>
      <c r="N80" s="220"/>
      <c r="O80" s="215">
        <f t="shared" si="29"/>
        <v>4821.9075063713117</v>
      </c>
      <c r="P80" s="216">
        <f t="shared" si="31"/>
        <v>185.85</v>
      </c>
      <c r="Q80" s="216">
        <f t="shared" si="32"/>
        <v>9.1499999999999986</v>
      </c>
      <c r="R80" s="216">
        <f t="shared" si="33"/>
        <v>11.84</v>
      </c>
      <c r="S80" s="216">
        <f t="shared" si="34"/>
        <v>11.05</v>
      </c>
      <c r="T80" s="216">
        <f t="shared" si="35"/>
        <v>4.38</v>
      </c>
      <c r="U80" s="216">
        <f t="shared" si="36"/>
        <v>37.5</v>
      </c>
      <c r="V80" s="34">
        <v>11.522225529100529</v>
      </c>
      <c r="W80" s="34">
        <v>8673.9714285714308</v>
      </c>
      <c r="X80" s="16">
        <f t="shared" si="30"/>
        <v>-3.5085154730419156E-2</v>
      </c>
    </row>
    <row r="81" spans="1:24" x14ac:dyDescent="0.25">
      <c r="A81" s="189">
        <v>43431</v>
      </c>
      <c r="B81" s="30">
        <f t="shared" si="28"/>
        <v>28</v>
      </c>
      <c r="C81" s="190">
        <v>65</v>
      </c>
      <c r="D81" s="243">
        <v>2308</v>
      </c>
      <c r="E81" s="185">
        <v>209</v>
      </c>
      <c r="F81" s="185">
        <v>8.3000000000000007</v>
      </c>
      <c r="G81" s="185">
        <v>13.13</v>
      </c>
      <c r="H81" s="185">
        <v>5.6</v>
      </c>
      <c r="I81" s="185">
        <v>3.26</v>
      </c>
      <c r="J81" s="32">
        <v>85</v>
      </c>
      <c r="L81" s="32"/>
      <c r="M81" s="16"/>
      <c r="N81" s="220"/>
      <c r="O81" s="215">
        <f t="shared" si="29"/>
        <v>2308</v>
      </c>
      <c r="P81" s="216">
        <f t="shared" si="31"/>
        <v>207.5</v>
      </c>
      <c r="Q81" s="216">
        <f t="shared" si="32"/>
        <v>8.4499999999999993</v>
      </c>
      <c r="R81" s="216">
        <f t="shared" si="33"/>
        <v>12.245000000000001</v>
      </c>
      <c r="S81" s="216">
        <f t="shared" si="34"/>
        <v>6.4499999999999993</v>
      </c>
      <c r="T81" s="216">
        <f t="shared" si="35"/>
        <v>4.1099999999999994</v>
      </c>
      <c r="U81" s="216">
        <f t="shared" si="36"/>
        <v>80</v>
      </c>
      <c r="V81" s="34">
        <v>6.2801215277777773</v>
      </c>
      <c r="W81" s="34">
        <v>3836.4857142857149</v>
      </c>
      <c r="X81" s="16">
        <f t="shared" si="30"/>
        <v>0</v>
      </c>
    </row>
    <row r="82" spans="1:24" x14ac:dyDescent="0.25">
      <c r="A82" s="189">
        <v>43515</v>
      </c>
      <c r="B82" s="30">
        <f t="shared" si="28"/>
        <v>84</v>
      </c>
      <c r="C82" s="190">
        <v>65</v>
      </c>
      <c r="D82" s="243">
        <v>155</v>
      </c>
      <c r="E82" s="32">
        <v>89.1</v>
      </c>
      <c r="F82" s="32">
        <v>9.1999999999999993</v>
      </c>
      <c r="G82" s="32">
        <v>20.8</v>
      </c>
      <c r="H82" s="32">
        <v>4.3</v>
      </c>
      <c r="I82" s="32">
        <v>1.68</v>
      </c>
      <c r="J82">
        <v>7</v>
      </c>
      <c r="M82" s="16"/>
      <c r="N82" s="220"/>
      <c r="O82" s="215">
        <f t="shared" si="29"/>
        <v>598.11370156517899</v>
      </c>
      <c r="P82" s="216">
        <f t="shared" si="31"/>
        <v>149.05000000000001</v>
      </c>
      <c r="Q82" s="216">
        <f t="shared" si="32"/>
        <v>8.75</v>
      </c>
      <c r="R82" s="216">
        <f t="shared" si="33"/>
        <v>16.965</v>
      </c>
      <c r="S82" s="216">
        <f t="shared" si="34"/>
        <v>4.9499999999999993</v>
      </c>
      <c r="T82" s="216">
        <f t="shared" si="35"/>
        <v>2.4699999999999998</v>
      </c>
      <c r="U82" s="216">
        <f t="shared" si="36"/>
        <v>46</v>
      </c>
      <c r="V82" s="34">
        <v>4.3062938161375657</v>
      </c>
      <c r="W82" s="34">
        <v>2508.7071428571426</v>
      </c>
      <c r="X82" s="16">
        <f t="shared" si="30"/>
        <v>-3.2151327508437424E-2</v>
      </c>
    </row>
    <row r="83" spans="1:24" ht="15.75" thickBot="1" x14ac:dyDescent="0.3">
      <c r="A83" s="189">
        <v>43543</v>
      </c>
      <c r="B83" s="30">
        <f t="shared" si="28"/>
        <v>28</v>
      </c>
      <c r="C83" s="190">
        <v>65</v>
      </c>
      <c r="D83" s="243">
        <v>155</v>
      </c>
      <c r="E83" s="185">
        <v>103.1</v>
      </c>
      <c r="F83" s="185">
        <v>9.1999999999999993</v>
      </c>
      <c r="G83" s="185">
        <v>14.7</v>
      </c>
      <c r="H83" s="185">
        <v>5.0999999999999996</v>
      </c>
      <c r="I83" s="185">
        <v>16.760000000000002</v>
      </c>
      <c r="J83">
        <v>0</v>
      </c>
      <c r="M83" s="16"/>
      <c r="N83" s="220"/>
      <c r="O83" s="215">
        <f t="shared" si="29"/>
        <v>155</v>
      </c>
      <c r="P83" s="216">
        <f t="shared" si="31"/>
        <v>96.1</v>
      </c>
      <c r="Q83" s="216">
        <f t="shared" si="32"/>
        <v>9.1999999999999993</v>
      </c>
      <c r="R83" s="216">
        <f t="shared" si="33"/>
        <v>17.75</v>
      </c>
      <c r="S83" s="216">
        <f t="shared" si="34"/>
        <v>4.6999999999999993</v>
      </c>
      <c r="T83" s="216">
        <f t="shared" si="35"/>
        <v>9.2200000000000006</v>
      </c>
      <c r="U83" s="216">
        <f t="shared" si="36"/>
        <v>3.5</v>
      </c>
      <c r="V83" s="34">
        <v>7.1980605158730171</v>
      </c>
      <c r="W83" s="34">
        <v>6240.1928571428571</v>
      </c>
      <c r="X83" s="16">
        <f t="shared" si="30"/>
        <v>0</v>
      </c>
    </row>
    <row r="84" spans="1:24" ht="15.75" thickBot="1" x14ac:dyDescent="0.3">
      <c r="A84" s="189">
        <v>43578</v>
      </c>
      <c r="B84" s="30">
        <f t="shared" si="28"/>
        <v>35</v>
      </c>
      <c r="C84" s="190">
        <v>65</v>
      </c>
      <c r="D84" s="243">
        <v>315</v>
      </c>
      <c r="E84" s="185">
        <v>102.6</v>
      </c>
      <c r="F84" s="185">
        <v>9.6999999999999993</v>
      </c>
      <c r="G84" s="185">
        <v>13.9</v>
      </c>
      <c r="H84" s="185">
        <v>11.7</v>
      </c>
      <c r="I84" s="185">
        <v>17.64</v>
      </c>
      <c r="J84">
        <v>0</v>
      </c>
      <c r="K84">
        <v>0.01</v>
      </c>
      <c r="L84" s="248">
        <v>0</v>
      </c>
      <c r="M84" s="16">
        <v>0.54900000000000004</v>
      </c>
      <c r="N84" s="220">
        <f>+((K84+L84)/14)/(M84/31)</f>
        <v>4.0333073119958367E-2</v>
      </c>
      <c r="O84" s="215">
        <f t="shared" si="29"/>
        <v>220.96379793984354</v>
      </c>
      <c r="P84" s="216">
        <f t="shared" si="31"/>
        <v>102.85</v>
      </c>
      <c r="Q84" s="216">
        <f t="shared" si="32"/>
        <v>9.4499999999999993</v>
      </c>
      <c r="R84" s="216">
        <f t="shared" si="33"/>
        <v>14.3</v>
      </c>
      <c r="S84" s="216">
        <f t="shared" si="34"/>
        <v>8.3999999999999986</v>
      </c>
      <c r="T84" s="216">
        <f t="shared" si="35"/>
        <v>17.200000000000003</v>
      </c>
      <c r="U84" s="216">
        <f t="shared" si="36"/>
        <v>0</v>
      </c>
      <c r="V84" s="34">
        <v>9.8300238095238104</v>
      </c>
      <c r="W84" s="34">
        <v>11994.599999999999</v>
      </c>
      <c r="X84" s="16">
        <f t="shared" si="30"/>
        <v>2.0261357768753895E-2</v>
      </c>
    </row>
    <row r="85" spans="1:24" x14ac:dyDescent="0.25">
      <c r="A85" s="192">
        <v>43606</v>
      </c>
      <c r="B85" s="55">
        <f t="shared" si="28"/>
        <v>28</v>
      </c>
      <c r="C85" s="191">
        <v>65</v>
      </c>
      <c r="D85" s="249">
        <v>2308</v>
      </c>
      <c r="E85" s="195">
        <v>87.7</v>
      </c>
      <c r="F85" s="195">
        <v>8.9</v>
      </c>
      <c r="G85" s="195">
        <v>9.1999999999999993</v>
      </c>
      <c r="H85" s="195">
        <v>13.1</v>
      </c>
      <c r="I85" s="195">
        <v>17.62</v>
      </c>
      <c r="J85" s="172">
        <v>0</v>
      </c>
      <c r="M85" s="16"/>
      <c r="N85" s="223"/>
      <c r="O85" s="221">
        <f t="shared" si="29"/>
        <v>852.65467804967795</v>
      </c>
      <c r="P85" s="222">
        <f t="shared" si="31"/>
        <v>95.15</v>
      </c>
      <c r="Q85" s="222">
        <f t="shared" si="32"/>
        <v>9.3000000000000007</v>
      </c>
      <c r="R85" s="222">
        <f t="shared" si="33"/>
        <v>11.55</v>
      </c>
      <c r="S85" s="222">
        <f t="shared" si="34"/>
        <v>12.399999999999999</v>
      </c>
      <c r="T85" s="222">
        <f t="shared" si="35"/>
        <v>17.630000000000003</v>
      </c>
      <c r="U85" s="222">
        <f t="shared" si="36"/>
        <v>0</v>
      </c>
      <c r="V85" s="250">
        <v>10.427601686507936</v>
      </c>
      <c r="W85" s="250">
        <v>6693.0857142857112</v>
      </c>
      <c r="X85" s="193">
        <f t="shared" si="30"/>
        <v>7.1127285314369917E-2</v>
      </c>
    </row>
    <row r="86" spans="1:24" ht="15" customHeight="1" x14ac:dyDescent="0.25">
      <c r="A86" s="189">
        <v>43257</v>
      </c>
      <c r="B86" s="188"/>
      <c r="C86" s="190">
        <v>86</v>
      </c>
      <c r="D86" s="240">
        <v>100</v>
      </c>
      <c r="E86" s="185"/>
      <c r="F86" s="185"/>
      <c r="G86" s="185"/>
      <c r="H86" s="185"/>
      <c r="I86" s="185"/>
      <c r="J86" s="32"/>
      <c r="M86" s="16"/>
      <c r="N86" s="187"/>
      <c r="O86" s="32"/>
      <c r="P86" s="187"/>
      <c r="Q86" s="187"/>
      <c r="R86" s="187"/>
      <c r="S86" s="187"/>
      <c r="T86" s="187"/>
      <c r="U86" s="32"/>
      <c r="V86" s="187"/>
      <c r="W86" s="187"/>
    </row>
    <row r="87" spans="1:24" ht="15" customHeight="1" x14ac:dyDescent="0.25">
      <c r="A87" s="189">
        <v>43270</v>
      </c>
      <c r="B87" s="30">
        <f t="shared" ref="B87:B105" si="37">+A87-A86</f>
        <v>13</v>
      </c>
      <c r="C87" s="190">
        <v>86</v>
      </c>
      <c r="D87" s="241">
        <v>236</v>
      </c>
      <c r="E87" s="185">
        <v>140.4</v>
      </c>
      <c r="F87" s="185">
        <v>10.4</v>
      </c>
      <c r="G87" s="185">
        <v>18.440000000000001</v>
      </c>
      <c r="H87" s="185">
        <v>17.3</v>
      </c>
      <c r="I87" s="185">
        <v>2.09</v>
      </c>
      <c r="J87">
        <v>0</v>
      </c>
      <c r="M87" s="16"/>
      <c r="N87" s="220"/>
      <c r="O87" s="215">
        <f t="shared" ref="O87:O105" si="38">+GEOMEAN(D86:D87)</f>
        <v>153.62291495737216</v>
      </c>
      <c r="P87" s="216"/>
      <c r="Q87" s="216"/>
      <c r="R87" s="216"/>
      <c r="S87" s="216"/>
      <c r="T87" s="216"/>
      <c r="U87" s="203"/>
      <c r="V87" s="34">
        <v>17.540069444444445</v>
      </c>
      <c r="W87" s="34">
        <v>16069.031845078</v>
      </c>
      <c r="X87" s="16">
        <f t="shared" ref="X87:X105" si="39">+(LN(D87)-LN(D86))/B87</f>
        <v>6.6050893772116828E-2</v>
      </c>
    </row>
    <row r="88" spans="1:24" ht="15" customHeight="1" x14ac:dyDescent="0.25">
      <c r="A88" s="189">
        <v>43277</v>
      </c>
      <c r="B88" s="30">
        <f t="shared" si="37"/>
        <v>7</v>
      </c>
      <c r="C88" s="190">
        <v>86</v>
      </c>
      <c r="D88" s="241">
        <v>278</v>
      </c>
      <c r="E88" s="185">
        <v>141.30000000000001</v>
      </c>
      <c r="F88" s="185">
        <v>10.5</v>
      </c>
      <c r="G88" s="185">
        <v>21.99</v>
      </c>
      <c r="H88" s="185">
        <v>17.3</v>
      </c>
      <c r="I88" s="185">
        <v>3.24</v>
      </c>
      <c r="J88">
        <v>0</v>
      </c>
      <c r="K88">
        <v>0.01</v>
      </c>
      <c r="L88">
        <v>0.24</v>
      </c>
      <c r="M88" s="16">
        <v>0.16600000000000001</v>
      </c>
      <c r="N88" s="220">
        <f>+((K88+L88)/14)/(M88/31)</f>
        <v>3.3347676419965571</v>
      </c>
      <c r="O88" s="215">
        <f t="shared" si="38"/>
        <v>256.14058639739233</v>
      </c>
      <c r="P88" s="216">
        <f t="shared" ref="P88:P105" si="40">+AVERAGE(E87:E88)</f>
        <v>140.85000000000002</v>
      </c>
      <c r="Q88" s="216">
        <f t="shared" ref="Q88:Q105" si="41">+AVERAGE(F87:F88)</f>
        <v>10.45</v>
      </c>
      <c r="R88" s="216">
        <f t="shared" ref="R88:R105" si="42">+AVERAGE(G87:G88)</f>
        <v>20.215</v>
      </c>
      <c r="S88" s="216">
        <f t="shared" ref="S88:S105" si="43">+AVERAGE(H87:H88)</f>
        <v>17.3</v>
      </c>
      <c r="T88" s="216">
        <f t="shared" ref="T88:T105" si="44">+AVERAGE(I87:I88)</f>
        <v>2.665</v>
      </c>
      <c r="U88" s="216">
        <f t="shared" ref="U88:U105" si="45">+AVERAGE(J87:J88)</f>
        <v>0</v>
      </c>
      <c r="V88" s="34">
        <v>15.696706349206353</v>
      </c>
      <c r="W88" s="34">
        <v>16639.424724571203</v>
      </c>
      <c r="X88" s="16">
        <f t="shared" si="39"/>
        <v>2.339847266643234E-2</v>
      </c>
    </row>
    <row r="89" spans="1:24" ht="15" customHeight="1" x14ac:dyDescent="0.25">
      <c r="A89" s="189">
        <v>43284</v>
      </c>
      <c r="B89" s="91">
        <f t="shared" si="37"/>
        <v>7</v>
      </c>
      <c r="C89" s="190">
        <v>86</v>
      </c>
      <c r="D89" s="230">
        <v>216</v>
      </c>
      <c r="E89" s="185">
        <v>136.4</v>
      </c>
      <c r="F89" s="185">
        <v>10.199999999999999</v>
      </c>
      <c r="G89" s="185">
        <v>18.100000000000001</v>
      </c>
      <c r="H89" s="185">
        <v>17.899999999999999</v>
      </c>
      <c r="I89" s="185">
        <v>3.27</v>
      </c>
      <c r="J89" s="32">
        <v>5</v>
      </c>
      <c r="K89" s="32"/>
      <c r="L89" s="32"/>
      <c r="M89" s="277"/>
      <c r="N89" s="220"/>
      <c r="O89" s="215">
        <f t="shared" si="38"/>
        <v>245.04693427994565</v>
      </c>
      <c r="P89" s="216">
        <f t="shared" si="40"/>
        <v>138.85000000000002</v>
      </c>
      <c r="Q89" s="216">
        <f t="shared" si="41"/>
        <v>10.35</v>
      </c>
      <c r="R89" s="216">
        <f t="shared" si="42"/>
        <v>20.045000000000002</v>
      </c>
      <c r="S89" s="216">
        <f t="shared" si="43"/>
        <v>17.600000000000001</v>
      </c>
      <c r="T89" s="216">
        <f t="shared" si="44"/>
        <v>3.2549999999999999</v>
      </c>
      <c r="U89" s="216">
        <f t="shared" si="45"/>
        <v>2.5</v>
      </c>
      <c r="V89" s="278">
        <v>21.117867063492067</v>
      </c>
      <c r="W89" s="278">
        <v>26352.685714285715</v>
      </c>
      <c r="X89" s="277">
        <f t="shared" si="39"/>
        <v>-3.6048958000924509E-2</v>
      </c>
    </row>
    <row r="90" spans="1:24" ht="15" customHeight="1" x14ac:dyDescent="0.25">
      <c r="A90" s="189">
        <v>43291</v>
      </c>
      <c r="B90" s="91">
        <f t="shared" si="37"/>
        <v>7</v>
      </c>
      <c r="C90" s="190">
        <v>86</v>
      </c>
      <c r="D90" s="241">
        <v>267</v>
      </c>
      <c r="E90" s="185">
        <v>133.1</v>
      </c>
      <c r="F90" s="185">
        <v>10.199999999999999</v>
      </c>
      <c r="G90" s="185">
        <v>14.98</v>
      </c>
      <c r="H90" s="185">
        <v>17.899999999999999</v>
      </c>
      <c r="I90" s="185">
        <v>2.67</v>
      </c>
      <c r="J90">
        <v>5</v>
      </c>
      <c r="M90" s="16"/>
      <c r="N90" s="220"/>
      <c r="O90" s="215">
        <f t="shared" si="38"/>
        <v>240.14995315427402</v>
      </c>
      <c r="P90" s="216">
        <f t="shared" si="40"/>
        <v>134.75</v>
      </c>
      <c r="Q90" s="216">
        <f t="shared" si="41"/>
        <v>10.199999999999999</v>
      </c>
      <c r="R90" s="216">
        <f t="shared" si="42"/>
        <v>16.54</v>
      </c>
      <c r="S90" s="216">
        <f t="shared" si="43"/>
        <v>17.899999999999999</v>
      </c>
      <c r="T90" s="216">
        <f t="shared" si="44"/>
        <v>2.9699999999999998</v>
      </c>
      <c r="U90" s="216">
        <f t="shared" si="45"/>
        <v>5</v>
      </c>
      <c r="V90" s="34">
        <v>18.909950396825394</v>
      </c>
      <c r="W90" s="34">
        <v>20119.62857142857</v>
      </c>
      <c r="X90" s="16">
        <f t="shared" si="39"/>
        <v>3.0281464388012047E-2</v>
      </c>
    </row>
    <row r="91" spans="1:24" ht="15" customHeight="1" x14ac:dyDescent="0.25">
      <c r="A91" s="189">
        <v>43298</v>
      </c>
      <c r="B91" s="30">
        <f t="shared" si="37"/>
        <v>7</v>
      </c>
      <c r="C91" s="190">
        <v>86</v>
      </c>
      <c r="D91" s="241">
        <v>280</v>
      </c>
      <c r="E91" s="185">
        <v>136.4</v>
      </c>
      <c r="F91" s="185">
        <v>10</v>
      </c>
      <c r="G91" s="185">
        <v>15.68</v>
      </c>
      <c r="H91" s="185">
        <v>20.6</v>
      </c>
      <c r="I91" s="185">
        <v>3.14</v>
      </c>
      <c r="J91">
        <v>1</v>
      </c>
      <c r="K91">
        <v>0.02</v>
      </c>
      <c r="L91">
        <v>0.33</v>
      </c>
      <c r="M91" s="16">
        <v>0.54600000000000004</v>
      </c>
      <c r="N91" s="220">
        <f>+((K91+L91)/14)/(M91/31)</f>
        <v>1.4194139194139195</v>
      </c>
      <c r="O91" s="215">
        <f t="shared" si="38"/>
        <v>273.42274960214996</v>
      </c>
      <c r="P91" s="216">
        <f t="shared" si="40"/>
        <v>134.75</v>
      </c>
      <c r="Q91" s="216">
        <f t="shared" si="41"/>
        <v>10.1</v>
      </c>
      <c r="R91" s="216">
        <f t="shared" si="42"/>
        <v>15.33</v>
      </c>
      <c r="S91" s="216">
        <f t="shared" si="43"/>
        <v>19.25</v>
      </c>
      <c r="T91" s="216">
        <f t="shared" si="44"/>
        <v>2.9050000000000002</v>
      </c>
      <c r="U91" s="216">
        <f t="shared" si="45"/>
        <v>3</v>
      </c>
      <c r="V91" s="34">
        <v>20.480128968253972</v>
      </c>
      <c r="W91" s="34">
        <v>23483.175683890575</v>
      </c>
      <c r="X91" s="16">
        <f t="shared" si="39"/>
        <v>6.7915635384285166E-3</v>
      </c>
    </row>
    <row r="92" spans="1:24" ht="15" customHeight="1" x14ac:dyDescent="0.25">
      <c r="A92" s="189">
        <v>43305</v>
      </c>
      <c r="B92" s="30">
        <f t="shared" si="37"/>
        <v>7</v>
      </c>
      <c r="C92" s="190">
        <v>86</v>
      </c>
      <c r="D92" s="241">
        <v>335</v>
      </c>
      <c r="E92" s="185">
        <v>136.5</v>
      </c>
      <c r="F92" s="185">
        <v>9.6999999999999993</v>
      </c>
      <c r="G92" s="185">
        <v>12.52</v>
      </c>
      <c r="H92" s="185">
        <v>21.6</v>
      </c>
      <c r="I92" s="185">
        <v>2.98</v>
      </c>
      <c r="J92">
        <v>5</v>
      </c>
      <c r="M92" s="16"/>
      <c r="N92" s="220"/>
      <c r="O92" s="215">
        <f t="shared" si="38"/>
        <v>306.2678566222711</v>
      </c>
      <c r="P92" s="216">
        <f t="shared" si="40"/>
        <v>136.44999999999999</v>
      </c>
      <c r="Q92" s="216">
        <f t="shared" si="41"/>
        <v>9.85</v>
      </c>
      <c r="R92" s="216">
        <f t="shared" si="42"/>
        <v>14.1</v>
      </c>
      <c r="S92" s="216">
        <f t="shared" si="43"/>
        <v>21.1</v>
      </c>
      <c r="T92" s="216">
        <f t="shared" si="44"/>
        <v>3.06</v>
      </c>
      <c r="U92" s="216">
        <f t="shared" si="45"/>
        <v>3</v>
      </c>
      <c r="V92" s="34">
        <v>22.314017857142858</v>
      </c>
      <c r="W92" s="34">
        <v>23071.628571428573</v>
      </c>
      <c r="X92" s="16">
        <f t="shared" si="39"/>
        <v>2.5620132665116709E-2</v>
      </c>
    </row>
    <row r="93" spans="1:24" ht="15" customHeight="1" x14ac:dyDescent="0.25">
      <c r="A93" s="189">
        <v>43312</v>
      </c>
      <c r="B93" s="30">
        <f t="shared" si="37"/>
        <v>7</v>
      </c>
      <c r="C93" s="190">
        <v>86</v>
      </c>
      <c r="D93" s="230">
        <v>365</v>
      </c>
      <c r="E93" s="185">
        <v>164.4</v>
      </c>
      <c r="F93" s="185">
        <v>10.3</v>
      </c>
      <c r="G93" s="185">
        <v>14.82</v>
      </c>
      <c r="H93" s="185">
        <v>21.6</v>
      </c>
      <c r="I93" s="185">
        <v>2.66</v>
      </c>
      <c r="J93" s="32">
        <v>0</v>
      </c>
      <c r="K93">
        <v>0.03</v>
      </c>
      <c r="L93">
        <v>0.06</v>
      </c>
      <c r="M93" s="16">
        <v>0.48099999999999998</v>
      </c>
      <c r="N93" s="220">
        <f>+((K93+L93)/14)/(M93/31)</f>
        <v>0.4143154143154143</v>
      </c>
      <c r="O93" s="215">
        <f t="shared" si="38"/>
        <v>349.67842369811723</v>
      </c>
      <c r="P93" s="216">
        <f t="shared" si="40"/>
        <v>150.44999999999999</v>
      </c>
      <c r="Q93" s="216">
        <f t="shared" si="41"/>
        <v>10</v>
      </c>
      <c r="R93" s="216">
        <f t="shared" si="42"/>
        <v>13.67</v>
      </c>
      <c r="S93" s="216">
        <f t="shared" si="43"/>
        <v>21.6</v>
      </c>
      <c r="T93" s="216">
        <f t="shared" si="44"/>
        <v>2.8200000000000003</v>
      </c>
      <c r="U93" s="216">
        <f t="shared" si="45"/>
        <v>2.5</v>
      </c>
      <c r="V93" s="278">
        <v>25.313720238095243</v>
      </c>
      <c r="W93" s="278">
        <v>19971.085714285717</v>
      </c>
      <c r="X93" s="277">
        <f t="shared" si="39"/>
        <v>1.2252403108203604E-2</v>
      </c>
    </row>
    <row r="94" spans="1:24" ht="15" customHeight="1" x14ac:dyDescent="0.25">
      <c r="A94" s="189">
        <v>43319</v>
      </c>
      <c r="B94" s="30">
        <f t="shared" si="37"/>
        <v>7</v>
      </c>
      <c r="C94" s="190">
        <v>86</v>
      </c>
      <c r="D94" s="241">
        <v>503</v>
      </c>
      <c r="E94" s="185">
        <v>174.4</v>
      </c>
      <c r="F94" s="185">
        <v>10.4</v>
      </c>
      <c r="G94" s="185">
        <v>15.21</v>
      </c>
      <c r="H94" s="185">
        <v>21.1</v>
      </c>
      <c r="I94" s="185">
        <v>2.48</v>
      </c>
      <c r="J94">
        <v>0</v>
      </c>
      <c r="M94" s="16"/>
      <c r="N94" s="220"/>
      <c r="O94" s="215">
        <f t="shared" si="38"/>
        <v>428.47987117249744</v>
      </c>
      <c r="P94" s="216">
        <f t="shared" si="40"/>
        <v>169.4</v>
      </c>
      <c r="Q94" s="216">
        <f t="shared" si="41"/>
        <v>10.350000000000001</v>
      </c>
      <c r="R94" s="216">
        <f t="shared" si="42"/>
        <v>15.015000000000001</v>
      </c>
      <c r="S94" s="216">
        <f t="shared" si="43"/>
        <v>21.35</v>
      </c>
      <c r="T94" s="216">
        <f t="shared" si="44"/>
        <v>2.5700000000000003</v>
      </c>
      <c r="U94" s="216">
        <f t="shared" si="45"/>
        <v>0</v>
      </c>
      <c r="V94" s="34">
        <v>23.999097222222222</v>
      </c>
      <c r="W94" s="34">
        <v>21690.857142857149</v>
      </c>
      <c r="X94" s="16">
        <f t="shared" si="39"/>
        <v>4.5813259502463968E-2</v>
      </c>
    </row>
    <row r="95" spans="1:24" ht="15" customHeight="1" x14ac:dyDescent="0.25">
      <c r="A95" s="189">
        <v>43326</v>
      </c>
      <c r="B95" s="30">
        <f t="shared" si="37"/>
        <v>7</v>
      </c>
      <c r="C95" s="190">
        <v>86</v>
      </c>
      <c r="D95" s="241">
        <v>495</v>
      </c>
      <c r="E95" s="185">
        <v>160.6</v>
      </c>
      <c r="F95" s="185">
        <v>10.4</v>
      </c>
      <c r="G95" s="185">
        <v>14.2</v>
      </c>
      <c r="H95" s="185">
        <v>18.8</v>
      </c>
      <c r="I95" s="185">
        <v>2.84</v>
      </c>
      <c r="J95">
        <v>0</v>
      </c>
      <c r="K95">
        <v>0.12</v>
      </c>
      <c r="L95">
        <v>0.87</v>
      </c>
      <c r="M95" s="16">
        <v>0.53100000000000003</v>
      </c>
      <c r="N95" s="220">
        <f>+((K95+L95)/14)/(M95/31)</f>
        <v>4.128329297820823</v>
      </c>
      <c r="O95" s="215">
        <f t="shared" si="38"/>
        <v>498.98396767832128</v>
      </c>
      <c r="P95" s="216">
        <f t="shared" si="40"/>
        <v>167.5</v>
      </c>
      <c r="Q95" s="216">
        <f t="shared" si="41"/>
        <v>10.4</v>
      </c>
      <c r="R95" s="216">
        <f t="shared" si="42"/>
        <v>14.705</v>
      </c>
      <c r="S95" s="216">
        <f t="shared" si="43"/>
        <v>19.950000000000003</v>
      </c>
      <c r="T95" s="216">
        <f t="shared" si="44"/>
        <v>2.66</v>
      </c>
      <c r="U95" s="216">
        <f t="shared" si="45"/>
        <v>0</v>
      </c>
      <c r="V95" s="34">
        <v>18.205694444444447</v>
      </c>
      <c r="W95" s="34">
        <v>13460.228571428572</v>
      </c>
      <c r="X95" s="16">
        <f t="shared" si="39"/>
        <v>-2.2903439330069935E-3</v>
      </c>
    </row>
    <row r="96" spans="1:24" ht="15" customHeight="1" x14ac:dyDescent="0.25">
      <c r="A96" s="189">
        <v>43333</v>
      </c>
      <c r="B96" s="30">
        <f t="shared" si="37"/>
        <v>7</v>
      </c>
      <c r="C96" s="190">
        <v>86</v>
      </c>
      <c r="D96" s="242">
        <v>524</v>
      </c>
      <c r="E96" s="185">
        <v>158.6</v>
      </c>
      <c r="F96" s="185">
        <v>10.3</v>
      </c>
      <c r="G96" s="185">
        <v>15.93</v>
      </c>
      <c r="H96" s="185">
        <v>19.399999999999999</v>
      </c>
      <c r="I96" s="185">
        <v>2.92</v>
      </c>
      <c r="J96">
        <v>0</v>
      </c>
      <c r="M96" s="16"/>
      <c r="N96" s="220"/>
      <c r="O96" s="215">
        <f t="shared" si="38"/>
        <v>509.29362846986413</v>
      </c>
      <c r="P96" s="216">
        <f t="shared" si="40"/>
        <v>159.6</v>
      </c>
      <c r="Q96" s="216">
        <f t="shared" si="41"/>
        <v>10.350000000000001</v>
      </c>
      <c r="R96" s="216">
        <f t="shared" si="42"/>
        <v>15.065</v>
      </c>
      <c r="S96" s="216">
        <f t="shared" si="43"/>
        <v>19.100000000000001</v>
      </c>
      <c r="T96" s="216">
        <f t="shared" si="44"/>
        <v>2.88</v>
      </c>
      <c r="U96" s="216">
        <f t="shared" si="45"/>
        <v>0</v>
      </c>
      <c r="V96" s="34">
        <v>19.19461309523809</v>
      </c>
      <c r="W96" s="34">
        <v>12679.250623202301</v>
      </c>
      <c r="X96" s="16">
        <f t="shared" si="39"/>
        <v>8.1334173931930966E-3</v>
      </c>
    </row>
    <row r="97" spans="1:24" ht="15" customHeight="1" x14ac:dyDescent="0.25">
      <c r="A97" s="189">
        <v>43340</v>
      </c>
      <c r="B97" s="30">
        <f t="shared" si="37"/>
        <v>7</v>
      </c>
      <c r="C97" s="190">
        <v>86</v>
      </c>
      <c r="D97" s="243">
        <v>155</v>
      </c>
      <c r="E97" s="185">
        <v>152.9</v>
      </c>
      <c r="F97" s="185">
        <v>10.3</v>
      </c>
      <c r="G97" s="185">
        <v>14.85</v>
      </c>
      <c r="H97" s="185">
        <v>16.8</v>
      </c>
      <c r="I97" s="185">
        <v>2.58</v>
      </c>
      <c r="J97" s="32">
        <v>0</v>
      </c>
      <c r="K97">
        <v>0.16</v>
      </c>
      <c r="L97">
        <v>1.61</v>
      </c>
      <c r="M97" s="16">
        <v>0.86099999999999999</v>
      </c>
      <c r="N97" s="220">
        <f>+((K97+L97)/14)/(M97/31)</f>
        <v>4.5520159283225485</v>
      </c>
      <c r="O97" s="215">
        <f t="shared" si="38"/>
        <v>284.99122793517699</v>
      </c>
      <c r="P97" s="216">
        <f t="shared" si="40"/>
        <v>155.75</v>
      </c>
      <c r="Q97" s="216">
        <f t="shared" si="41"/>
        <v>10.3</v>
      </c>
      <c r="R97" s="216">
        <f t="shared" si="42"/>
        <v>15.39</v>
      </c>
      <c r="S97" s="216">
        <f t="shared" si="43"/>
        <v>18.100000000000001</v>
      </c>
      <c r="T97" s="216">
        <f t="shared" si="44"/>
        <v>2.75</v>
      </c>
      <c r="U97" s="216">
        <f t="shared" si="45"/>
        <v>0</v>
      </c>
      <c r="V97" s="278">
        <v>16.408501984126989</v>
      </c>
      <c r="W97" s="278">
        <v>13051.114285714286</v>
      </c>
      <c r="X97" s="277">
        <f t="shared" si="39"/>
        <v>-0.17400950962882789</v>
      </c>
    </row>
    <row r="98" spans="1:24" x14ac:dyDescent="0.25">
      <c r="A98" s="189">
        <v>43347</v>
      </c>
      <c r="B98" s="30">
        <f t="shared" si="37"/>
        <v>7</v>
      </c>
      <c r="C98" s="190">
        <v>86</v>
      </c>
      <c r="D98" s="243">
        <v>155</v>
      </c>
      <c r="E98" s="185">
        <v>144.6</v>
      </c>
      <c r="F98" s="185">
        <v>10.1</v>
      </c>
      <c r="G98" s="185">
        <v>14.08</v>
      </c>
      <c r="H98" s="185">
        <v>18.100000000000001</v>
      </c>
      <c r="I98" s="185">
        <v>3.51</v>
      </c>
      <c r="J98">
        <v>0</v>
      </c>
      <c r="M98" s="16"/>
      <c r="N98" s="220"/>
      <c r="O98" s="215">
        <f t="shared" si="38"/>
        <v>155</v>
      </c>
      <c r="P98" s="216">
        <f t="shared" si="40"/>
        <v>148.75</v>
      </c>
      <c r="Q98" s="216">
        <f t="shared" si="41"/>
        <v>10.199999999999999</v>
      </c>
      <c r="R98" s="216">
        <f t="shared" si="42"/>
        <v>14.465</v>
      </c>
      <c r="S98" s="216">
        <f t="shared" si="43"/>
        <v>17.450000000000003</v>
      </c>
      <c r="T98" s="216">
        <f t="shared" si="44"/>
        <v>3.0449999999999999</v>
      </c>
      <c r="U98" s="216">
        <f t="shared" si="45"/>
        <v>0</v>
      </c>
      <c r="V98" s="34">
        <v>15.938571428571427</v>
      </c>
      <c r="W98" s="34">
        <v>13708.114285714288</v>
      </c>
      <c r="X98" s="16">
        <f t="shared" si="39"/>
        <v>0</v>
      </c>
    </row>
    <row r="99" spans="1:24" x14ac:dyDescent="0.25">
      <c r="A99" s="189">
        <v>43361</v>
      </c>
      <c r="B99" s="30">
        <f t="shared" si="37"/>
        <v>14</v>
      </c>
      <c r="C99" s="190">
        <v>86</v>
      </c>
      <c r="D99" s="243">
        <v>315</v>
      </c>
      <c r="E99" s="185">
        <v>149.4</v>
      </c>
      <c r="F99" s="185">
        <v>9.3000000000000007</v>
      </c>
      <c r="G99" s="185">
        <v>11.77</v>
      </c>
      <c r="H99" s="185">
        <v>14.7</v>
      </c>
      <c r="I99" s="185">
        <v>2.94</v>
      </c>
      <c r="J99">
        <v>0</v>
      </c>
      <c r="K99">
        <v>1.1299999999999999</v>
      </c>
      <c r="L99">
        <v>2.75</v>
      </c>
      <c r="M99" s="16">
        <v>1.83</v>
      </c>
      <c r="N99" s="220">
        <f>+((K99+L99)/14)/(M99/31)</f>
        <v>4.6947697111631532</v>
      </c>
      <c r="O99" s="215">
        <f t="shared" si="38"/>
        <v>220.96379793984354</v>
      </c>
      <c r="P99" s="216">
        <f t="shared" si="40"/>
        <v>147</v>
      </c>
      <c r="Q99" s="216">
        <f t="shared" si="41"/>
        <v>9.6999999999999993</v>
      </c>
      <c r="R99" s="216">
        <f t="shared" si="42"/>
        <v>12.925000000000001</v>
      </c>
      <c r="S99" s="216">
        <f t="shared" si="43"/>
        <v>16.399999999999999</v>
      </c>
      <c r="T99" s="216">
        <f t="shared" si="44"/>
        <v>3.2249999999999996</v>
      </c>
      <c r="U99" s="216">
        <f t="shared" si="45"/>
        <v>0</v>
      </c>
      <c r="V99" s="34">
        <v>15.921562500000002</v>
      </c>
      <c r="W99" s="34">
        <v>12023.442857142858</v>
      </c>
      <c r="X99" s="16">
        <f t="shared" si="39"/>
        <v>5.0653394421884733E-2</v>
      </c>
    </row>
    <row r="100" spans="1:24" x14ac:dyDescent="0.25">
      <c r="A100" s="189">
        <v>43403</v>
      </c>
      <c r="B100" s="30">
        <f t="shared" si="37"/>
        <v>42</v>
      </c>
      <c r="C100" s="190">
        <v>86</v>
      </c>
      <c r="D100" s="243">
        <v>11479</v>
      </c>
      <c r="E100" s="185">
        <v>164.8</v>
      </c>
      <c r="F100" s="185">
        <v>7.4</v>
      </c>
      <c r="G100" s="185">
        <v>10.11</v>
      </c>
      <c r="H100" s="185">
        <v>7.4</v>
      </c>
      <c r="I100" s="185">
        <v>4.49</v>
      </c>
      <c r="J100">
        <v>0</v>
      </c>
      <c r="M100" s="16"/>
      <c r="N100" s="220"/>
      <c r="O100" s="215">
        <f t="shared" si="38"/>
        <v>1901.548053560572</v>
      </c>
      <c r="P100" s="216">
        <f t="shared" si="40"/>
        <v>157.10000000000002</v>
      </c>
      <c r="Q100" s="216">
        <f t="shared" si="41"/>
        <v>8.3500000000000014</v>
      </c>
      <c r="R100" s="216">
        <f t="shared" si="42"/>
        <v>10.94</v>
      </c>
      <c r="S100" s="216">
        <f t="shared" si="43"/>
        <v>11.05</v>
      </c>
      <c r="T100" s="216">
        <f t="shared" si="44"/>
        <v>3.7149999999999999</v>
      </c>
      <c r="U100" s="216">
        <f t="shared" si="45"/>
        <v>0</v>
      </c>
      <c r="V100" s="34">
        <v>11.522225529100529</v>
      </c>
      <c r="W100" s="34">
        <v>8673.9714285714308</v>
      </c>
      <c r="X100" s="16">
        <f t="shared" si="39"/>
        <v>8.5611950458091973E-2</v>
      </c>
    </row>
    <row r="101" spans="1:24" x14ac:dyDescent="0.25">
      <c r="A101" s="189">
        <v>43431</v>
      </c>
      <c r="B101" s="91">
        <f t="shared" si="37"/>
        <v>28</v>
      </c>
      <c r="C101" s="190">
        <v>86</v>
      </c>
      <c r="D101" s="244">
        <v>11776</v>
      </c>
      <c r="E101" s="185">
        <v>145.1</v>
      </c>
      <c r="F101" s="185">
        <v>6.9</v>
      </c>
      <c r="G101" s="185">
        <v>9.43</v>
      </c>
      <c r="H101" s="185">
        <v>5.7</v>
      </c>
      <c r="I101" s="185">
        <v>3.82</v>
      </c>
      <c r="J101" s="32">
        <v>0</v>
      </c>
      <c r="M101" s="16"/>
      <c r="N101" s="220"/>
      <c r="O101" s="215">
        <f t="shared" si="38"/>
        <v>11626.551681388597</v>
      </c>
      <c r="P101" s="216">
        <f t="shared" si="40"/>
        <v>154.94999999999999</v>
      </c>
      <c r="Q101" s="216">
        <f t="shared" si="41"/>
        <v>7.15</v>
      </c>
      <c r="R101" s="216">
        <f t="shared" si="42"/>
        <v>9.77</v>
      </c>
      <c r="S101" s="216">
        <f t="shared" si="43"/>
        <v>6.5500000000000007</v>
      </c>
      <c r="T101" s="216">
        <f t="shared" si="44"/>
        <v>4.1550000000000002</v>
      </c>
      <c r="U101" s="216">
        <f t="shared" si="45"/>
        <v>0</v>
      </c>
      <c r="V101" s="278">
        <v>6.2801215277777773</v>
      </c>
      <c r="W101" s="278">
        <v>3836.4857142857149</v>
      </c>
      <c r="X101" s="277">
        <f t="shared" si="39"/>
        <v>9.1229581797008005E-4</v>
      </c>
    </row>
    <row r="102" spans="1:24" x14ac:dyDescent="0.25">
      <c r="A102" s="189">
        <v>43515</v>
      </c>
      <c r="B102" s="30">
        <f t="shared" si="37"/>
        <v>84</v>
      </c>
      <c r="C102" s="190">
        <v>86</v>
      </c>
      <c r="D102" s="243">
        <v>11776</v>
      </c>
      <c r="E102" s="185">
        <v>111.8</v>
      </c>
      <c r="F102" s="185">
        <v>6.6</v>
      </c>
      <c r="G102" s="185">
        <v>5.6</v>
      </c>
      <c r="H102" s="185">
        <v>4.2</v>
      </c>
      <c r="I102" s="185">
        <v>5.25</v>
      </c>
      <c r="J102">
        <v>0</v>
      </c>
      <c r="M102" s="16"/>
      <c r="N102" s="220"/>
      <c r="O102" s="215">
        <f t="shared" si="38"/>
        <v>11776</v>
      </c>
      <c r="P102" s="216">
        <f t="shared" si="40"/>
        <v>128.44999999999999</v>
      </c>
      <c r="Q102" s="216">
        <f t="shared" si="41"/>
        <v>6.75</v>
      </c>
      <c r="R102" s="216">
        <f t="shared" si="42"/>
        <v>7.5149999999999997</v>
      </c>
      <c r="S102" s="216">
        <f t="shared" si="43"/>
        <v>4.95</v>
      </c>
      <c r="T102" s="216">
        <f t="shared" si="44"/>
        <v>4.5350000000000001</v>
      </c>
      <c r="U102" s="216">
        <f t="shared" si="45"/>
        <v>0</v>
      </c>
      <c r="V102" s="34">
        <v>4.3062938161375657</v>
      </c>
      <c r="W102" s="34">
        <v>2508.7071428571426</v>
      </c>
      <c r="X102" s="16">
        <f t="shared" si="39"/>
        <v>0</v>
      </c>
    </row>
    <row r="103" spans="1:24" x14ac:dyDescent="0.25">
      <c r="A103" s="189">
        <v>43543</v>
      </c>
      <c r="B103" s="30">
        <f t="shared" si="37"/>
        <v>28</v>
      </c>
      <c r="C103" s="190">
        <v>86</v>
      </c>
      <c r="D103" s="244">
        <v>11668</v>
      </c>
      <c r="E103" s="185">
        <v>79.5</v>
      </c>
      <c r="F103" s="185">
        <v>6.5</v>
      </c>
      <c r="G103" s="185">
        <v>6</v>
      </c>
      <c r="H103" s="185">
        <v>5.0999999999999996</v>
      </c>
      <c r="I103" s="185">
        <v>6.88</v>
      </c>
      <c r="J103">
        <v>0</v>
      </c>
      <c r="M103" s="16"/>
      <c r="N103" s="220"/>
      <c r="O103" s="215">
        <f t="shared" si="38"/>
        <v>11721.875617835227</v>
      </c>
      <c r="P103" s="216">
        <f t="shared" si="40"/>
        <v>95.65</v>
      </c>
      <c r="Q103" s="216">
        <f t="shared" si="41"/>
        <v>6.55</v>
      </c>
      <c r="R103" s="216">
        <f t="shared" si="42"/>
        <v>5.8</v>
      </c>
      <c r="S103" s="216">
        <f t="shared" si="43"/>
        <v>4.6500000000000004</v>
      </c>
      <c r="T103" s="216">
        <f t="shared" si="44"/>
        <v>6.0649999999999995</v>
      </c>
      <c r="U103" s="216">
        <f t="shared" si="45"/>
        <v>0</v>
      </c>
      <c r="V103" s="34">
        <v>7.1980605158730171</v>
      </c>
      <c r="W103" s="34">
        <v>6240.1928571428571</v>
      </c>
      <c r="X103" s="16">
        <f t="shared" si="39"/>
        <v>-3.2905392789452293E-4</v>
      </c>
    </row>
    <row r="104" spans="1:24" x14ac:dyDescent="0.25">
      <c r="A104" s="189">
        <v>43578</v>
      </c>
      <c r="B104" s="30">
        <f t="shared" si="37"/>
        <v>35</v>
      </c>
      <c r="C104" s="190">
        <v>86</v>
      </c>
      <c r="D104" s="243">
        <v>11776</v>
      </c>
      <c r="E104" s="185">
        <v>64.400000000000006</v>
      </c>
      <c r="F104" s="185">
        <v>6.2</v>
      </c>
      <c r="G104" s="185">
        <v>3</v>
      </c>
      <c r="H104" s="185">
        <v>11.3</v>
      </c>
      <c r="I104" s="185">
        <v>3.2</v>
      </c>
      <c r="J104">
        <v>0</v>
      </c>
      <c r="K104">
        <v>0.11</v>
      </c>
      <c r="L104">
        <v>0.01</v>
      </c>
      <c r="M104" s="16">
        <v>0.44600000000000001</v>
      </c>
      <c r="N104" s="220">
        <f>+((K104+L104)/14)/(M104/31)</f>
        <v>0.59577194106342091</v>
      </c>
      <c r="O104" s="215">
        <f t="shared" si="38"/>
        <v>11721.875617835227</v>
      </c>
      <c r="P104" s="216">
        <f t="shared" si="40"/>
        <v>71.95</v>
      </c>
      <c r="Q104" s="216">
        <f t="shared" si="41"/>
        <v>6.35</v>
      </c>
      <c r="R104" s="216">
        <f t="shared" si="42"/>
        <v>4.5</v>
      </c>
      <c r="S104" s="216">
        <f t="shared" si="43"/>
        <v>8.1999999999999993</v>
      </c>
      <c r="T104" s="216">
        <f t="shared" si="44"/>
        <v>5.04</v>
      </c>
      <c r="U104" s="216">
        <f t="shared" si="45"/>
        <v>0</v>
      </c>
      <c r="V104" s="34">
        <v>9.8300238095238104</v>
      </c>
      <c r="W104" s="34">
        <v>11994.599999999999</v>
      </c>
      <c r="X104" s="16">
        <f t="shared" si="39"/>
        <v>2.632431423156183E-4</v>
      </c>
    </row>
    <row r="105" spans="1:24" x14ac:dyDescent="0.25">
      <c r="A105" s="189">
        <v>43606</v>
      </c>
      <c r="B105" s="30">
        <f t="shared" si="37"/>
        <v>28</v>
      </c>
      <c r="C105" s="190">
        <v>86</v>
      </c>
      <c r="D105" s="243">
        <v>11776</v>
      </c>
      <c r="E105" s="32">
        <v>53.2</v>
      </c>
      <c r="F105" s="32">
        <v>5.9</v>
      </c>
      <c r="G105" s="32">
        <v>0.5</v>
      </c>
      <c r="H105" s="32">
        <v>12.9</v>
      </c>
      <c r="I105" s="32">
        <v>8.69</v>
      </c>
      <c r="J105">
        <v>0</v>
      </c>
      <c r="M105" s="16"/>
      <c r="N105" s="223"/>
      <c r="O105" s="221">
        <f t="shared" si="38"/>
        <v>11776</v>
      </c>
      <c r="P105" s="222">
        <f t="shared" si="40"/>
        <v>58.800000000000004</v>
      </c>
      <c r="Q105" s="222">
        <f t="shared" si="41"/>
        <v>6.0500000000000007</v>
      </c>
      <c r="R105" s="222">
        <f t="shared" si="42"/>
        <v>1.75</v>
      </c>
      <c r="S105" s="222">
        <f t="shared" si="43"/>
        <v>12.100000000000001</v>
      </c>
      <c r="T105" s="222">
        <f t="shared" si="44"/>
        <v>5.9450000000000003</v>
      </c>
      <c r="U105" s="222">
        <f t="shared" si="45"/>
        <v>0</v>
      </c>
      <c r="V105" s="250">
        <v>10.427601686507936</v>
      </c>
      <c r="W105" s="250">
        <v>6693.0857142857112</v>
      </c>
      <c r="X105" s="193">
        <f t="shared" si="39"/>
        <v>0</v>
      </c>
    </row>
    <row r="106" spans="1:24" ht="15" customHeight="1" x14ac:dyDescent="0.25"/>
    <row r="107" spans="1:24" x14ac:dyDescent="0.25">
      <c r="C107" s="294"/>
      <c r="D107"/>
    </row>
    <row r="108" spans="1:24" x14ac:dyDescent="0.25">
      <c r="C108" s="295"/>
      <c r="D108" s="16"/>
      <c r="E108" s="16"/>
      <c r="F108" s="16"/>
      <c r="G108" s="16"/>
      <c r="H108" s="16"/>
      <c r="I108" s="16"/>
      <c r="J108" s="16"/>
      <c r="K108" s="296"/>
      <c r="L108" s="296"/>
      <c r="M108" s="296"/>
      <c r="N108" s="296"/>
      <c r="O108" s="296"/>
      <c r="P108" s="296"/>
      <c r="Q108" s="296"/>
      <c r="R108" s="296"/>
      <c r="S108" s="296"/>
      <c r="T108" s="296"/>
      <c r="U108" s="296"/>
      <c r="V108" s="296"/>
      <c r="W108" s="296"/>
      <c r="X108" s="16"/>
    </row>
    <row r="109" spans="1:24" x14ac:dyDescent="0.25">
      <c r="C109" s="294"/>
      <c r="D109" s="16"/>
      <c r="E109" s="16"/>
      <c r="F109" s="16"/>
      <c r="G109" s="16"/>
      <c r="H109" s="16"/>
      <c r="I109" s="16"/>
      <c r="J109" s="16"/>
      <c r="K109" s="296"/>
      <c r="L109" s="296"/>
      <c r="M109" s="296"/>
      <c r="N109" s="296"/>
      <c r="O109" s="296"/>
      <c r="P109" s="296"/>
      <c r="Q109" s="296"/>
      <c r="R109" s="296"/>
      <c r="S109" s="296"/>
      <c r="T109" s="296"/>
      <c r="U109" s="296"/>
      <c r="V109" s="296"/>
      <c r="W109" s="296"/>
      <c r="X109" s="16"/>
    </row>
    <row r="110" spans="1:24" x14ac:dyDescent="0.25">
      <c r="D110" s="241"/>
      <c r="E110" s="241"/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241"/>
      <c r="R110" s="241"/>
      <c r="S110" s="241"/>
      <c r="T110" s="241"/>
      <c r="U110" s="241"/>
      <c r="V110" s="241"/>
      <c r="W110" s="241"/>
    </row>
  </sheetData>
  <autoFilter ref="A5:X108" xr:uid="{00000000-0009-0000-0000-000006000000}"/>
  <sortState xmlns:xlrd2="http://schemas.microsoft.com/office/spreadsheetml/2017/richdata2" ref="A6:Z105">
    <sortCondition ref="C5:C93"/>
  </sortState>
  <mergeCells count="2">
    <mergeCell ref="O3:W3"/>
    <mergeCell ref="O2:W2"/>
  </mergeCells>
  <conditionalFormatting sqref="Z6:Z25">
    <cfRule type="cellIs" dxfId="0" priority="23" operator="equal">
      <formula>12</formula>
    </cfRule>
  </conditionalFormatting>
  <conditionalFormatting sqref="N108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108:J108 O108:W108">
    <cfRule type="colorScale" priority="5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108:J108 N108:W10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09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109:J109 O109:W109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109:J109 N109:W109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8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10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9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10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8:J108 N108:W10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9:J109 N109:W10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10:W110">
    <cfRule type="colorScale" priority="8">
      <colorScale>
        <cfvo type="min"/>
        <cfvo type="max"/>
        <color rgb="FFF8696B"/>
        <color rgb="FFFCFCFF"/>
      </colorScale>
    </cfRule>
  </conditionalFormatting>
  <conditionalFormatting sqref="K108:M108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K108:M10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9:M109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K109:M10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8:M10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9:M10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0:M110">
    <cfRule type="colorScale" priority="1">
      <colorScale>
        <cfvo type="min"/>
        <cfvo type="max"/>
        <color rgb="FFF8696B"/>
        <color rgb="FFFCFCFF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G269"/>
  <sheetViews>
    <sheetView workbookViewId="0">
      <selection activeCell="O24" sqref="O24"/>
    </sheetView>
  </sheetViews>
  <sheetFormatPr defaultColWidth="11.5703125" defaultRowHeight="15" x14ac:dyDescent="0.25"/>
  <cols>
    <col min="1" max="1" width="9.7109375" style="132" customWidth="1"/>
    <col min="2" max="2" width="28" style="142" customWidth="1"/>
    <col min="3" max="3" width="10.28515625" style="139" customWidth="1"/>
    <col min="4" max="6" width="11.5703125" style="133"/>
    <col min="7" max="14" width="11.5703125" style="124"/>
    <col min="15" max="15" width="11.5703125" style="37"/>
    <col min="16" max="16" width="10.7109375" style="37" customWidth="1"/>
    <col min="17" max="17" width="16.85546875" style="37" customWidth="1"/>
    <col min="18" max="49" width="11.5703125" style="37"/>
    <col min="50" max="84" width="11.5703125" style="124"/>
    <col min="85" max="16384" width="11.5703125" style="125"/>
  </cols>
  <sheetData>
    <row r="1" spans="1:84" s="37" customFormat="1" x14ac:dyDescent="0.25">
      <c r="A1" s="112" t="s">
        <v>71</v>
      </c>
      <c r="B1" s="141" t="s">
        <v>25</v>
      </c>
      <c r="C1" s="113"/>
      <c r="D1" s="107"/>
      <c r="E1" s="107"/>
      <c r="Q1" s="107"/>
      <c r="R1" s="107"/>
      <c r="S1" s="107"/>
      <c r="T1" s="111"/>
      <c r="U1" s="110"/>
    </row>
    <row r="2" spans="1:84" s="37" customFormat="1" x14ac:dyDescent="0.25">
      <c r="A2" s="176" t="s">
        <v>68</v>
      </c>
      <c r="B2" s="140"/>
      <c r="C2" s="113" t="s">
        <v>64</v>
      </c>
      <c r="D2" s="113" t="s">
        <v>65</v>
      </c>
      <c r="E2" s="113" t="s">
        <v>66</v>
      </c>
      <c r="Q2" s="107"/>
      <c r="R2" s="107"/>
      <c r="S2" s="107"/>
      <c r="T2" s="111"/>
      <c r="U2" s="110"/>
    </row>
    <row r="3" spans="1:84" s="37" customFormat="1" x14ac:dyDescent="0.25">
      <c r="A3" s="109"/>
      <c r="B3" s="140" t="s">
        <v>70</v>
      </c>
      <c r="C3" s="107">
        <f>+MAX(C8:C90)</f>
        <v>1.1399999999999999</v>
      </c>
      <c r="D3" s="107">
        <f>+MAX(D8:D90)</f>
        <v>5.08</v>
      </c>
      <c r="E3" s="107">
        <f>+MAX(E8:E90)</f>
        <v>2.9</v>
      </c>
      <c r="Q3" s="107"/>
      <c r="R3" s="107"/>
      <c r="S3" s="107"/>
      <c r="T3" s="111"/>
      <c r="U3" s="110"/>
    </row>
    <row r="4" spans="1:84" s="37" customFormat="1" x14ac:dyDescent="0.25">
      <c r="A4" s="109"/>
      <c r="B4" s="140" t="s">
        <v>15</v>
      </c>
      <c r="C4" s="107">
        <f>+AVERAGE(C8:C90)</f>
        <v>0.18384615384615383</v>
      </c>
      <c r="D4" s="107">
        <f>+AVERAGE(D8:D90)</f>
        <v>0.99507692307692341</v>
      </c>
      <c r="E4" s="107">
        <f>+AVERAGE(E8:E90)</f>
        <v>0.62855384615384602</v>
      </c>
      <c r="Q4" s="107"/>
      <c r="R4" s="107"/>
      <c r="S4" s="107"/>
      <c r="T4" s="111"/>
      <c r="U4" s="110"/>
    </row>
    <row r="5" spans="1:84" s="37" customFormat="1" x14ac:dyDescent="0.25">
      <c r="A5" s="109"/>
      <c r="B5" s="140" t="s">
        <v>69</v>
      </c>
      <c r="C5" s="107">
        <f>+MIN(C8:C90)</f>
        <v>0.01</v>
      </c>
      <c r="D5" s="107">
        <f>+MIN(D8:D90)</f>
        <v>0</v>
      </c>
      <c r="E5" s="107">
        <f>+MIN(E8:E90)</f>
        <v>0</v>
      </c>
      <c r="Q5" s="107"/>
      <c r="R5" s="107"/>
      <c r="S5" s="107"/>
      <c r="T5" s="111"/>
      <c r="U5" s="110"/>
    </row>
    <row r="6" spans="1:84" s="37" customFormat="1" x14ac:dyDescent="0.25">
      <c r="A6" s="109"/>
      <c r="B6" s="140"/>
      <c r="C6" s="107"/>
      <c r="D6" s="107"/>
      <c r="E6" s="107"/>
      <c r="P6" s="107"/>
      <c r="Q6" s="107"/>
      <c r="R6" s="107"/>
      <c r="S6" s="111"/>
      <c r="T6" s="110"/>
    </row>
    <row r="7" spans="1:84" s="37" customFormat="1" x14ac:dyDescent="0.25">
      <c r="A7" s="109"/>
      <c r="B7" s="140"/>
      <c r="C7" s="113" t="s">
        <v>67</v>
      </c>
      <c r="D7" s="113" t="s">
        <v>67</v>
      </c>
      <c r="E7" s="113" t="s">
        <v>67</v>
      </c>
      <c r="Q7" s="107"/>
      <c r="R7" s="107"/>
      <c r="S7" s="107"/>
      <c r="T7" s="111"/>
      <c r="U7" s="110"/>
    </row>
    <row r="8" spans="1:84" s="37" customFormat="1" x14ac:dyDescent="0.25">
      <c r="A8" s="117">
        <v>42964</v>
      </c>
      <c r="B8" s="105">
        <v>11</v>
      </c>
      <c r="C8" s="134">
        <v>0.09</v>
      </c>
      <c r="D8" s="134">
        <v>2.84</v>
      </c>
      <c r="E8" s="134">
        <v>3.0000000000000001E-3</v>
      </c>
      <c r="O8" s="106"/>
      <c r="Q8" s="108"/>
      <c r="R8" s="108"/>
      <c r="S8" s="108"/>
      <c r="T8" s="108"/>
      <c r="U8" s="108"/>
    </row>
    <row r="9" spans="1:84" s="37" customFormat="1" x14ac:dyDescent="0.25">
      <c r="A9" s="117">
        <v>42964</v>
      </c>
      <c r="B9" s="105">
        <v>33</v>
      </c>
      <c r="C9" s="134">
        <v>0.05</v>
      </c>
      <c r="D9" s="134">
        <v>2.85</v>
      </c>
      <c r="E9" s="134">
        <v>1E-3</v>
      </c>
      <c r="Q9" s="107"/>
      <c r="R9" s="107"/>
      <c r="S9" s="107"/>
      <c r="T9" s="111"/>
      <c r="U9" s="110"/>
    </row>
    <row r="10" spans="1:84" s="37" customFormat="1" x14ac:dyDescent="0.25">
      <c r="A10" s="117">
        <v>42964</v>
      </c>
      <c r="B10" s="105">
        <v>34</v>
      </c>
      <c r="C10" s="134">
        <v>0.02</v>
      </c>
      <c r="D10" s="134">
        <v>3.52</v>
      </c>
      <c r="E10" s="134">
        <v>0</v>
      </c>
      <c r="Q10" s="107"/>
      <c r="R10" s="107"/>
      <c r="S10" s="107"/>
      <c r="T10" s="111"/>
      <c r="U10" s="110"/>
    </row>
    <row r="11" spans="1:84" s="37" customFormat="1" x14ac:dyDescent="0.25">
      <c r="A11" s="117">
        <v>42964</v>
      </c>
      <c r="B11" s="105">
        <v>61</v>
      </c>
      <c r="C11" s="134">
        <v>0.21</v>
      </c>
      <c r="D11" s="134">
        <v>5.08</v>
      </c>
      <c r="E11" s="134">
        <v>1.0999999999999999E-2</v>
      </c>
      <c r="Q11" s="107"/>
      <c r="R11" s="107"/>
      <c r="S11" s="107"/>
      <c r="T11" s="111"/>
      <c r="U11" s="110"/>
    </row>
    <row r="12" spans="1:84" s="37" customFormat="1" x14ac:dyDescent="0.25">
      <c r="A12" s="117">
        <v>42964</v>
      </c>
      <c r="B12" s="105">
        <v>63</v>
      </c>
      <c r="C12" s="134">
        <v>0.02</v>
      </c>
      <c r="D12" s="134">
        <v>3.83</v>
      </c>
      <c r="E12" s="134">
        <v>1E-3</v>
      </c>
      <c r="P12" s="107"/>
      <c r="Q12" s="107"/>
      <c r="R12" s="107"/>
      <c r="S12" s="111"/>
      <c r="T12" s="110"/>
    </row>
    <row r="13" spans="1:84" s="37" customFormat="1" x14ac:dyDescent="0.25">
      <c r="A13" s="117">
        <v>42964</v>
      </c>
      <c r="B13" s="105">
        <v>66</v>
      </c>
      <c r="C13" s="134">
        <v>0.1</v>
      </c>
      <c r="D13" s="134">
        <v>4.08</v>
      </c>
      <c r="E13" s="134">
        <v>0.03</v>
      </c>
    </row>
    <row r="14" spans="1:84" s="114" customFormat="1" x14ac:dyDescent="0.25">
      <c r="A14" s="117">
        <v>42998</v>
      </c>
      <c r="B14" s="105">
        <v>25</v>
      </c>
      <c r="C14" s="134">
        <v>0.03</v>
      </c>
      <c r="D14" s="134">
        <v>0.08</v>
      </c>
      <c r="E14" s="134">
        <v>0.02</v>
      </c>
      <c r="F14" s="108"/>
      <c r="G14" s="108"/>
      <c r="H14" s="108"/>
      <c r="I14" s="108"/>
      <c r="J14" s="108"/>
      <c r="K14" s="108"/>
      <c r="L14" s="108"/>
      <c r="M14" s="115"/>
      <c r="N14" s="108"/>
      <c r="O14" s="108"/>
      <c r="P14" s="108"/>
      <c r="Q14" s="108"/>
      <c r="R14" s="108"/>
      <c r="S14" s="108"/>
      <c r="T14" s="108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</row>
    <row r="15" spans="1:84" s="116" customFormat="1" x14ac:dyDescent="0.25">
      <c r="A15" s="117">
        <v>42998</v>
      </c>
      <c r="B15" s="105">
        <v>35</v>
      </c>
      <c r="C15" s="134">
        <v>0.04</v>
      </c>
      <c r="D15" s="134">
        <v>0.01</v>
      </c>
      <c r="E15" s="134">
        <v>2.3E-2</v>
      </c>
      <c r="F15" s="108"/>
      <c r="G15" s="108"/>
      <c r="H15" s="108"/>
      <c r="I15" s="108"/>
      <c r="J15" s="108"/>
      <c r="K15" s="108"/>
      <c r="L15" s="108"/>
      <c r="M15" s="108"/>
      <c r="N15" s="37"/>
      <c r="O15" s="37"/>
      <c r="P15" s="37"/>
      <c r="Q15" s="108"/>
      <c r="R15" s="108"/>
      <c r="S15" s="108"/>
      <c r="T15" s="108"/>
      <c r="U15" s="108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</row>
    <row r="16" spans="1:84" x14ac:dyDescent="0.25">
      <c r="A16" s="117">
        <v>42998</v>
      </c>
      <c r="B16" s="105">
        <v>77</v>
      </c>
      <c r="C16" s="134">
        <v>0.04</v>
      </c>
      <c r="D16" s="134">
        <v>2.62</v>
      </c>
      <c r="E16" s="134">
        <v>0.13</v>
      </c>
      <c r="F16" s="121"/>
      <c r="G16" s="121"/>
      <c r="H16" s="121"/>
      <c r="I16" s="121"/>
      <c r="J16" s="121"/>
      <c r="K16" s="121"/>
      <c r="L16" s="121"/>
      <c r="M16" s="121"/>
      <c r="N16" s="37"/>
      <c r="O16" s="115"/>
      <c r="P16" s="122"/>
      <c r="Q16" s="123"/>
      <c r="R16" s="123"/>
      <c r="S16" s="123"/>
      <c r="T16" s="123"/>
      <c r="U16" s="123"/>
      <c r="AW16" s="124"/>
      <c r="CF16" s="125"/>
    </row>
    <row r="17" spans="1:84" x14ac:dyDescent="0.25">
      <c r="A17" s="117">
        <v>42998</v>
      </c>
      <c r="B17" s="105">
        <v>78</v>
      </c>
      <c r="C17" s="134">
        <v>0.02</v>
      </c>
      <c r="D17" s="134">
        <v>0.27</v>
      </c>
      <c r="E17" s="134">
        <v>1.2999999999999999E-2</v>
      </c>
      <c r="F17" s="121"/>
      <c r="G17" s="121"/>
      <c r="H17" s="121"/>
      <c r="I17" s="121"/>
      <c r="J17" s="121"/>
      <c r="K17" s="121"/>
      <c r="L17" s="121"/>
      <c r="M17" s="121"/>
      <c r="N17" s="37"/>
      <c r="O17" s="126"/>
      <c r="P17" s="122"/>
      <c r="Q17" s="123"/>
      <c r="R17" s="123"/>
      <c r="S17" s="123"/>
      <c r="T17" s="123"/>
      <c r="U17" s="123"/>
      <c r="AW17" s="124"/>
      <c r="CF17" s="125"/>
    </row>
    <row r="18" spans="1:84" x14ac:dyDescent="0.25">
      <c r="A18" s="117">
        <v>42998</v>
      </c>
      <c r="B18" s="105">
        <v>99</v>
      </c>
      <c r="C18" s="134">
        <v>0.04</v>
      </c>
      <c r="D18" s="134">
        <v>0.03</v>
      </c>
      <c r="E18" s="134">
        <v>4.7E-2</v>
      </c>
      <c r="F18" s="121"/>
      <c r="G18" s="121"/>
      <c r="H18" s="121"/>
      <c r="I18" s="121"/>
      <c r="J18" s="121"/>
      <c r="K18" s="121"/>
      <c r="L18" s="121"/>
      <c r="M18" s="121"/>
      <c r="N18" s="37"/>
      <c r="O18" s="126"/>
      <c r="P18" s="122"/>
      <c r="Q18" s="123"/>
      <c r="R18" s="123"/>
      <c r="S18" s="123"/>
      <c r="T18" s="123"/>
      <c r="U18" s="123"/>
      <c r="AW18" s="124"/>
      <c r="CF18" s="125"/>
    </row>
    <row r="19" spans="1:84" x14ac:dyDescent="0.25">
      <c r="A19" s="130">
        <v>43066</v>
      </c>
      <c r="B19" s="143">
        <v>8</v>
      </c>
      <c r="C19" s="134">
        <v>0.01</v>
      </c>
      <c r="D19" s="135">
        <v>0</v>
      </c>
      <c r="E19" s="134">
        <v>5.0000000000000001E-3</v>
      </c>
      <c r="F19" s="121"/>
      <c r="G19" s="121"/>
      <c r="H19" s="121"/>
      <c r="I19" s="121"/>
      <c r="J19" s="121"/>
      <c r="K19" s="121"/>
      <c r="L19" s="121"/>
      <c r="M19" s="121"/>
      <c r="N19" s="37"/>
      <c r="O19" s="126"/>
      <c r="P19" s="122"/>
      <c r="Q19" s="123"/>
      <c r="R19" s="123"/>
      <c r="S19" s="123"/>
      <c r="T19" s="123"/>
      <c r="U19" s="123"/>
      <c r="AW19" s="124"/>
      <c r="CF19" s="125"/>
    </row>
    <row r="20" spans="1:84" x14ac:dyDescent="0.25">
      <c r="A20" s="117">
        <v>43066</v>
      </c>
      <c r="B20" s="105">
        <v>9</v>
      </c>
      <c r="C20" s="134">
        <v>0.01</v>
      </c>
      <c r="D20" s="134">
        <v>0.01</v>
      </c>
      <c r="E20" s="134">
        <v>5.0000000000000001E-3</v>
      </c>
      <c r="F20" s="121"/>
      <c r="G20" s="121"/>
      <c r="H20" s="121"/>
      <c r="I20" s="121"/>
      <c r="J20" s="121"/>
      <c r="K20" s="121"/>
      <c r="L20" s="121"/>
      <c r="M20" s="121"/>
      <c r="N20" s="37"/>
      <c r="O20" s="126"/>
      <c r="P20" s="122"/>
      <c r="Q20" s="123"/>
      <c r="R20" s="123"/>
      <c r="S20" s="123"/>
      <c r="T20" s="123"/>
      <c r="U20" s="123"/>
      <c r="AW20" s="124"/>
      <c r="CF20" s="125"/>
    </row>
    <row r="21" spans="1:84" x14ac:dyDescent="0.25">
      <c r="A21" s="117">
        <v>43066</v>
      </c>
      <c r="B21" s="105">
        <v>100</v>
      </c>
      <c r="C21" s="134">
        <v>0.01</v>
      </c>
      <c r="D21" s="134">
        <v>0.01</v>
      </c>
      <c r="E21" s="134">
        <v>1E-3</v>
      </c>
      <c r="F21" s="121"/>
      <c r="G21" s="121"/>
      <c r="H21" s="121"/>
      <c r="I21" s="121"/>
      <c r="J21" s="121"/>
      <c r="K21" s="121"/>
      <c r="L21" s="121"/>
      <c r="M21" s="121"/>
      <c r="N21" s="37"/>
      <c r="O21" s="115"/>
      <c r="P21" s="122"/>
      <c r="Q21" s="123"/>
      <c r="R21" s="123"/>
      <c r="S21" s="123"/>
      <c r="T21" s="123"/>
      <c r="U21" s="123"/>
      <c r="AW21" s="124"/>
      <c r="CF21" s="125"/>
    </row>
    <row r="22" spans="1:84" x14ac:dyDescent="0.25">
      <c r="A22" s="117">
        <v>43235</v>
      </c>
      <c r="B22" s="105">
        <v>12</v>
      </c>
      <c r="C22" s="134">
        <v>0.01</v>
      </c>
      <c r="D22" s="134">
        <v>0.01</v>
      </c>
      <c r="E22" s="134">
        <v>0.28599999999999998</v>
      </c>
      <c r="F22" s="121"/>
      <c r="G22" s="121"/>
      <c r="H22" s="121"/>
      <c r="I22" s="121"/>
      <c r="J22" s="121"/>
      <c r="K22" s="121"/>
      <c r="L22" s="121"/>
      <c r="M22" s="121"/>
      <c r="N22" s="37"/>
      <c r="O22" s="126"/>
      <c r="P22" s="122"/>
      <c r="Q22" s="123"/>
      <c r="R22" s="123"/>
      <c r="S22" s="123"/>
      <c r="T22" s="123"/>
      <c r="U22" s="123"/>
      <c r="AW22" s="124"/>
      <c r="CF22" s="125"/>
    </row>
    <row r="23" spans="1:84" x14ac:dyDescent="0.25">
      <c r="A23" s="117">
        <v>43235</v>
      </c>
      <c r="B23" s="105">
        <v>39</v>
      </c>
      <c r="C23" s="134">
        <v>0.01</v>
      </c>
      <c r="D23" s="134">
        <v>0.01</v>
      </c>
      <c r="E23" s="134">
        <v>0.44</v>
      </c>
      <c r="F23" s="121"/>
      <c r="G23" s="121"/>
      <c r="H23" s="121"/>
      <c r="I23" s="121"/>
      <c r="J23" s="121"/>
      <c r="K23" s="121"/>
      <c r="L23" s="121"/>
      <c r="M23" s="121"/>
      <c r="N23" s="37"/>
      <c r="O23" s="126"/>
      <c r="P23" s="122"/>
      <c r="Q23" s="123"/>
      <c r="R23" s="123"/>
      <c r="S23" s="123"/>
      <c r="T23" s="123"/>
      <c r="U23" s="123"/>
      <c r="AW23" s="124"/>
      <c r="CF23" s="125"/>
    </row>
    <row r="24" spans="1:84" x14ac:dyDescent="0.25">
      <c r="A24" s="117">
        <v>43235</v>
      </c>
      <c r="B24" s="105">
        <v>46</v>
      </c>
      <c r="C24" s="134">
        <v>0.02</v>
      </c>
      <c r="D24" s="134">
        <v>0.01</v>
      </c>
      <c r="E24" s="134">
        <v>0.1</v>
      </c>
      <c r="F24" s="121"/>
      <c r="G24" s="121"/>
      <c r="H24" s="121"/>
      <c r="I24" s="121"/>
      <c r="J24" s="121"/>
      <c r="K24" s="121"/>
      <c r="L24" s="121"/>
      <c r="M24" s="121"/>
      <c r="N24" s="37"/>
      <c r="O24" s="126"/>
      <c r="P24" s="122"/>
      <c r="Q24" s="123"/>
      <c r="R24" s="123"/>
      <c r="S24" s="123"/>
      <c r="T24" s="123"/>
      <c r="U24" s="123"/>
      <c r="AW24" s="124"/>
      <c r="CF24" s="125"/>
    </row>
    <row r="25" spans="1:84" x14ac:dyDescent="0.25">
      <c r="A25" s="117">
        <v>43235</v>
      </c>
      <c r="B25" s="105">
        <v>78</v>
      </c>
      <c r="C25" s="134">
        <v>0.01</v>
      </c>
      <c r="D25" s="134">
        <v>0.01</v>
      </c>
      <c r="E25" s="134">
        <v>3.0000000000000001E-3</v>
      </c>
      <c r="F25" s="121"/>
      <c r="G25" s="121"/>
      <c r="H25" s="121"/>
      <c r="I25" s="121"/>
      <c r="J25" s="121"/>
      <c r="K25" s="121"/>
      <c r="L25" s="121"/>
      <c r="M25" s="121"/>
      <c r="N25" s="37"/>
      <c r="O25" s="126"/>
      <c r="P25" s="122"/>
      <c r="Q25" s="123"/>
      <c r="R25" s="123"/>
      <c r="S25" s="123"/>
      <c r="T25" s="123"/>
      <c r="U25" s="123"/>
      <c r="AW25" s="124"/>
      <c r="CF25" s="125"/>
    </row>
    <row r="26" spans="1:84" x14ac:dyDescent="0.25">
      <c r="A26" s="117">
        <v>43235</v>
      </c>
      <c r="B26" s="105">
        <v>83</v>
      </c>
      <c r="C26" s="134">
        <v>0.01</v>
      </c>
      <c r="D26" s="134">
        <v>0.01</v>
      </c>
      <c r="E26" s="134">
        <v>0.218</v>
      </c>
      <c r="F26" s="121"/>
      <c r="G26" s="121"/>
      <c r="H26" s="121"/>
      <c r="I26" s="121"/>
      <c r="J26" s="121"/>
      <c r="K26" s="121"/>
      <c r="L26" s="121"/>
      <c r="M26" s="121"/>
      <c r="N26" s="37"/>
      <c r="O26" s="126"/>
      <c r="P26" s="122"/>
      <c r="Q26" s="123"/>
      <c r="R26" s="123"/>
      <c r="S26" s="123"/>
      <c r="T26" s="123"/>
      <c r="U26" s="123"/>
      <c r="AW26" s="124"/>
      <c r="CF26" s="125"/>
    </row>
    <row r="27" spans="1:84" x14ac:dyDescent="0.25">
      <c r="A27" s="117">
        <v>43278</v>
      </c>
      <c r="B27" s="105">
        <v>10</v>
      </c>
      <c r="C27" s="134">
        <v>0.05</v>
      </c>
      <c r="D27" s="134">
        <v>0</v>
      </c>
      <c r="E27" s="134">
        <v>9.9000000000000005E-2</v>
      </c>
      <c r="F27" s="121"/>
      <c r="G27" s="121"/>
      <c r="H27" s="121"/>
      <c r="I27" s="121"/>
      <c r="J27" s="121"/>
      <c r="K27" s="121"/>
      <c r="L27" s="121"/>
      <c r="M27" s="121"/>
      <c r="N27" s="37"/>
      <c r="O27" s="126"/>
      <c r="P27" s="122"/>
      <c r="Q27" s="123"/>
      <c r="R27" s="123"/>
      <c r="S27" s="123"/>
      <c r="T27" s="123"/>
      <c r="U27" s="123"/>
      <c r="AW27" s="124"/>
      <c r="CF27" s="125"/>
    </row>
    <row r="28" spans="1:84" x14ac:dyDescent="0.25">
      <c r="A28" s="265">
        <v>43278</v>
      </c>
      <c r="B28" s="266">
        <v>13</v>
      </c>
      <c r="C28" s="267">
        <v>0.09</v>
      </c>
      <c r="D28" s="267">
        <v>0.17</v>
      </c>
      <c r="E28" s="267">
        <v>0.29099999999999998</v>
      </c>
      <c r="F28" s="127"/>
      <c r="G28" s="127"/>
      <c r="H28" s="127"/>
      <c r="I28" s="127"/>
      <c r="J28" s="127"/>
      <c r="K28" s="127"/>
      <c r="L28" s="127"/>
      <c r="M28" s="127"/>
      <c r="N28" s="37"/>
      <c r="O28" s="126"/>
      <c r="P28" s="122"/>
      <c r="Q28" s="123"/>
      <c r="R28" s="123"/>
      <c r="S28" s="123"/>
      <c r="T28" s="123"/>
      <c r="U28" s="123"/>
      <c r="AW28" s="124"/>
      <c r="CF28" s="125"/>
    </row>
    <row r="29" spans="1:84" x14ac:dyDescent="0.25">
      <c r="A29" s="117">
        <v>43278</v>
      </c>
      <c r="B29" s="105">
        <v>15</v>
      </c>
      <c r="C29" s="134">
        <v>0.03</v>
      </c>
      <c r="D29" s="134">
        <v>0</v>
      </c>
      <c r="E29" s="134">
        <v>0.10299999999999999</v>
      </c>
      <c r="F29" s="120"/>
      <c r="G29" s="120"/>
      <c r="H29" s="120"/>
      <c r="I29" s="120"/>
      <c r="J29" s="120"/>
      <c r="K29" s="120"/>
      <c r="L29" s="120"/>
      <c r="M29" s="120"/>
      <c r="N29" s="37"/>
      <c r="O29" s="115"/>
      <c r="P29" s="122"/>
      <c r="Q29" s="123"/>
      <c r="R29" s="123"/>
      <c r="S29" s="123"/>
      <c r="T29" s="123"/>
      <c r="U29" s="123"/>
      <c r="AW29" s="124"/>
      <c r="CF29" s="125"/>
    </row>
    <row r="30" spans="1:84" x14ac:dyDescent="0.25">
      <c r="A30" s="117">
        <v>43278</v>
      </c>
      <c r="B30" s="105">
        <v>21</v>
      </c>
      <c r="C30" s="134">
        <v>0.05</v>
      </c>
      <c r="D30" s="134">
        <v>0.01</v>
      </c>
      <c r="E30" s="134">
        <v>0.17899999999999999</v>
      </c>
      <c r="F30" s="120"/>
      <c r="G30" s="120"/>
      <c r="H30" s="120"/>
      <c r="I30" s="120"/>
      <c r="J30" s="120"/>
      <c r="K30" s="120"/>
      <c r="L30" s="120"/>
      <c r="M30" s="120"/>
      <c r="N30" s="37"/>
      <c r="O30" s="126"/>
      <c r="P30" s="122"/>
      <c r="Q30" s="123"/>
      <c r="R30" s="123"/>
      <c r="S30" s="123"/>
      <c r="T30" s="123"/>
      <c r="U30" s="123"/>
      <c r="AW30" s="124"/>
      <c r="CF30" s="125"/>
    </row>
    <row r="31" spans="1:84" x14ac:dyDescent="0.25">
      <c r="A31" s="117">
        <v>43278</v>
      </c>
      <c r="B31" s="105">
        <v>33</v>
      </c>
      <c r="C31" s="134">
        <v>7.0000000000000007E-2</v>
      </c>
      <c r="D31" s="134">
        <v>0.06</v>
      </c>
      <c r="E31" s="134">
        <v>0.39</v>
      </c>
      <c r="F31" s="120"/>
      <c r="G31" s="120"/>
      <c r="H31" s="120"/>
      <c r="I31" s="120"/>
      <c r="J31" s="120"/>
      <c r="K31" s="120"/>
      <c r="L31" s="120"/>
      <c r="M31" s="120"/>
      <c r="N31" s="37"/>
      <c r="O31" s="126"/>
      <c r="P31" s="122"/>
      <c r="Q31" s="123"/>
      <c r="R31" s="123"/>
      <c r="S31" s="123"/>
      <c r="T31" s="123"/>
      <c r="U31" s="123"/>
      <c r="AW31" s="124"/>
      <c r="CF31" s="125"/>
    </row>
    <row r="32" spans="1:84" x14ac:dyDescent="0.25">
      <c r="A32" s="117">
        <v>43278</v>
      </c>
      <c r="B32" s="105">
        <v>65</v>
      </c>
      <c r="C32" s="134">
        <v>0.1</v>
      </c>
      <c r="D32" s="134">
        <v>0.01</v>
      </c>
      <c r="E32" s="134">
        <v>0.17399999999999999</v>
      </c>
      <c r="F32" s="121"/>
      <c r="G32" s="121"/>
      <c r="H32" s="121"/>
      <c r="I32" s="121"/>
      <c r="J32" s="121"/>
      <c r="K32" s="121"/>
      <c r="L32" s="121"/>
      <c r="M32" s="121"/>
      <c r="N32" s="37"/>
      <c r="AW32" s="124"/>
      <c r="CF32" s="125"/>
    </row>
    <row r="33" spans="1:84" x14ac:dyDescent="0.25">
      <c r="A33" s="117">
        <v>43278</v>
      </c>
      <c r="B33" s="105">
        <v>67</v>
      </c>
      <c r="C33" s="134">
        <v>0.05</v>
      </c>
      <c r="D33" s="134">
        <v>0.23</v>
      </c>
      <c r="E33" s="134">
        <v>0.377</v>
      </c>
      <c r="F33" s="121"/>
      <c r="G33" s="121"/>
      <c r="H33" s="121"/>
      <c r="I33" s="121"/>
      <c r="J33" s="121"/>
      <c r="K33" s="121"/>
      <c r="L33" s="121"/>
      <c r="M33" s="121"/>
      <c r="N33" s="37"/>
      <c r="AW33" s="124"/>
      <c r="CF33" s="125"/>
    </row>
    <row r="34" spans="1:84" x14ac:dyDescent="0.25">
      <c r="A34" s="117">
        <v>43278</v>
      </c>
      <c r="B34" s="118">
        <v>86</v>
      </c>
      <c r="C34" s="281">
        <v>0.01</v>
      </c>
      <c r="D34" s="281">
        <v>0.24</v>
      </c>
      <c r="E34" s="281">
        <v>0.16600000000000001</v>
      </c>
      <c r="F34" s="121"/>
      <c r="G34" s="121"/>
      <c r="H34" s="121"/>
      <c r="I34" s="121"/>
      <c r="J34" s="121"/>
      <c r="K34" s="121"/>
      <c r="L34" s="121"/>
      <c r="M34" s="121"/>
      <c r="N34" s="37"/>
      <c r="AW34" s="124"/>
      <c r="CF34" s="125"/>
    </row>
    <row r="35" spans="1:84" x14ac:dyDescent="0.25">
      <c r="A35" s="117">
        <v>43298</v>
      </c>
      <c r="B35" s="118">
        <v>15</v>
      </c>
      <c r="C35" s="119">
        <v>0.13</v>
      </c>
      <c r="D35" s="119">
        <v>0.09</v>
      </c>
      <c r="E35" s="281">
        <v>0.66300000000000003</v>
      </c>
      <c r="F35" s="121"/>
      <c r="G35" s="121"/>
      <c r="H35" s="121"/>
      <c r="I35" s="121"/>
      <c r="J35" s="121"/>
      <c r="K35" s="121"/>
      <c r="L35" s="121"/>
      <c r="M35" s="121"/>
      <c r="N35" s="37"/>
      <c r="AW35" s="124"/>
      <c r="CF35" s="125"/>
    </row>
    <row r="36" spans="1:84" x14ac:dyDescent="0.25">
      <c r="A36" s="117">
        <v>43298</v>
      </c>
      <c r="B36" s="105">
        <v>21</v>
      </c>
      <c r="C36" s="135">
        <v>0.11</v>
      </c>
      <c r="D36" s="135">
        <v>0.42</v>
      </c>
      <c r="E36" s="134">
        <v>0.47199999999999998</v>
      </c>
      <c r="F36" s="121"/>
      <c r="G36" s="121"/>
      <c r="H36" s="121"/>
      <c r="I36" s="121"/>
      <c r="J36" s="121"/>
      <c r="K36" s="121"/>
      <c r="L36" s="121"/>
      <c r="M36" s="121"/>
      <c r="N36" s="37"/>
      <c r="AW36" s="124"/>
      <c r="CF36" s="125"/>
    </row>
    <row r="37" spans="1:84" x14ac:dyDescent="0.25">
      <c r="A37" s="117">
        <v>43298</v>
      </c>
      <c r="B37" s="105">
        <v>33</v>
      </c>
      <c r="C37" s="135">
        <v>0.11</v>
      </c>
      <c r="D37" s="135">
        <v>0.02</v>
      </c>
      <c r="E37" s="134">
        <v>0.71699999999999997</v>
      </c>
      <c r="F37" s="121"/>
      <c r="G37" s="121"/>
      <c r="H37" s="121"/>
      <c r="I37" s="121"/>
      <c r="J37" s="121"/>
      <c r="K37" s="121"/>
      <c r="L37" s="121"/>
      <c r="M37" s="121"/>
      <c r="N37" s="37"/>
      <c r="AW37" s="124"/>
      <c r="CF37" s="125"/>
    </row>
    <row r="38" spans="1:84" s="128" customFormat="1" x14ac:dyDescent="0.25">
      <c r="A38" s="117">
        <v>43298</v>
      </c>
      <c r="B38" s="105">
        <v>65</v>
      </c>
      <c r="C38" s="135">
        <v>0.19</v>
      </c>
      <c r="D38" s="135">
        <v>0.6</v>
      </c>
      <c r="E38" s="134">
        <v>0.64800000000000002</v>
      </c>
      <c r="F38" s="121"/>
      <c r="G38" s="121"/>
      <c r="H38" s="121"/>
      <c r="I38" s="121"/>
      <c r="J38" s="121"/>
      <c r="K38" s="121"/>
      <c r="L38" s="121"/>
      <c r="M38" s="121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4"/>
      <c r="BJ38" s="124"/>
      <c r="BK38" s="124"/>
      <c r="BL38" s="124"/>
      <c r="BM38" s="124"/>
      <c r="BN38" s="124"/>
      <c r="BO38" s="124"/>
      <c r="BP38" s="124"/>
      <c r="BQ38" s="124"/>
      <c r="BR38" s="124"/>
      <c r="BS38" s="124"/>
      <c r="BT38" s="124"/>
      <c r="BU38" s="124"/>
      <c r="BV38" s="124"/>
      <c r="BW38" s="124"/>
      <c r="BX38" s="124"/>
      <c r="BY38" s="124"/>
      <c r="BZ38" s="124"/>
      <c r="CA38" s="124"/>
      <c r="CB38" s="124"/>
      <c r="CC38" s="124"/>
      <c r="CD38" s="124"/>
      <c r="CE38" s="124"/>
    </row>
    <row r="39" spans="1:84" x14ac:dyDescent="0.25">
      <c r="A39" s="117">
        <v>43298</v>
      </c>
      <c r="B39" s="105">
        <v>86</v>
      </c>
      <c r="C39" s="135">
        <v>0.02</v>
      </c>
      <c r="D39" s="135">
        <v>0.33</v>
      </c>
      <c r="E39" s="134">
        <v>0.54600000000000004</v>
      </c>
      <c r="F39" s="121"/>
      <c r="G39" s="121"/>
      <c r="H39" s="121"/>
      <c r="I39" s="121"/>
      <c r="J39" s="121"/>
      <c r="K39" s="121"/>
      <c r="L39" s="121"/>
      <c r="M39" s="121"/>
      <c r="N39" s="37"/>
      <c r="AW39" s="124"/>
      <c r="CF39" s="125"/>
    </row>
    <row r="40" spans="1:84" x14ac:dyDescent="0.25">
      <c r="A40" s="117">
        <v>43298</v>
      </c>
      <c r="B40" s="118"/>
      <c r="C40" s="119"/>
      <c r="D40" s="119"/>
      <c r="E40" s="119"/>
      <c r="F40" s="121"/>
      <c r="G40" s="121"/>
      <c r="H40" s="121"/>
      <c r="I40" s="121"/>
      <c r="J40" s="121"/>
      <c r="K40" s="121"/>
      <c r="L40" s="121"/>
      <c r="M40" s="121"/>
      <c r="N40" s="37"/>
      <c r="AW40" s="124"/>
      <c r="CF40" s="125"/>
    </row>
    <row r="41" spans="1:84" x14ac:dyDescent="0.25">
      <c r="A41" s="117">
        <v>43298</v>
      </c>
      <c r="B41" s="118"/>
      <c r="C41" s="119"/>
      <c r="D41" s="119"/>
      <c r="E41" s="119"/>
      <c r="F41" s="121"/>
      <c r="G41" s="121"/>
      <c r="H41" s="121"/>
      <c r="I41" s="121"/>
      <c r="J41" s="121"/>
      <c r="K41" s="121"/>
      <c r="L41" s="121"/>
      <c r="M41" s="121"/>
      <c r="N41" s="37"/>
      <c r="AW41" s="124"/>
      <c r="CF41" s="125"/>
    </row>
    <row r="42" spans="1:84" x14ac:dyDescent="0.25">
      <c r="A42" s="117">
        <v>43298</v>
      </c>
      <c r="B42" s="118"/>
      <c r="C42" s="119"/>
      <c r="D42" s="119"/>
      <c r="E42" s="119"/>
      <c r="F42" s="121"/>
      <c r="G42" s="121"/>
      <c r="H42" s="121"/>
      <c r="I42" s="121"/>
      <c r="J42" s="121"/>
      <c r="K42" s="121"/>
      <c r="L42" s="121"/>
      <c r="M42" s="121"/>
      <c r="N42" s="37"/>
      <c r="AW42" s="124"/>
      <c r="CF42" s="125"/>
    </row>
    <row r="43" spans="1:84" x14ac:dyDescent="0.25">
      <c r="A43" s="117">
        <v>43312</v>
      </c>
      <c r="B43" s="105">
        <v>15</v>
      </c>
      <c r="C43" s="135">
        <v>0.09</v>
      </c>
      <c r="D43" s="135">
        <v>0.01</v>
      </c>
      <c r="E43" s="134">
        <v>0.70799999999999996</v>
      </c>
      <c r="F43" s="121"/>
      <c r="G43" s="121"/>
      <c r="H43" s="121"/>
      <c r="I43" s="121"/>
      <c r="J43" s="121"/>
      <c r="K43" s="121"/>
      <c r="L43" s="121"/>
      <c r="M43" s="121"/>
      <c r="N43" s="37"/>
      <c r="AW43" s="124"/>
      <c r="CF43" s="125"/>
    </row>
    <row r="44" spans="1:84" x14ac:dyDescent="0.25">
      <c r="A44" s="117">
        <v>43312</v>
      </c>
      <c r="B44" s="105">
        <v>21</v>
      </c>
      <c r="C44" s="135">
        <v>0.08</v>
      </c>
      <c r="D44" s="135">
        <v>0.38</v>
      </c>
      <c r="E44" s="134">
        <v>0.57299999999999995</v>
      </c>
      <c r="F44" s="121"/>
      <c r="G44" s="121"/>
      <c r="H44" s="121"/>
      <c r="I44" s="121"/>
      <c r="J44" s="121"/>
      <c r="K44" s="121"/>
      <c r="L44" s="121"/>
      <c r="M44" s="121"/>
      <c r="N44" s="37"/>
      <c r="AW44" s="124"/>
      <c r="CF44" s="125"/>
    </row>
    <row r="45" spans="1:84" x14ac:dyDescent="0.25">
      <c r="A45" s="117">
        <v>43312</v>
      </c>
      <c r="B45" s="105">
        <v>33</v>
      </c>
      <c r="C45" s="135">
        <v>0.11</v>
      </c>
      <c r="D45" s="135">
        <v>0.02</v>
      </c>
      <c r="E45" s="134">
        <v>0.751</v>
      </c>
      <c r="F45" s="121"/>
      <c r="G45" s="121"/>
      <c r="H45" s="121"/>
      <c r="I45" s="121"/>
      <c r="J45" s="121"/>
      <c r="K45" s="121"/>
      <c r="L45" s="121"/>
      <c r="M45" s="121"/>
      <c r="N45" s="37"/>
      <c r="AW45" s="124"/>
      <c r="CF45" s="125"/>
    </row>
    <row r="46" spans="1:84" x14ac:dyDescent="0.25">
      <c r="A46" s="117">
        <v>43312</v>
      </c>
      <c r="B46" s="105">
        <v>65</v>
      </c>
      <c r="C46" s="135">
        <v>0.11</v>
      </c>
      <c r="D46" s="135">
        <v>0.76</v>
      </c>
      <c r="E46" s="134">
        <v>0.83299999999999996</v>
      </c>
      <c r="F46" s="127"/>
      <c r="G46" s="127"/>
      <c r="H46" s="127"/>
      <c r="I46" s="127"/>
      <c r="J46" s="127"/>
      <c r="K46" s="127"/>
      <c r="L46" s="127"/>
      <c r="M46" s="127"/>
      <c r="N46" s="37"/>
      <c r="AW46" s="124"/>
      <c r="CF46" s="125"/>
    </row>
    <row r="47" spans="1:84" x14ac:dyDescent="0.25">
      <c r="A47" s="117">
        <v>43312</v>
      </c>
      <c r="B47" s="105">
        <v>86</v>
      </c>
      <c r="C47" s="135">
        <v>0.03</v>
      </c>
      <c r="D47" s="135">
        <v>0.06</v>
      </c>
      <c r="E47" s="134">
        <v>0.48099999999999998</v>
      </c>
      <c r="F47" s="121"/>
      <c r="G47" s="121"/>
      <c r="H47" s="121"/>
      <c r="I47" s="121"/>
      <c r="J47" s="121"/>
      <c r="K47" s="121"/>
      <c r="L47" s="121"/>
      <c r="M47" s="121"/>
      <c r="N47" s="37"/>
      <c r="AW47" s="124"/>
      <c r="CF47" s="125"/>
    </row>
    <row r="48" spans="1:84" x14ac:dyDescent="0.25">
      <c r="A48" s="117">
        <v>43312</v>
      </c>
      <c r="B48" s="118"/>
      <c r="C48" s="119"/>
      <c r="D48" s="119"/>
      <c r="E48" s="119"/>
      <c r="F48" s="121"/>
      <c r="G48" s="121"/>
      <c r="H48" s="121"/>
      <c r="I48" s="121"/>
      <c r="J48" s="121"/>
      <c r="K48" s="121"/>
      <c r="L48" s="121"/>
      <c r="M48" s="121"/>
      <c r="N48" s="37"/>
      <c r="AW48" s="124"/>
      <c r="CF48" s="125"/>
    </row>
    <row r="49" spans="1:85" x14ac:dyDescent="0.25">
      <c r="A49" s="117">
        <v>43312</v>
      </c>
      <c r="B49" s="118"/>
      <c r="C49" s="119"/>
      <c r="D49" s="119"/>
      <c r="E49" s="119"/>
      <c r="F49" s="121"/>
      <c r="G49" s="121"/>
      <c r="H49" s="121"/>
      <c r="I49" s="121"/>
      <c r="J49" s="121"/>
      <c r="K49" s="121"/>
      <c r="L49" s="121"/>
      <c r="M49" s="121"/>
      <c r="N49" s="37"/>
      <c r="AW49" s="124"/>
      <c r="CF49" s="125"/>
    </row>
    <row r="50" spans="1:85" x14ac:dyDescent="0.25">
      <c r="A50" s="117">
        <v>43312</v>
      </c>
      <c r="B50" s="118"/>
      <c r="C50" s="119"/>
      <c r="D50" s="119"/>
      <c r="E50" s="119"/>
      <c r="F50" s="121"/>
      <c r="G50" s="121"/>
      <c r="H50" s="121"/>
      <c r="I50" s="121"/>
      <c r="J50" s="121"/>
      <c r="K50" s="121"/>
      <c r="L50" s="121"/>
      <c r="M50" s="121"/>
      <c r="N50" s="37"/>
      <c r="AW50" s="124"/>
      <c r="CF50" s="125"/>
    </row>
    <row r="51" spans="1:85" x14ac:dyDescent="0.25">
      <c r="A51" s="117">
        <v>43326</v>
      </c>
      <c r="B51" s="105">
        <v>15</v>
      </c>
      <c r="C51" s="135">
        <v>0.17</v>
      </c>
      <c r="D51" s="135">
        <v>0.76</v>
      </c>
      <c r="E51" s="134">
        <v>0.78300000000000003</v>
      </c>
      <c r="F51" s="121"/>
      <c r="G51" s="121"/>
      <c r="H51" s="121"/>
      <c r="I51" s="121"/>
      <c r="J51" s="121"/>
      <c r="K51" s="121"/>
      <c r="L51" s="121"/>
      <c r="M51" s="121"/>
      <c r="N51" s="37"/>
      <c r="AW51" s="124"/>
      <c r="CF51" s="125"/>
    </row>
    <row r="52" spans="1:85" x14ac:dyDescent="0.25">
      <c r="A52" s="117">
        <v>43326</v>
      </c>
      <c r="B52" s="105">
        <v>21</v>
      </c>
      <c r="C52" s="135">
        <v>0.1</v>
      </c>
      <c r="D52" s="135">
        <v>0.94</v>
      </c>
      <c r="E52" s="134">
        <v>0.52</v>
      </c>
      <c r="F52" s="121"/>
      <c r="G52" s="121"/>
      <c r="H52" s="121"/>
      <c r="I52" s="121"/>
      <c r="J52" s="121"/>
      <c r="K52" s="121"/>
      <c r="L52" s="121"/>
      <c r="M52" s="121"/>
      <c r="N52" s="37"/>
      <c r="AW52" s="124"/>
      <c r="CF52" s="125"/>
      <c r="CG52" s="129"/>
    </row>
    <row r="53" spans="1:85" s="129" customFormat="1" x14ac:dyDescent="0.25">
      <c r="A53" s="117">
        <v>43326</v>
      </c>
      <c r="B53" s="105">
        <v>33</v>
      </c>
      <c r="C53" s="135">
        <v>0.13</v>
      </c>
      <c r="D53" s="135">
        <v>0.49</v>
      </c>
      <c r="E53" s="134">
        <v>0.89400000000000002</v>
      </c>
      <c r="F53" s="121"/>
      <c r="G53" s="121"/>
      <c r="H53" s="121"/>
      <c r="I53" s="121"/>
      <c r="J53" s="121"/>
      <c r="K53" s="121"/>
      <c r="L53" s="121"/>
      <c r="M53" s="121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124"/>
      <c r="AX53" s="124"/>
      <c r="AY53" s="124"/>
      <c r="AZ53" s="124"/>
      <c r="BA53" s="124"/>
      <c r="BB53" s="124"/>
      <c r="BC53" s="124"/>
      <c r="BD53" s="124"/>
      <c r="BE53" s="124"/>
      <c r="BF53" s="124"/>
      <c r="BG53" s="124"/>
      <c r="BH53" s="124"/>
      <c r="BI53" s="124"/>
      <c r="BJ53" s="124"/>
      <c r="BK53" s="124"/>
      <c r="BL53" s="124"/>
      <c r="BM53" s="124"/>
      <c r="BN53" s="124"/>
      <c r="BO53" s="124"/>
      <c r="BP53" s="124"/>
      <c r="BQ53" s="124"/>
      <c r="BR53" s="124"/>
      <c r="BS53" s="124"/>
      <c r="BT53" s="124"/>
      <c r="BU53" s="124"/>
      <c r="BV53" s="124"/>
      <c r="BW53" s="124"/>
      <c r="BX53" s="124"/>
      <c r="BY53" s="124"/>
      <c r="BZ53" s="124"/>
      <c r="CA53" s="124"/>
      <c r="CB53" s="124"/>
      <c r="CC53" s="124"/>
      <c r="CD53" s="124"/>
      <c r="CE53" s="124"/>
      <c r="CF53" s="125"/>
      <c r="CG53" s="125"/>
    </row>
    <row r="54" spans="1:85" s="129" customFormat="1" x14ac:dyDescent="0.25">
      <c r="A54" s="117">
        <v>43326</v>
      </c>
      <c r="B54" s="105">
        <v>65</v>
      </c>
      <c r="C54" s="135">
        <v>0.11</v>
      </c>
      <c r="D54" s="135">
        <v>1.1499999999999999</v>
      </c>
      <c r="E54" s="134">
        <v>0.99399999999999999</v>
      </c>
      <c r="F54" s="121"/>
      <c r="G54" s="121"/>
      <c r="H54" s="121"/>
      <c r="I54" s="121"/>
      <c r="J54" s="121"/>
      <c r="K54" s="121"/>
      <c r="L54" s="121"/>
      <c r="M54" s="121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  <c r="BJ54" s="124"/>
      <c r="BK54" s="124"/>
      <c r="BL54" s="124"/>
      <c r="BM54" s="124"/>
      <c r="BN54" s="124"/>
      <c r="BO54" s="124"/>
      <c r="BP54" s="124"/>
      <c r="BQ54" s="124"/>
      <c r="BR54" s="124"/>
      <c r="BS54" s="124"/>
      <c r="BT54" s="124"/>
      <c r="BU54" s="124"/>
      <c r="BV54" s="124"/>
      <c r="BW54" s="124"/>
      <c r="BX54" s="124"/>
      <c r="BY54" s="124"/>
      <c r="BZ54" s="124"/>
      <c r="CA54" s="124"/>
      <c r="CB54" s="124"/>
      <c r="CC54" s="124"/>
      <c r="CD54" s="124"/>
      <c r="CE54" s="124"/>
      <c r="CF54" s="125"/>
    </row>
    <row r="55" spans="1:85" s="116" customFormat="1" x14ac:dyDescent="0.25">
      <c r="A55" s="117">
        <v>43326</v>
      </c>
      <c r="B55" s="105">
        <v>86</v>
      </c>
      <c r="C55" s="135">
        <v>0.12</v>
      </c>
      <c r="D55" s="135">
        <v>0.87</v>
      </c>
      <c r="E55" s="134">
        <v>0.53100000000000003</v>
      </c>
      <c r="F55" s="131"/>
      <c r="G55" s="131"/>
      <c r="H55" s="131"/>
      <c r="I55" s="131"/>
      <c r="J55" s="131"/>
      <c r="K55" s="131"/>
      <c r="L55" s="131"/>
      <c r="M55" s="131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</row>
    <row r="56" spans="1:85" s="116" customFormat="1" x14ac:dyDescent="0.25">
      <c r="A56" s="117">
        <v>43326</v>
      </c>
      <c r="B56" s="118"/>
      <c r="C56" s="119"/>
      <c r="D56" s="119"/>
      <c r="E56" s="119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</row>
    <row r="57" spans="1:85" s="116" customFormat="1" x14ac:dyDescent="0.25">
      <c r="A57" s="117">
        <v>43326</v>
      </c>
      <c r="B57" s="118"/>
      <c r="C57" s="119"/>
      <c r="D57" s="119"/>
      <c r="E57" s="119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</row>
    <row r="58" spans="1:85" s="116" customFormat="1" x14ac:dyDescent="0.25">
      <c r="A58" s="117">
        <v>43326</v>
      </c>
      <c r="B58" s="118"/>
      <c r="C58" s="119"/>
      <c r="D58" s="119"/>
      <c r="E58" s="119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</row>
    <row r="59" spans="1:85" s="116" customFormat="1" x14ac:dyDescent="0.25">
      <c r="A59" s="117">
        <v>43340</v>
      </c>
      <c r="B59" s="105">
        <v>15</v>
      </c>
      <c r="C59" s="135">
        <v>0.23</v>
      </c>
      <c r="D59" s="135">
        <v>1.6</v>
      </c>
      <c r="E59" s="134">
        <v>0.90600000000000003</v>
      </c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</row>
    <row r="60" spans="1:85" s="116" customFormat="1" x14ac:dyDescent="0.25">
      <c r="A60" s="117">
        <v>43340</v>
      </c>
      <c r="B60" s="105">
        <v>21</v>
      </c>
      <c r="C60" s="135">
        <v>0.28000000000000003</v>
      </c>
      <c r="D60" s="135">
        <v>1.74</v>
      </c>
      <c r="E60" s="134">
        <v>0.7</v>
      </c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</row>
    <row r="61" spans="1:85" s="116" customFormat="1" x14ac:dyDescent="0.25">
      <c r="A61" s="117">
        <v>43340</v>
      </c>
      <c r="B61" s="105">
        <v>33</v>
      </c>
      <c r="C61" s="135">
        <v>7.0000000000000007E-2</v>
      </c>
      <c r="D61" s="135">
        <v>1</v>
      </c>
      <c r="E61" s="134">
        <v>0.85899999999999999</v>
      </c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</row>
    <row r="62" spans="1:85" s="116" customFormat="1" x14ac:dyDescent="0.25">
      <c r="A62" s="117">
        <v>43340</v>
      </c>
      <c r="B62" s="105">
        <v>65</v>
      </c>
      <c r="C62" s="135">
        <v>0.21</v>
      </c>
      <c r="D62" s="135">
        <v>1.62</v>
      </c>
      <c r="E62" s="134">
        <v>1.32</v>
      </c>
      <c r="F62" s="10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</row>
    <row r="63" spans="1:85" s="116" customFormat="1" x14ac:dyDescent="0.25">
      <c r="A63" s="117">
        <v>43340</v>
      </c>
      <c r="B63" s="105">
        <v>86</v>
      </c>
      <c r="C63" s="135">
        <v>0.16</v>
      </c>
      <c r="D63" s="135">
        <v>1.61</v>
      </c>
      <c r="E63" s="135">
        <v>0.86099999999999999</v>
      </c>
      <c r="F63" s="104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</row>
    <row r="64" spans="1:85" s="116" customFormat="1" x14ac:dyDescent="0.25">
      <c r="A64" s="117">
        <v>43340</v>
      </c>
      <c r="B64" s="118"/>
      <c r="C64" s="119"/>
      <c r="D64" s="119"/>
      <c r="E64" s="119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</row>
    <row r="65" spans="1:83" s="116" customFormat="1" x14ac:dyDescent="0.25">
      <c r="A65" s="117">
        <v>43340</v>
      </c>
      <c r="B65" s="118"/>
      <c r="C65" s="119"/>
      <c r="D65" s="119"/>
      <c r="E65" s="119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37"/>
      <c r="CD65" s="37"/>
      <c r="CE65" s="37"/>
    </row>
    <row r="66" spans="1:83" s="116" customFormat="1" x14ac:dyDescent="0.25">
      <c r="A66" s="117">
        <v>43340</v>
      </c>
      <c r="B66" s="118"/>
      <c r="C66" s="119"/>
      <c r="D66" s="119"/>
      <c r="E66" s="119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</row>
    <row r="67" spans="1:83" s="116" customFormat="1" x14ac:dyDescent="0.25">
      <c r="A67" s="117">
        <v>43354</v>
      </c>
      <c r="B67" s="105">
        <v>15</v>
      </c>
      <c r="C67" s="135">
        <v>0.66</v>
      </c>
      <c r="D67" s="135">
        <v>3</v>
      </c>
      <c r="E67" s="135">
        <v>1.1499999999999999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</row>
    <row r="68" spans="1:83" s="116" customFormat="1" x14ac:dyDescent="0.25">
      <c r="A68" s="117">
        <v>43354</v>
      </c>
      <c r="B68" s="105">
        <v>21</v>
      </c>
      <c r="C68" s="135">
        <v>0.9</v>
      </c>
      <c r="D68" s="135">
        <v>2.48</v>
      </c>
      <c r="E68" s="134">
        <v>0.98199999999999998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</row>
    <row r="69" spans="1:83" s="116" customFormat="1" x14ac:dyDescent="0.25">
      <c r="A69" s="117">
        <v>43354</v>
      </c>
      <c r="B69" s="105">
        <v>33</v>
      </c>
      <c r="C69" s="135">
        <v>0.83</v>
      </c>
      <c r="D69" s="135">
        <v>1.79</v>
      </c>
      <c r="E69" s="134">
        <v>1.26</v>
      </c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</row>
    <row r="70" spans="1:83" s="116" customFormat="1" x14ac:dyDescent="0.25">
      <c r="A70" s="117">
        <v>43354</v>
      </c>
      <c r="B70" s="105">
        <v>65</v>
      </c>
      <c r="C70" s="135">
        <v>1.1399999999999999</v>
      </c>
      <c r="D70" s="135">
        <v>2.86</v>
      </c>
      <c r="E70" s="134">
        <v>1.9</v>
      </c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</row>
    <row r="71" spans="1:83" s="116" customFormat="1" x14ac:dyDescent="0.25">
      <c r="A71" s="117">
        <v>43354</v>
      </c>
      <c r="B71" s="105">
        <v>86</v>
      </c>
      <c r="C71" s="135">
        <v>1.1299999999999999</v>
      </c>
      <c r="D71" s="135">
        <v>2.75</v>
      </c>
      <c r="E71" s="134">
        <v>1.83</v>
      </c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</row>
    <row r="72" spans="1:83" s="116" customFormat="1" x14ac:dyDescent="0.25">
      <c r="A72" s="117">
        <v>43354</v>
      </c>
      <c r="B72" s="118"/>
      <c r="C72" s="119"/>
      <c r="D72" s="119"/>
      <c r="E72" s="119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  <c r="CE72" s="37"/>
    </row>
    <row r="73" spans="1:83" s="116" customFormat="1" x14ac:dyDescent="0.25">
      <c r="A73" s="117">
        <v>43354</v>
      </c>
      <c r="B73" s="118"/>
      <c r="C73" s="119"/>
      <c r="D73" s="119"/>
      <c r="E73" s="119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  <c r="CE73" s="37"/>
    </row>
    <row r="74" spans="1:83" s="116" customFormat="1" x14ac:dyDescent="0.25">
      <c r="A74" s="117">
        <v>43354</v>
      </c>
      <c r="B74" s="118"/>
      <c r="C74" s="119"/>
      <c r="D74" s="119"/>
      <c r="E74" s="119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</row>
    <row r="75" spans="1:83" s="116" customFormat="1" x14ac:dyDescent="0.25">
      <c r="A75" s="117">
        <v>43375</v>
      </c>
      <c r="B75" s="105">
        <v>15</v>
      </c>
      <c r="C75" s="135">
        <v>0.26</v>
      </c>
      <c r="D75" s="135">
        <v>3.28</v>
      </c>
      <c r="E75" s="135">
        <v>1</v>
      </c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</row>
    <row r="76" spans="1:83" s="116" customFormat="1" x14ac:dyDescent="0.25">
      <c r="A76" s="117">
        <v>43375</v>
      </c>
      <c r="B76" s="105">
        <v>21</v>
      </c>
      <c r="C76" s="135">
        <v>0.25</v>
      </c>
      <c r="D76" s="135">
        <v>1.89</v>
      </c>
      <c r="E76" s="134">
        <v>1.23</v>
      </c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  <c r="BR76" s="37"/>
      <c r="BS76" s="37"/>
      <c r="BT76" s="37"/>
      <c r="BU76" s="37"/>
      <c r="BV76" s="37"/>
      <c r="BW76" s="37"/>
      <c r="BX76" s="37"/>
      <c r="BY76" s="37"/>
      <c r="BZ76" s="37"/>
      <c r="CA76" s="37"/>
      <c r="CB76" s="37"/>
      <c r="CC76" s="37"/>
      <c r="CD76" s="37"/>
      <c r="CE76" s="37"/>
    </row>
    <row r="77" spans="1:83" s="116" customFormat="1" x14ac:dyDescent="0.25">
      <c r="A77" s="117">
        <v>43375</v>
      </c>
      <c r="B77" s="105">
        <v>33</v>
      </c>
      <c r="C77" s="135">
        <v>0.17</v>
      </c>
      <c r="D77" s="135">
        <v>1.41</v>
      </c>
      <c r="E77" s="135">
        <v>1.1000000000000001</v>
      </c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  <c r="BN77" s="37"/>
      <c r="BO77" s="37"/>
      <c r="BP77" s="37"/>
      <c r="BQ77" s="37"/>
      <c r="BR77" s="37"/>
      <c r="BS77" s="37"/>
      <c r="BT77" s="37"/>
      <c r="BU77" s="37"/>
      <c r="BV77" s="37"/>
      <c r="BW77" s="37"/>
      <c r="BX77" s="37"/>
      <c r="BY77" s="37"/>
      <c r="BZ77" s="37"/>
      <c r="CA77" s="37"/>
      <c r="CB77" s="37"/>
      <c r="CC77" s="37"/>
      <c r="CD77" s="37"/>
      <c r="CE77" s="37"/>
    </row>
    <row r="78" spans="1:83" s="116" customFormat="1" x14ac:dyDescent="0.25">
      <c r="A78" s="117">
        <v>43375</v>
      </c>
      <c r="B78" s="105">
        <v>65</v>
      </c>
      <c r="C78" s="135">
        <v>0.68</v>
      </c>
      <c r="D78" s="135">
        <v>2.4900000000000002</v>
      </c>
      <c r="E78" s="134">
        <v>2.1800000000000002</v>
      </c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  <c r="CE78" s="37"/>
    </row>
    <row r="79" spans="1:83" s="116" customFormat="1" x14ac:dyDescent="0.25">
      <c r="A79" s="117">
        <v>43375</v>
      </c>
      <c r="B79" s="105">
        <v>86</v>
      </c>
      <c r="C79" s="135">
        <v>0.51</v>
      </c>
      <c r="D79" s="135">
        <v>2.12</v>
      </c>
      <c r="E79" s="134">
        <v>2.12</v>
      </c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  <c r="CE79" s="37"/>
    </row>
    <row r="80" spans="1:83" s="116" customFormat="1" x14ac:dyDescent="0.25">
      <c r="A80" s="117">
        <v>43375</v>
      </c>
      <c r="B80" s="118"/>
      <c r="C80" s="119"/>
      <c r="D80" s="119"/>
      <c r="E80" s="119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</row>
    <row r="81" spans="1:84" s="116" customFormat="1" x14ac:dyDescent="0.25">
      <c r="A81" s="117">
        <v>43375</v>
      </c>
      <c r="B81" s="118"/>
      <c r="C81" s="119"/>
      <c r="D81" s="119"/>
      <c r="E81" s="119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</row>
    <row r="82" spans="1:84" s="116" customFormat="1" x14ac:dyDescent="0.25">
      <c r="A82" s="117">
        <v>43375</v>
      </c>
      <c r="B82" s="118"/>
      <c r="C82" s="119"/>
      <c r="D82" s="119"/>
      <c r="E82" s="119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</row>
    <row r="83" spans="1:84" s="116" customFormat="1" x14ac:dyDescent="0.25">
      <c r="A83" s="117">
        <v>43579</v>
      </c>
      <c r="B83" s="105">
        <v>15</v>
      </c>
      <c r="C83" s="135">
        <v>0.2</v>
      </c>
      <c r="D83" s="135">
        <v>0.01</v>
      </c>
      <c r="E83" s="135">
        <v>2.15</v>
      </c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7"/>
      <c r="BO83" s="37"/>
      <c r="BP83" s="37"/>
      <c r="BQ83" s="37"/>
      <c r="BR83" s="37"/>
      <c r="BS83" s="37"/>
      <c r="BT83" s="37"/>
      <c r="BU83" s="37"/>
      <c r="BV83" s="37"/>
      <c r="BW83" s="37"/>
      <c r="BX83" s="37"/>
      <c r="BY83" s="37"/>
      <c r="BZ83" s="37"/>
      <c r="CA83" s="37"/>
      <c r="CB83" s="37"/>
      <c r="CC83" s="37"/>
      <c r="CD83" s="37"/>
      <c r="CE83" s="37"/>
    </row>
    <row r="84" spans="1:84" s="116" customFormat="1" x14ac:dyDescent="0.25">
      <c r="A84" s="130">
        <v>43579</v>
      </c>
      <c r="B84" s="105">
        <v>17</v>
      </c>
      <c r="C84" s="135">
        <v>0.08</v>
      </c>
      <c r="D84" s="135">
        <v>0</v>
      </c>
      <c r="E84" s="135">
        <v>0.40699999999999997</v>
      </c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  <c r="BM84" s="37"/>
      <c r="BN84" s="37"/>
      <c r="BO84" s="37"/>
      <c r="BP84" s="37"/>
      <c r="BQ84" s="37"/>
      <c r="BR84" s="37"/>
      <c r="BS84" s="37"/>
      <c r="BT84" s="37"/>
      <c r="BU84" s="37"/>
      <c r="BV84" s="37"/>
      <c r="BW84" s="37"/>
      <c r="BX84" s="37"/>
      <c r="BY84" s="37"/>
      <c r="BZ84" s="37"/>
      <c r="CA84" s="37"/>
      <c r="CB84" s="37"/>
      <c r="CC84" s="37"/>
      <c r="CD84" s="37"/>
      <c r="CE84" s="37"/>
    </row>
    <row r="85" spans="1:84" s="116" customFormat="1" x14ac:dyDescent="0.25">
      <c r="A85" s="117">
        <v>43579</v>
      </c>
      <c r="B85" s="105">
        <v>21</v>
      </c>
      <c r="C85" s="135">
        <v>1.07</v>
      </c>
      <c r="D85" s="135">
        <v>0.1</v>
      </c>
      <c r="E85" s="135">
        <v>2.9</v>
      </c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7"/>
    </row>
    <row r="86" spans="1:84" s="116" customFormat="1" x14ac:dyDescent="0.25">
      <c r="A86" s="117">
        <v>43579</v>
      </c>
      <c r="B86" s="105">
        <v>27</v>
      </c>
      <c r="C86" s="135">
        <v>0.05</v>
      </c>
      <c r="D86" s="135">
        <v>0</v>
      </c>
      <c r="E86" s="135">
        <v>0.54300000000000004</v>
      </c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</row>
    <row r="87" spans="1:84" s="116" customFormat="1" x14ac:dyDescent="0.25">
      <c r="A87" s="130">
        <v>43579</v>
      </c>
      <c r="B87" s="105">
        <v>33</v>
      </c>
      <c r="C87" s="135">
        <v>0.09</v>
      </c>
      <c r="D87" s="135">
        <v>0.01</v>
      </c>
      <c r="E87" s="135">
        <v>0.6</v>
      </c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</row>
    <row r="88" spans="1:84" s="116" customFormat="1" x14ac:dyDescent="0.25">
      <c r="A88" s="117">
        <v>43579</v>
      </c>
      <c r="B88" s="105">
        <v>43</v>
      </c>
      <c r="C88" s="135">
        <v>0.05</v>
      </c>
      <c r="D88" s="135">
        <v>0.01</v>
      </c>
      <c r="E88" s="135">
        <v>0.63300000000000001</v>
      </c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/>
      <c r="BY88" s="37"/>
      <c r="BZ88" s="37"/>
      <c r="CA88" s="37"/>
      <c r="CB88" s="37"/>
      <c r="CC88" s="37"/>
      <c r="CD88" s="37"/>
      <c r="CE88" s="37"/>
    </row>
    <row r="89" spans="1:84" s="116" customFormat="1" x14ac:dyDescent="0.25">
      <c r="A89" s="117">
        <v>43579</v>
      </c>
      <c r="B89" s="105">
        <v>65</v>
      </c>
      <c r="C89" s="135">
        <v>0.01</v>
      </c>
      <c r="D89" s="135">
        <v>0</v>
      </c>
      <c r="E89" s="135">
        <v>0.54900000000000004</v>
      </c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  <c r="BM89" s="37"/>
      <c r="BN89" s="37"/>
      <c r="BO89" s="37"/>
      <c r="BP89" s="37"/>
      <c r="BQ89" s="37"/>
      <c r="BR89" s="37"/>
      <c r="BS89" s="37"/>
      <c r="BT89" s="37"/>
      <c r="BU89" s="37"/>
      <c r="BV89" s="37"/>
      <c r="BW89" s="37"/>
      <c r="BX89" s="37"/>
      <c r="BY89" s="37"/>
      <c r="BZ89" s="37"/>
      <c r="CA89" s="37"/>
      <c r="CB89" s="37"/>
      <c r="CC89" s="37"/>
      <c r="CD89" s="37"/>
      <c r="CE89" s="37"/>
    </row>
    <row r="90" spans="1:84" s="116" customFormat="1" x14ac:dyDescent="0.25">
      <c r="A90" s="117">
        <v>43579</v>
      </c>
      <c r="B90" s="105">
        <v>86</v>
      </c>
      <c r="C90" s="135">
        <v>0.11</v>
      </c>
      <c r="D90" s="135">
        <v>0.01</v>
      </c>
      <c r="E90" s="135">
        <v>0.44600000000000001</v>
      </c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  <c r="BM90" s="37"/>
      <c r="BN90" s="37"/>
      <c r="BO90" s="37"/>
      <c r="BP90" s="37"/>
      <c r="BQ90" s="37"/>
      <c r="BR90" s="37"/>
      <c r="BS90" s="37"/>
      <c r="BT90" s="37"/>
      <c r="BU90" s="37"/>
      <c r="BV90" s="37"/>
      <c r="BW90" s="37"/>
      <c r="BX90" s="37"/>
      <c r="BY90" s="37"/>
      <c r="BZ90" s="37"/>
      <c r="CA90" s="37"/>
      <c r="CB90" s="37"/>
      <c r="CC90" s="37"/>
      <c r="CD90" s="37"/>
      <c r="CE90" s="37"/>
    </row>
    <row r="91" spans="1:84" s="116" customFormat="1" x14ac:dyDescent="0.25">
      <c r="A91" s="130"/>
      <c r="B91" s="140"/>
      <c r="C91" s="137"/>
      <c r="D91" s="107"/>
      <c r="E91" s="10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37"/>
      <c r="BS91" s="37"/>
      <c r="BT91" s="37"/>
      <c r="BU91" s="37"/>
      <c r="BV91" s="37"/>
      <c r="BW91" s="37"/>
      <c r="BX91" s="37"/>
      <c r="BY91" s="37"/>
      <c r="BZ91" s="37"/>
      <c r="CA91" s="37"/>
      <c r="CB91" s="37"/>
      <c r="CC91" s="37"/>
      <c r="CD91" s="37"/>
      <c r="CE91" s="37"/>
    </row>
    <row r="92" spans="1:84" s="116" customFormat="1" x14ac:dyDescent="0.25">
      <c r="A92" s="136"/>
      <c r="B92" s="103"/>
      <c r="C92" s="138"/>
      <c r="D92" s="104"/>
      <c r="E92" s="104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  <c r="BM92" s="37"/>
      <c r="BN92" s="37"/>
      <c r="BO92" s="37"/>
      <c r="BP92" s="37"/>
      <c r="BQ92" s="37"/>
      <c r="BR92" s="37"/>
      <c r="BS92" s="37"/>
      <c r="BT92" s="37"/>
      <c r="BU92" s="37"/>
      <c r="BV92" s="37"/>
      <c r="BW92" s="37"/>
      <c r="BX92" s="37"/>
      <c r="BY92" s="37"/>
      <c r="BZ92" s="37"/>
      <c r="CA92" s="37"/>
      <c r="CB92" s="37"/>
      <c r="CC92" s="37"/>
      <c r="CD92" s="37"/>
      <c r="CE92" s="37"/>
    </row>
    <row r="93" spans="1:84" s="116" customFormat="1" x14ac:dyDescent="0.25">
      <c r="A93" s="109"/>
      <c r="B93" s="140"/>
      <c r="C93" s="137"/>
      <c r="D93" s="107"/>
      <c r="E93" s="107"/>
      <c r="F93" s="10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  <c r="BM93" s="37"/>
      <c r="BN93" s="37"/>
      <c r="BO93" s="37"/>
      <c r="BP93" s="37"/>
      <c r="BQ93" s="37"/>
      <c r="BR93" s="37"/>
      <c r="BS93" s="37"/>
      <c r="BT93" s="37"/>
      <c r="BU93" s="37"/>
      <c r="BV93" s="37"/>
      <c r="BW93" s="37"/>
      <c r="BX93" s="37"/>
      <c r="BY93" s="37"/>
      <c r="BZ93" s="37"/>
      <c r="CA93" s="37"/>
      <c r="CB93" s="37"/>
      <c r="CC93" s="37"/>
      <c r="CD93" s="37"/>
      <c r="CE93" s="37"/>
      <c r="CF93" s="37"/>
    </row>
    <row r="94" spans="1:84" s="116" customFormat="1" x14ac:dyDescent="0.25">
      <c r="A94" s="109"/>
      <c r="B94" s="140"/>
      <c r="C94" s="137"/>
      <c r="D94" s="107"/>
      <c r="E94" s="107"/>
      <c r="F94" s="10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  <c r="BM94" s="37"/>
      <c r="BN94" s="37"/>
      <c r="BO94" s="37"/>
      <c r="BP94" s="37"/>
      <c r="BQ94" s="37"/>
      <c r="BR94" s="37"/>
      <c r="BS94" s="37"/>
      <c r="BT94" s="37"/>
      <c r="BU94" s="37"/>
      <c r="BV94" s="37"/>
      <c r="BW94" s="37"/>
      <c r="BX94" s="37"/>
      <c r="BY94" s="37"/>
      <c r="BZ94" s="37"/>
      <c r="CA94" s="37"/>
      <c r="CB94" s="37"/>
      <c r="CC94" s="37"/>
      <c r="CD94" s="37"/>
      <c r="CE94" s="37"/>
      <c r="CF94" s="37"/>
    </row>
    <row r="95" spans="1:84" s="116" customFormat="1" x14ac:dyDescent="0.25">
      <c r="A95" s="109"/>
      <c r="B95" s="140"/>
      <c r="C95" s="137"/>
      <c r="D95" s="107"/>
      <c r="E95" s="107"/>
      <c r="F95" s="10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7"/>
      <c r="BO95" s="37"/>
      <c r="BP95" s="37"/>
      <c r="BQ95" s="37"/>
      <c r="BR95" s="37"/>
      <c r="BS95" s="37"/>
      <c r="BT95" s="37"/>
      <c r="BU95" s="37"/>
      <c r="BV95" s="37"/>
      <c r="BW95" s="37"/>
      <c r="BX95" s="37"/>
      <c r="BY95" s="37"/>
      <c r="BZ95" s="37"/>
      <c r="CA95" s="37"/>
      <c r="CB95" s="37"/>
      <c r="CC95" s="37"/>
      <c r="CD95" s="37"/>
      <c r="CE95" s="37"/>
      <c r="CF95" s="37"/>
    </row>
    <row r="96" spans="1:84" s="116" customFormat="1" x14ac:dyDescent="0.25">
      <c r="A96" s="109"/>
      <c r="B96" s="140"/>
      <c r="C96" s="137"/>
      <c r="D96" s="107"/>
      <c r="E96" s="107"/>
      <c r="F96" s="10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  <c r="BM96" s="37"/>
      <c r="BN96" s="37"/>
      <c r="BO96" s="37"/>
      <c r="BP96" s="37"/>
      <c r="BQ96" s="37"/>
      <c r="BR96" s="37"/>
      <c r="BS96" s="37"/>
      <c r="BT96" s="37"/>
      <c r="BU96" s="37"/>
      <c r="BV96" s="37"/>
      <c r="BW96" s="37"/>
      <c r="BX96" s="37"/>
      <c r="BY96" s="37"/>
      <c r="BZ96" s="37"/>
      <c r="CA96" s="37"/>
      <c r="CB96" s="37"/>
      <c r="CC96" s="37"/>
      <c r="CD96" s="37"/>
      <c r="CE96" s="37"/>
      <c r="CF96" s="37"/>
    </row>
    <row r="97" spans="1:84" s="116" customFormat="1" x14ac:dyDescent="0.25">
      <c r="A97" s="109"/>
      <c r="B97" s="140"/>
      <c r="C97" s="137"/>
      <c r="D97" s="107"/>
      <c r="E97" s="107"/>
      <c r="F97" s="10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BH97" s="37"/>
      <c r="BI97" s="37"/>
      <c r="BJ97" s="37"/>
      <c r="BK97" s="37"/>
      <c r="BL97" s="37"/>
      <c r="BM97" s="37"/>
      <c r="BN97" s="37"/>
      <c r="BO97" s="37"/>
      <c r="BP97" s="37"/>
      <c r="BQ97" s="37"/>
      <c r="BR97" s="37"/>
      <c r="BS97" s="37"/>
      <c r="BT97" s="37"/>
      <c r="BU97" s="37"/>
      <c r="BV97" s="37"/>
      <c r="BW97" s="37"/>
      <c r="BX97" s="37"/>
      <c r="BY97" s="37"/>
      <c r="BZ97" s="37"/>
      <c r="CA97" s="37"/>
      <c r="CB97" s="37"/>
      <c r="CC97" s="37"/>
      <c r="CD97" s="37"/>
      <c r="CE97" s="37"/>
      <c r="CF97" s="37"/>
    </row>
    <row r="98" spans="1:84" s="116" customFormat="1" x14ac:dyDescent="0.25">
      <c r="A98" s="109"/>
      <c r="B98" s="140"/>
      <c r="C98" s="137"/>
      <c r="D98" s="107"/>
      <c r="E98" s="107"/>
      <c r="F98" s="10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</row>
    <row r="99" spans="1:84" s="116" customFormat="1" x14ac:dyDescent="0.25">
      <c r="A99" s="109"/>
      <c r="B99" s="140"/>
      <c r="C99" s="137"/>
      <c r="D99" s="107"/>
      <c r="E99" s="107"/>
      <c r="F99" s="10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</row>
    <row r="100" spans="1:84" s="116" customFormat="1" x14ac:dyDescent="0.25">
      <c r="A100" s="109"/>
      <c r="B100" s="140"/>
      <c r="C100" s="137"/>
      <c r="D100" s="107"/>
      <c r="E100" s="107"/>
      <c r="F100" s="10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  <c r="BM100" s="37"/>
      <c r="BN100" s="37"/>
      <c r="BO100" s="37"/>
      <c r="BP100" s="37"/>
      <c r="BQ100" s="37"/>
      <c r="BR100" s="37"/>
      <c r="BS100" s="37"/>
      <c r="BT100" s="37"/>
      <c r="BU100" s="37"/>
      <c r="BV100" s="37"/>
      <c r="BW100" s="37"/>
      <c r="BX100" s="37"/>
      <c r="BY100" s="37"/>
      <c r="BZ100" s="37"/>
      <c r="CA100" s="37"/>
      <c r="CB100" s="37"/>
      <c r="CC100" s="37"/>
      <c r="CD100" s="37"/>
      <c r="CE100" s="37"/>
      <c r="CF100" s="37"/>
    </row>
    <row r="101" spans="1:84" s="116" customFormat="1" x14ac:dyDescent="0.25">
      <c r="A101" s="109"/>
      <c r="B101" s="140"/>
      <c r="C101" s="137"/>
      <c r="D101" s="107"/>
      <c r="E101" s="107"/>
      <c r="F101" s="10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7"/>
      <c r="BY101" s="37"/>
      <c r="BZ101" s="37"/>
      <c r="CA101" s="37"/>
      <c r="CB101" s="37"/>
      <c r="CC101" s="37"/>
      <c r="CD101" s="37"/>
      <c r="CE101" s="37"/>
      <c r="CF101" s="37"/>
    </row>
    <row r="102" spans="1:84" s="116" customFormat="1" x14ac:dyDescent="0.25">
      <c r="A102" s="109"/>
      <c r="B102" s="140"/>
      <c r="C102" s="137"/>
      <c r="D102" s="107"/>
      <c r="E102" s="107"/>
      <c r="F102" s="10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37"/>
      <c r="BT102" s="37"/>
      <c r="BU102" s="37"/>
      <c r="BV102" s="37"/>
      <c r="BW102" s="37"/>
      <c r="BX102" s="37"/>
      <c r="BY102" s="37"/>
      <c r="BZ102" s="37"/>
      <c r="CA102" s="37"/>
      <c r="CB102" s="37"/>
      <c r="CC102" s="37"/>
      <c r="CD102" s="37"/>
      <c r="CE102" s="37"/>
      <c r="CF102" s="37"/>
    </row>
    <row r="103" spans="1:84" s="116" customFormat="1" x14ac:dyDescent="0.25">
      <c r="A103" s="109"/>
      <c r="B103" s="140"/>
      <c r="C103" s="137"/>
      <c r="D103" s="107"/>
      <c r="E103" s="107"/>
      <c r="F103" s="10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7"/>
      <c r="BY103" s="37"/>
      <c r="BZ103" s="37"/>
      <c r="CA103" s="37"/>
      <c r="CB103" s="37"/>
      <c r="CC103" s="37"/>
      <c r="CD103" s="37"/>
      <c r="CE103" s="37"/>
      <c r="CF103" s="37"/>
    </row>
    <row r="104" spans="1:84" s="116" customFormat="1" x14ac:dyDescent="0.25">
      <c r="A104" s="109"/>
      <c r="B104" s="140"/>
      <c r="C104" s="137"/>
      <c r="D104" s="107"/>
      <c r="E104" s="107"/>
      <c r="F104" s="10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</row>
    <row r="105" spans="1:84" s="116" customFormat="1" x14ac:dyDescent="0.25">
      <c r="A105" s="109"/>
      <c r="B105" s="140"/>
      <c r="C105" s="137"/>
      <c r="D105" s="107"/>
      <c r="E105" s="107"/>
      <c r="F105" s="10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7"/>
      <c r="BJ105" s="37"/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7"/>
      <c r="BY105" s="37"/>
      <c r="BZ105" s="37"/>
      <c r="CA105" s="37"/>
      <c r="CB105" s="37"/>
      <c r="CC105" s="37"/>
      <c r="CD105" s="37"/>
      <c r="CE105" s="37"/>
      <c r="CF105" s="37"/>
    </row>
    <row r="106" spans="1:84" s="116" customFormat="1" x14ac:dyDescent="0.25">
      <c r="A106" s="109"/>
      <c r="B106" s="140"/>
      <c r="C106" s="137"/>
      <c r="D106" s="107"/>
      <c r="E106" s="107"/>
      <c r="F106" s="10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  <c r="BM106" s="37"/>
      <c r="BN106" s="37"/>
      <c r="BO106" s="37"/>
      <c r="BP106" s="37"/>
      <c r="BQ106" s="37"/>
      <c r="BR106" s="37"/>
      <c r="BS106" s="37"/>
      <c r="BT106" s="37"/>
      <c r="BU106" s="37"/>
      <c r="BV106" s="37"/>
      <c r="BW106" s="37"/>
      <c r="BX106" s="37"/>
      <c r="BY106" s="37"/>
      <c r="BZ106" s="37"/>
      <c r="CA106" s="37"/>
      <c r="CB106" s="37"/>
      <c r="CC106" s="37"/>
      <c r="CD106" s="37"/>
      <c r="CE106" s="37"/>
      <c r="CF106" s="37"/>
    </row>
    <row r="107" spans="1:84" s="116" customFormat="1" x14ac:dyDescent="0.25">
      <c r="A107" s="109"/>
      <c r="B107" s="140"/>
      <c r="C107" s="137"/>
      <c r="D107" s="107"/>
      <c r="E107" s="107"/>
      <c r="F107" s="10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7"/>
      <c r="BY107" s="37"/>
      <c r="BZ107" s="37"/>
      <c r="CA107" s="37"/>
      <c r="CB107" s="37"/>
      <c r="CC107" s="37"/>
      <c r="CD107" s="37"/>
      <c r="CE107" s="37"/>
      <c r="CF107" s="37"/>
    </row>
    <row r="108" spans="1:84" s="116" customFormat="1" x14ac:dyDescent="0.25">
      <c r="A108" s="109"/>
      <c r="B108" s="140"/>
      <c r="C108" s="137"/>
      <c r="D108" s="107"/>
      <c r="E108" s="107"/>
      <c r="F108" s="10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7"/>
      <c r="BJ108" s="37"/>
      <c r="BK108" s="37"/>
      <c r="BL108" s="37"/>
      <c r="BM108" s="37"/>
      <c r="BN108" s="37"/>
      <c r="BO108" s="37"/>
      <c r="BP108" s="37"/>
      <c r="BQ108" s="37"/>
      <c r="BR108" s="37"/>
      <c r="BS108" s="37"/>
      <c r="BT108" s="37"/>
      <c r="BU108" s="37"/>
      <c r="BV108" s="37"/>
      <c r="BW108" s="37"/>
      <c r="BX108" s="37"/>
      <c r="BY108" s="37"/>
      <c r="BZ108" s="37"/>
      <c r="CA108" s="37"/>
      <c r="CB108" s="37"/>
      <c r="CC108" s="37"/>
      <c r="CD108" s="37"/>
      <c r="CE108" s="37"/>
      <c r="CF108" s="37"/>
    </row>
    <row r="109" spans="1:84" s="116" customFormat="1" x14ac:dyDescent="0.25">
      <c r="A109" s="109"/>
      <c r="B109" s="140"/>
      <c r="C109" s="137"/>
      <c r="D109" s="107"/>
      <c r="E109" s="107"/>
      <c r="F109" s="10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7"/>
      <c r="BY109" s="37"/>
      <c r="BZ109" s="37"/>
      <c r="CA109" s="37"/>
      <c r="CB109" s="37"/>
      <c r="CC109" s="37"/>
      <c r="CD109" s="37"/>
      <c r="CE109" s="37"/>
      <c r="CF109" s="37"/>
    </row>
    <row r="110" spans="1:84" s="116" customFormat="1" x14ac:dyDescent="0.25">
      <c r="A110" s="109"/>
      <c r="B110" s="140"/>
      <c r="C110" s="137"/>
      <c r="D110" s="107"/>
      <c r="E110" s="107"/>
      <c r="F110" s="10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  <c r="BM110" s="37"/>
      <c r="BN110" s="37"/>
      <c r="BO110" s="37"/>
      <c r="BP110" s="37"/>
      <c r="BQ110" s="37"/>
      <c r="BR110" s="37"/>
      <c r="BS110" s="37"/>
      <c r="BT110" s="37"/>
      <c r="BU110" s="37"/>
      <c r="BV110" s="37"/>
      <c r="BW110" s="37"/>
      <c r="BX110" s="37"/>
      <c r="BY110" s="37"/>
      <c r="BZ110" s="37"/>
      <c r="CA110" s="37"/>
      <c r="CB110" s="37"/>
      <c r="CC110" s="37"/>
      <c r="CD110" s="37"/>
      <c r="CE110" s="37"/>
      <c r="CF110" s="37"/>
    </row>
    <row r="111" spans="1:84" s="116" customFormat="1" x14ac:dyDescent="0.25">
      <c r="A111" s="109"/>
      <c r="B111" s="140"/>
      <c r="C111" s="137"/>
      <c r="D111" s="107"/>
      <c r="E111" s="107"/>
      <c r="F111" s="10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7"/>
      <c r="BJ111" s="37"/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7"/>
      <c r="BY111" s="37"/>
      <c r="BZ111" s="37"/>
      <c r="CA111" s="37"/>
      <c r="CB111" s="37"/>
      <c r="CC111" s="37"/>
      <c r="CD111" s="37"/>
      <c r="CE111" s="37"/>
      <c r="CF111" s="37"/>
    </row>
    <row r="112" spans="1:84" s="116" customFormat="1" x14ac:dyDescent="0.25">
      <c r="A112" s="109"/>
      <c r="B112" s="140"/>
      <c r="C112" s="137"/>
      <c r="D112" s="107"/>
      <c r="E112" s="107"/>
      <c r="F112" s="10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BH112" s="37"/>
      <c r="BI112" s="37"/>
      <c r="BJ112" s="37"/>
      <c r="BK112" s="37"/>
      <c r="BL112" s="37"/>
      <c r="BM112" s="37"/>
      <c r="BN112" s="37"/>
      <c r="BO112" s="37"/>
      <c r="BP112" s="37"/>
      <c r="BQ112" s="37"/>
      <c r="BR112" s="37"/>
      <c r="BS112" s="37"/>
      <c r="BT112" s="37"/>
      <c r="BU112" s="37"/>
      <c r="BV112" s="37"/>
      <c r="BW112" s="37"/>
      <c r="BX112" s="37"/>
      <c r="BY112" s="37"/>
      <c r="BZ112" s="37"/>
      <c r="CA112" s="37"/>
      <c r="CB112" s="37"/>
      <c r="CC112" s="37"/>
      <c r="CD112" s="37"/>
      <c r="CE112" s="37"/>
      <c r="CF112" s="37"/>
    </row>
    <row r="113" spans="1:84" s="116" customFormat="1" x14ac:dyDescent="0.25">
      <c r="A113" s="109"/>
      <c r="B113" s="140"/>
      <c r="C113" s="137"/>
      <c r="D113" s="107"/>
      <c r="E113" s="107"/>
      <c r="F113" s="10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7"/>
      <c r="BJ113" s="37"/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7"/>
      <c r="BY113" s="37"/>
      <c r="BZ113" s="37"/>
      <c r="CA113" s="37"/>
      <c r="CB113" s="37"/>
      <c r="CC113" s="37"/>
      <c r="CD113" s="37"/>
      <c r="CE113" s="37"/>
      <c r="CF113" s="37"/>
    </row>
    <row r="114" spans="1:84" s="116" customFormat="1" x14ac:dyDescent="0.25">
      <c r="A114" s="109"/>
      <c r="B114" s="140"/>
      <c r="C114" s="137"/>
      <c r="D114" s="107"/>
      <c r="E114" s="107"/>
      <c r="F114" s="10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  <c r="BM114" s="37"/>
      <c r="BN114" s="37"/>
      <c r="BO114" s="37"/>
      <c r="BP114" s="37"/>
      <c r="BQ114" s="37"/>
      <c r="BR114" s="37"/>
      <c r="BS114" s="37"/>
      <c r="BT114" s="37"/>
      <c r="BU114" s="37"/>
      <c r="BV114" s="37"/>
      <c r="BW114" s="37"/>
      <c r="BX114" s="37"/>
      <c r="BY114" s="37"/>
      <c r="BZ114" s="37"/>
      <c r="CA114" s="37"/>
      <c r="CB114" s="37"/>
      <c r="CC114" s="37"/>
      <c r="CD114" s="37"/>
      <c r="CE114" s="37"/>
      <c r="CF114" s="37"/>
    </row>
    <row r="115" spans="1:84" s="116" customFormat="1" x14ac:dyDescent="0.25">
      <c r="A115" s="109"/>
      <c r="B115" s="140"/>
      <c r="C115" s="137"/>
      <c r="D115" s="107"/>
      <c r="E115" s="107"/>
      <c r="F115" s="10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7"/>
      <c r="BY115" s="37"/>
      <c r="BZ115" s="37"/>
      <c r="CA115" s="37"/>
      <c r="CB115" s="37"/>
      <c r="CC115" s="37"/>
      <c r="CD115" s="37"/>
      <c r="CE115" s="37"/>
      <c r="CF115" s="37"/>
    </row>
    <row r="116" spans="1:84" s="116" customFormat="1" x14ac:dyDescent="0.25">
      <c r="A116" s="109"/>
      <c r="B116" s="140"/>
      <c r="C116" s="137"/>
      <c r="D116" s="107"/>
      <c r="E116" s="107"/>
      <c r="F116" s="10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  <c r="BM116" s="37"/>
      <c r="BN116" s="37"/>
      <c r="BO116" s="37"/>
      <c r="BP116" s="37"/>
      <c r="BQ116" s="37"/>
      <c r="BR116" s="37"/>
      <c r="BS116" s="37"/>
      <c r="BT116" s="37"/>
      <c r="BU116" s="37"/>
      <c r="BV116" s="37"/>
      <c r="BW116" s="37"/>
      <c r="BX116" s="37"/>
      <c r="BY116" s="37"/>
      <c r="BZ116" s="37"/>
      <c r="CA116" s="37"/>
      <c r="CB116" s="37"/>
      <c r="CC116" s="37"/>
      <c r="CD116" s="37"/>
      <c r="CE116" s="37"/>
      <c r="CF116" s="37"/>
    </row>
    <row r="117" spans="1:84" s="116" customFormat="1" x14ac:dyDescent="0.25">
      <c r="A117" s="109"/>
      <c r="B117" s="140"/>
      <c r="C117" s="137"/>
      <c r="D117" s="107"/>
      <c r="E117" s="107"/>
      <c r="F117" s="10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7"/>
      <c r="BY117" s="37"/>
      <c r="BZ117" s="37"/>
      <c r="CA117" s="37"/>
      <c r="CB117" s="37"/>
      <c r="CC117" s="37"/>
      <c r="CD117" s="37"/>
      <c r="CE117" s="37"/>
      <c r="CF117" s="37"/>
    </row>
    <row r="118" spans="1:84" s="116" customFormat="1" x14ac:dyDescent="0.25">
      <c r="A118" s="109"/>
      <c r="B118" s="140"/>
      <c r="C118" s="137"/>
      <c r="D118" s="107"/>
      <c r="E118" s="107"/>
      <c r="F118" s="10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7"/>
      <c r="BJ118" s="3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37"/>
      <c r="BY118" s="37"/>
      <c r="BZ118" s="37"/>
      <c r="CA118" s="37"/>
      <c r="CB118" s="37"/>
      <c r="CC118" s="37"/>
      <c r="CD118" s="37"/>
      <c r="CE118" s="37"/>
      <c r="CF118" s="37"/>
    </row>
    <row r="119" spans="1:84" s="116" customFormat="1" x14ac:dyDescent="0.25">
      <c r="A119" s="109"/>
      <c r="B119" s="140"/>
      <c r="C119" s="137"/>
      <c r="D119" s="107"/>
      <c r="E119" s="107"/>
      <c r="F119" s="10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7"/>
      <c r="BJ119" s="37"/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7"/>
      <c r="BY119" s="37"/>
      <c r="BZ119" s="37"/>
      <c r="CA119" s="37"/>
      <c r="CB119" s="37"/>
      <c r="CC119" s="37"/>
      <c r="CD119" s="37"/>
      <c r="CE119" s="37"/>
      <c r="CF119" s="37"/>
    </row>
    <row r="120" spans="1:84" s="116" customFormat="1" x14ac:dyDescent="0.25">
      <c r="A120" s="109"/>
      <c r="B120" s="140"/>
      <c r="C120" s="137"/>
      <c r="D120" s="107"/>
      <c r="E120" s="107"/>
      <c r="F120" s="10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  <c r="BM120" s="37"/>
      <c r="BN120" s="37"/>
      <c r="BO120" s="37"/>
      <c r="BP120" s="37"/>
      <c r="BQ120" s="37"/>
      <c r="BR120" s="37"/>
      <c r="BS120" s="37"/>
      <c r="BT120" s="37"/>
      <c r="BU120" s="37"/>
      <c r="BV120" s="37"/>
      <c r="BW120" s="37"/>
      <c r="BX120" s="37"/>
      <c r="BY120" s="37"/>
      <c r="BZ120" s="37"/>
      <c r="CA120" s="37"/>
      <c r="CB120" s="37"/>
      <c r="CC120" s="37"/>
      <c r="CD120" s="37"/>
      <c r="CE120" s="37"/>
      <c r="CF120" s="37"/>
    </row>
    <row r="121" spans="1:84" s="116" customFormat="1" x14ac:dyDescent="0.25">
      <c r="A121" s="109"/>
      <c r="B121" s="140"/>
      <c r="C121" s="137"/>
      <c r="D121" s="107"/>
      <c r="E121" s="107"/>
      <c r="F121" s="10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7"/>
      <c r="BN121" s="37"/>
      <c r="BO121" s="37"/>
      <c r="BP121" s="37"/>
      <c r="BQ121" s="37"/>
      <c r="BR121" s="37"/>
      <c r="BS121" s="37"/>
      <c r="BT121" s="37"/>
      <c r="BU121" s="37"/>
      <c r="BV121" s="37"/>
      <c r="BW121" s="37"/>
      <c r="BX121" s="37"/>
      <c r="BY121" s="37"/>
      <c r="BZ121" s="37"/>
      <c r="CA121" s="37"/>
      <c r="CB121" s="37"/>
      <c r="CC121" s="37"/>
      <c r="CD121" s="37"/>
      <c r="CE121" s="37"/>
      <c r="CF121" s="37"/>
    </row>
    <row r="122" spans="1:84" s="116" customFormat="1" x14ac:dyDescent="0.25">
      <c r="A122" s="109"/>
      <c r="B122" s="140"/>
      <c r="C122" s="137"/>
      <c r="D122" s="107"/>
      <c r="E122" s="107"/>
      <c r="F122" s="10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  <c r="BM122" s="37"/>
      <c r="BN122" s="37"/>
      <c r="BO122" s="37"/>
      <c r="BP122" s="37"/>
      <c r="BQ122" s="37"/>
      <c r="BR122" s="37"/>
      <c r="BS122" s="37"/>
      <c r="BT122" s="37"/>
      <c r="BU122" s="37"/>
      <c r="BV122" s="37"/>
      <c r="BW122" s="37"/>
      <c r="BX122" s="37"/>
      <c r="BY122" s="37"/>
      <c r="BZ122" s="37"/>
      <c r="CA122" s="37"/>
      <c r="CB122" s="37"/>
      <c r="CC122" s="37"/>
      <c r="CD122" s="37"/>
      <c r="CE122" s="37"/>
      <c r="CF122" s="37"/>
    </row>
    <row r="123" spans="1:84" s="116" customFormat="1" x14ac:dyDescent="0.25">
      <c r="A123" s="109"/>
      <c r="B123" s="140"/>
      <c r="C123" s="137"/>
      <c r="D123" s="107"/>
      <c r="E123" s="107"/>
      <c r="F123" s="10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  <c r="BM123" s="37"/>
      <c r="BN123" s="37"/>
      <c r="BO123" s="37"/>
      <c r="BP123" s="37"/>
      <c r="BQ123" s="37"/>
      <c r="BR123" s="37"/>
      <c r="BS123" s="37"/>
      <c r="BT123" s="37"/>
      <c r="BU123" s="37"/>
      <c r="BV123" s="37"/>
      <c r="BW123" s="37"/>
      <c r="BX123" s="37"/>
      <c r="BY123" s="37"/>
      <c r="BZ123" s="37"/>
      <c r="CA123" s="37"/>
      <c r="CB123" s="37"/>
      <c r="CC123" s="37"/>
      <c r="CD123" s="37"/>
      <c r="CE123" s="37"/>
      <c r="CF123" s="37"/>
    </row>
    <row r="124" spans="1:84" s="116" customFormat="1" x14ac:dyDescent="0.25">
      <c r="A124" s="109"/>
      <c r="B124" s="140"/>
      <c r="C124" s="137"/>
      <c r="D124" s="107"/>
      <c r="E124" s="107"/>
      <c r="F124" s="10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BM124" s="37"/>
      <c r="BN124" s="37"/>
      <c r="BO124" s="37"/>
      <c r="BP124" s="37"/>
      <c r="BQ124" s="37"/>
      <c r="BR124" s="37"/>
      <c r="BS124" s="37"/>
      <c r="BT124" s="37"/>
      <c r="BU124" s="37"/>
      <c r="BV124" s="37"/>
      <c r="BW124" s="37"/>
      <c r="BX124" s="37"/>
      <c r="BY124" s="37"/>
      <c r="BZ124" s="37"/>
      <c r="CA124" s="37"/>
      <c r="CB124" s="37"/>
      <c r="CC124" s="37"/>
      <c r="CD124" s="37"/>
      <c r="CE124" s="37"/>
      <c r="CF124" s="37"/>
    </row>
    <row r="125" spans="1:84" s="116" customFormat="1" x14ac:dyDescent="0.25">
      <c r="A125" s="109"/>
      <c r="B125" s="140"/>
      <c r="C125" s="137"/>
      <c r="D125" s="107"/>
      <c r="E125" s="107"/>
      <c r="F125" s="10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7"/>
      <c r="BJ125" s="37"/>
      <c r="BK125" s="37"/>
      <c r="BL125" s="37"/>
      <c r="BM125" s="37"/>
      <c r="BN125" s="37"/>
      <c r="BO125" s="37"/>
      <c r="BP125" s="37"/>
      <c r="BQ125" s="37"/>
      <c r="BR125" s="37"/>
      <c r="BS125" s="37"/>
      <c r="BT125" s="37"/>
      <c r="BU125" s="37"/>
      <c r="BV125" s="37"/>
      <c r="BW125" s="37"/>
      <c r="BX125" s="37"/>
      <c r="BY125" s="37"/>
      <c r="BZ125" s="37"/>
      <c r="CA125" s="37"/>
      <c r="CB125" s="37"/>
      <c r="CC125" s="37"/>
      <c r="CD125" s="37"/>
      <c r="CE125" s="37"/>
      <c r="CF125" s="37"/>
    </row>
    <row r="126" spans="1:84" s="116" customFormat="1" x14ac:dyDescent="0.25">
      <c r="A126" s="109"/>
      <c r="B126" s="140"/>
      <c r="C126" s="137"/>
      <c r="D126" s="107"/>
      <c r="E126" s="107"/>
      <c r="F126" s="10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7"/>
      <c r="BJ126" s="37"/>
      <c r="BK126" s="37"/>
      <c r="BL126" s="37"/>
      <c r="BM126" s="37"/>
      <c r="BN126" s="37"/>
      <c r="BO126" s="37"/>
      <c r="BP126" s="37"/>
      <c r="BQ126" s="37"/>
      <c r="BR126" s="37"/>
      <c r="BS126" s="37"/>
      <c r="BT126" s="37"/>
      <c r="BU126" s="37"/>
      <c r="BV126" s="37"/>
      <c r="BW126" s="37"/>
      <c r="BX126" s="37"/>
      <c r="BY126" s="37"/>
      <c r="BZ126" s="37"/>
      <c r="CA126" s="37"/>
      <c r="CB126" s="37"/>
      <c r="CC126" s="37"/>
      <c r="CD126" s="37"/>
      <c r="CE126" s="37"/>
      <c r="CF126" s="37"/>
    </row>
    <row r="127" spans="1:84" s="116" customFormat="1" x14ac:dyDescent="0.25">
      <c r="A127" s="109"/>
      <c r="B127" s="140"/>
      <c r="C127" s="137"/>
      <c r="D127" s="107"/>
      <c r="E127" s="107"/>
      <c r="F127" s="10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7"/>
      <c r="BY127" s="37"/>
      <c r="BZ127" s="37"/>
      <c r="CA127" s="37"/>
      <c r="CB127" s="37"/>
      <c r="CC127" s="37"/>
      <c r="CD127" s="37"/>
      <c r="CE127" s="37"/>
      <c r="CF127" s="37"/>
    </row>
    <row r="128" spans="1:84" s="116" customFormat="1" x14ac:dyDescent="0.25">
      <c r="A128" s="109"/>
      <c r="B128" s="140"/>
      <c r="C128" s="137"/>
      <c r="D128" s="107"/>
      <c r="E128" s="107"/>
      <c r="F128" s="10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7"/>
      <c r="BN128" s="37"/>
      <c r="BO128" s="37"/>
      <c r="BP128" s="37"/>
      <c r="BQ128" s="37"/>
      <c r="BR128" s="37"/>
      <c r="BS128" s="37"/>
      <c r="BT128" s="37"/>
      <c r="BU128" s="37"/>
      <c r="BV128" s="37"/>
      <c r="BW128" s="37"/>
      <c r="BX128" s="37"/>
      <c r="BY128" s="37"/>
      <c r="BZ128" s="37"/>
      <c r="CA128" s="37"/>
      <c r="CB128" s="37"/>
      <c r="CC128" s="37"/>
      <c r="CD128" s="37"/>
      <c r="CE128" s="37"/>
      <c r="CF128" s="37"/>
    </row>
    <row r="129" spans="1:84" s="116" customFormat="1" x14ac:dyDescent="0.25">
      <c r="A129" s="109"/>
      <c r="B129" s="140"/>
      <c r="C129" s="137"/>
      <c r="D129" s="107"/>
      <c r="E129" s="107"/>
      <c r="F129" s="10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7"/>
      <c r="BY129" s="37"/>
      <c r="BZ129" s="37"/>
      <c r="CA129" s="37"/>
      <c r="CB129" s="37"/>
      <c r="CC129" s="37"/>
      <c r="CD129" s="37"/>
      <c r="CE129" s="37"/>
      <c r="CF129" s="37"/>
    </row>
    <row r="130" spans="1:84" s="116" customFormat="1" x14ac:dyDescent="0.25">
      <c r="A130" s="109"/>
      <c r="B130" s="140"/>
      <c r="C130" s="137"/>
      <c r="D130" s="107"/>
      <c r="E130" s="107"/>
      <c r="F130" s="10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7"/>
      <c r="BN130" s="37"/>
      <c r="BO130" s="37"/>
      <c r="BP130" s="37"/>
      <c r="BQ130" s="37"/>
      <c r="BR130" s="37"/>
      <c r="BS130" s="37"/>
      <c r="BT130" s="37"/>
      <c r="BU130" s="37"/>
      <c r="BV130" s="37"/>
      <c r="BW130" s="37"/>
      <c r="BX130" s="37"/>
      <c r="BY130" s="37"/>
      <c r="BZ130" s="37"/>
      <c r="CA130" s="37"/>
      <c r="CB130" s="37"/>
      <c r="CC130" s="37"/>
      <c r="CD130" s="37"/>
      <c r="CE130" s="37"/>
      <c r="CF130" s="37"/>
    </row>
    <row r="131" spans="1:84" s="116" customFormat="1" x14ac:dyDescent="0.25">
      <c r="A131" s="109"/>
      <c r="B131" s="140"/>
      <c r="C131" s="137"/>
      <c r="D131" s="107"/>
      <c r="E131" s="107"/>
      <c r="F131" s="10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7"/>
      <c r="BJ131" s="37"/>
      <c r="BK131" s="37"/>
      <c r="BL131" s="37"/>
      <c r="BM131" s="37"/>
      <c r="BN131" s="37"/>
      <c r="BO131" s="37"/>
      <c r="BP131" s="37"/>
      <c r="BQ131" s="37"/>
      <c r="BR131" s="37"/>
      <c r="BS131" s="37"/>
      <c r="BT131" s="37"/>
      <c r="BU131" s="37"/>
      <c r="BV131" s="37"/>
      <c r="BW131" s="37"/>
      <c r="BX131" s="37"/>
      <c r="BY131" s="37"/>
      <c r="BZ131" s="37"/>
      <c r="CA131" s="37"/>
      <c r="CB131" s="37"/>
      <c r="CC131" s="37"/>
      <c r="CD131" s="37"/>
      <c r="CE131" s="37"/>
      <c r="CF131" s="37"/>
    </row>
    <row r="132" spans="1:84" s="116" customFormat="1" x14ac:dyDescent="0.25">
      <c r="A132" s="109"/>
      <c r="B132" s="140"/>
      <c r="C132" s="137"/>
      <c r="D132" s="107"/>
      <c r="E132" s="107"/>
      <c r="F132" s="10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7"/>
      <c r="BJ132" s="37"/>
      <c r="BK132" s="37"/>
      <c r="BL132" s="37"/>
      <c r="BM132" s="37"/>
      <c r="BN132" s="37"/>
      <c r="BO132" s="37"/>
      <c r="BP132" s="37"/>
      <c r="BQ132" s="37"/>
      <c r="BR132" s="37"/>
      <c r="BS132" s="37"/>
      <c r="BT132" s="37"/>
      <c r="BU132" s="37"/>
      <c r="BV132" s="37"/>
      <c r="BW132" s="37"/>
      <c r="BX132" s="37"/>
      <c r="BY132" s="37"/>
      <c r="BZ132" s="37"/>
      <c r="CA132" s="37"/>
      <c r="CB132" s="37"/>
      <c r="CC132" s="37"/>
      <c r="CD132" s="37"/>
      <c r="CE132" s="37"/>
      <c r="CF132" s="37"/>
    </row>
    <row r="133" spans="1:84" s="116" customFormat="1" x14ac:dyDescent="0.25">
      <c r="A133" s="109"/>
      <c r="B133" s="140"/>
      <c r="C133" s="137"/>
      <c r="D133" s="107"/>
      <c r="E133" s="107"/>
      <c r="F133" s="10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7"/>
      <c r="BJ133" s="37"/>
      <c r="BK133" s="37"/>
      <c r="BL133" s="37"/>
      <c r="BM133" s="37"/>
      <c r="BN133" s="37"/>
      <c r="BO133" s="37"/>
      <c r="BP133" s="37"/>
      <c r="BQ133" s="37"/>
      <c r="BR133" s="37"/>
      <c r="BS133" s="37"/>
      <c r="BT133" s="37"/>
      <c r="BU133" s="37"/>
      <c r="BV133" s="37"/>
      <c r="BW133" s="37"/>
      <c r="BX133" s="37"/>
      <c r="BY133" s="37"/>
      <c r="BZ133" s="37"/>
      <c r="CA133" s="37"/>
      <c r="CB133" s="37"/>
      <c r="CC133" s="37"/>
      <c r="CD133" s="37"/>
      <c r="CE133" s="37"/>
      <c r="CF133" s="37"/>
    </row>
    <row r="134" spans="1:84" s="116" customFormat="1" x14ac:dyDescent="0.25">
      <c r="A134" s="109"/>
      <c r="B134" s="140"/>
      <c r="C134" s="137"/>
      <c r="D134" s="107"/>
      <c r="E134" s="107"/>
      <c r="F134" s="10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BH134" s="37"/>
      <c r="BI134" s="37"/>
      <c r="BJ134" s="37"/>
      <c r="BK134" s="37"/>
      <c r="BL134" s="37"/>
      <c r="BM134" s="37"/>
      <c r="BN134" s="37"/>
      <c r="BO134" s="37"/>
      <c r="BP134" s="37"/>
      <c r="BQ134" s="37"/>
      <c r="BR134" s="37"/>
      <c r="BS134" s="37"/>
      <c r="BT134" s="37"/>
      <c r="BU134" s="37"/>
      <c r="BV134" s="37"/>
      <c r="BW134" s="37"/>
      <c r="BX134" s="37"/>
      <c r="BY134" s="37"/>
      <c r="BZ134" s="37"/>
      <c r="CA134" s="37"/>
      <c r="CB134" s="37"/>
      <c r="CC134" s="37"/>
      <c r="CD134" s="37"/>
      <c r="CE134" s="37"/>
      <c r="CF134" s="37"/>
    </row>
    <row r="135" spans="1:84" s="116" customFormat="1" x14ac:dyDescent="0.25">
      <c r="A135" s="109"/>
      <c r="B135" s="140"/>
      <c r="C135" s="137"/>
      <c r="D135" s="107"/>
      <c r="E135" s="107"/>
      <c r="F135" s="10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7"/>
      <c r="BJ135" s="37"/>
      <c r="BK135" s="37"/>
      <c r="BL135" s="37"/>
      <c r="BM135" s="37"/>
      <c r="BN135" s="37"/>
      <c r="BO135" s="37"/>
      <c r="BP135" s="37"/>
      <c r="BQ135" s="37"/>
      <c r="BR135" s="37"/>
      <c r="BS135" s="37"/>
      <c r="BT135" s="37"/>
      <c r="BU135" s="37"/>
      <c r="BV135" s="37"/>
      <c r="BW135" s="37"/>
      <c r="BX135" s="37"/>
      <c r="BY135" s="37"/>
      <c r="BZ135" s="37"/>
      <c r="CA135" s="37"/>
      <c r="CB135" s="37"/>
      <c r="CC135" s="37"/>
      <c r="CD135" s="37"/>
      <c r="CE135" s="37"/>
      <c r="CF135" s="37"/>
    </row>
    <row r="136" spans="1:84" s="116" customFormat="1" x14ac:dyDescent="0.25">
      <c r="A136" s="109"/>
      <c r="B136" s="140"/>
      <c r="C136" s="137"/>
      <c r="D136" s="107"/>
      <c r="E136" s="107"/>
      <c r="F136" s="10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7"/>
      <c r="BJ136" s="37"/>
      <c r="BK136" s="37"/>
      <c r="BL136" s="37"/>
      <c r="BM136" s="37"/>
      <c r="BN136" s="37"/>
      <c r="BO136" s="37"/>
      <c r="BP136" s="37"/>
      <c r="BQ136" s="37"/>
      <c r="BR136" s="37"/>
      <c r="BS136" s="37"/>
      <c r="BT136" s="37"/>
      <c r="BU136" s="37"/>
      <c r="BV136" s="37"/>
      <c r="BW136" s="37"/>
      <c r="BX136" s="37"/>
      <c r="BY136" s="37"/>
      <c r="BZ136" s="37"/>
      <c r="CA136" s="37"/>
      <c r="CB136" s="37"/>
      <c r="CC136" s="37"/>
      <c r="CD136" s="37"/>
      <c r="CE136" s="37"/>
      <c r="CF136" s="37"/>
    </row>
    <row r="137" spans="1:84" s="116" customFormat="1" x14ac:dyDescent="0.25">
      <c r="A137" s="109"/>
      <c r="B137" s="140"/>
      <c r="C137" s="137"/>
      <c r="D137" s="107"/>
      <c r="E137" s="107"/>
      <c r="F137" s="10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7"/>
      <c r="BT137" s="37"/>
      <c r="BU137" s="37"/>
      <c r="BV137" s="37"/>
      <c r="BW137" s="37"/>
      <c r="BX137" s="37"/>
      <c r="BY137" s="37"/>
      <c r="BZ137" s="37"/>
      <c r="CA137" s="37"/>
      <c r="CB137" s="37"/>
      <c r="CC137" s="37"/>
      <c r="CD137" s="37"/>
      <c r="CE137" s="37"/>
      <c r="CF137" s="37"/>
    </row>
    <row r="138" spans="1:84" s="116" customFormat="1" x14ac:dyDescent="0.25">
      <c r="A138" s="109"/>
      <c r="B138" s="140"/>
      <c r="C138" s="137"/>
      <c r="D138" s="107"/>
      <c r="E138" s="107"/>
      <c r="F138" s="10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7"/>
      <c r="BJ138" s="37"/>
      <c r="BK138" s="37"/>
      <c r="BL138" s="37"/>
      <c r="BM138" s="37"/>
      <c r="BN138" s="37"/>
      <c r="BO138" s="37"/>
      <c r="BP138" s="37"/>
      <c r="BQ138" s="37"/>
      <c r="BR138" s="37"/>
      <c r="BS138" s="37"/>
      <c r="BT138" s="37"/>
      <c r="BU138" s="37"/>
      <c r="BV138" s="37"/>
      <c r="BW138" s="37"/>
      <c r="BX138" s="37"/>
      <c r="BY138" s="37"/>
      <c r="BZ138" s="37"/>
      <c r="CA138" s="37"/>
      <c r="CB138" s="37"/>
      <c r="CC138" s="37"/>
      <c r="CD138" s="37"/>
      <c r="CE138" s="37"/>
      <c r="CF138" s="37"/>
    </row>
    <row r="139" spans="1:84" s="116" customFormat="1" x14ac:dyDescent="0.25">
      <c r="A139" s="109"/>
      <c r="B139" s="140"/>
      <c r="C139" s="137"/>
      <c r="D139" s="107"/>
      <c r="E139" s="107"/>
      <c r="F139" s="10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7"/>
      <c r="BJ139" s="37"/>
      <c r="BK139" s="37"/>
      <c r="BL139" s="37"/>
      <c r="BM139" s="37"/>
      <c r="BN139" s="37"/>
      <c r="BO139" s="37"/>
      <c r="BP139" s="37"/>
      <c r="BQ139" s="37"/>
      <c r="BR139" s="37"/>
      <c r="BS139" s="37"/>
      <c r="BT139" s="37"/>
      <c r="BU139" s="37"/>
      <c r="BV139" s="37"/>
      <c r="BW139" s="37"/>
      <c r="BX139" s="37"/>
      <c r="BY139" s="37"/>
      <c r="BZ139" s="37"/>
      <c r="CA139" s="37"/>
      <c r="CB139" s="37"/>
      <c r="CC139" s="37"/>
      <c r="CD139" s="37"/>
      <c r="CE139" s="37"/>
      <c r="CF139" s="37"/>
    </row>
    <row r="140" spans="1:84" s="116" customFormat="1" x14ac:dyDescent="0.25">
      <c r="A140" s="109"/>
      <c r="B140" s="140"/>
      <c r="C140" s="137"/>
      <c r="D140" s="107"/>
      <c r="E140" s="107"/>
      <c r="F140" s="10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BH140" s="37"/>
      <c r="BI140" s="37"/>
      <c r="BJ140" s="37"/>
      <c r="BK140" s="37"/>
      <c r="BL140" s="37"/>
      <c r="BM140" s="37"/>
      <c r="BN140" s="37"/>
      <c r="BO140" s="37"/>
      <c r="BP140" s="37"/>
      <c r="BQ140" s="37"/>
      <c r="BR140" s="37"/>
      <c r="BS140" s="37"/>
      <c r="BT140" s="37"/>
      <c r="BU140" s="37"/>
      <c r="BV140" s="37"/>
      <c r="BW140" s="37"/>
      <c r="BX140" s="37"/>
      <c r="BY140" s="37"/>
      <c r="BZ140" s="37"/>
      <c r="CA140" s="37"/>
      <c r="CB140" s="37"/>
      <c r="CC140" s="37"/>
      <c r="CD140" s="37"/>
      <c r="CE140" s="37"/>
      <c r="CF140" s="37"/>
    </row>
    <row r="141" spans="1:84" s="116" customFormat="1" x14ac:dyDescent="0.25">
      <c r="A141" s="109"/>
      <c r="B141" s="140"/>
      <c r="C141" s="137"/>
      <c r="D141" s="107"/>
      <c r="E141" s="107"/>
      <c r="F141" s="10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BH141" s="37"/>
      <c r="BI141" s="37"/>
      <c r="BJ141" s="37"/>
      <c r="BK141" s="37"/>
      <c r="BL141" s="37"/>
      <c r="BM141" s="37"/>
      <c r="BN141" s="37"/>
      <c r="BO141" s="37"/>
      <c r="BP141" s="37"/>
      <c r="BQ141" s="37"/>
      <c r="BR141" s="37"/>
      <c r="BS141" s="37"/>
      <c r="BT141" s="37"/>
      <c r="BU141" s="37"/>
      <c r="BV141" s="37"/>
      <c r="BW141" s="37"/>
      <c r="BX141" s="37"/>
      <c r="BY141" s="37"/>
      <c r="BZ141" s="37"/>
      <c r="CA141" s="37"/>
      <c r="CB141" s="37"/>
      <c r="CC141" s="37"/>
      <c r="CD141" s="37"/>
      <c r="CE141" s="37"/>
      <c r="CF141" s="37"/>
    </row>
    <row r="142" spans="1:84" s="116" customFormat="1" x14ac:dyDescent="0.25">
      <c r="A142" s="109"/>
      <c r="B142" s="140"/>
      <c r="C142" s="137"/>
      <c r="D142" s="107"/>
      <c r="E142" s="107"/>
      <c r="F142" s="10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BH142" s="37"/>
      <c r="BI142" s="37"/>
      <c r="BJ142" s="37"/>
      <c r="BK142" s="37"/>
      <c r="BL142" s="37"/>
      <c r="BM142" s="37"/>
      <c r="BN142" s="37"/>
      <c r="BO142" s="37"/>
      <c r="BP142" s="37"/>
      <c r="BQ142" s="37"/>
      <c r="BR142" s="37"/>
      <c r="BS142" s="37"/>
      <c r="BT142" s="37"/>
      <c r="BU142" s="37"/>
      <c r="BV142" s="37"/>
      <c r="BW142" s="37"/>
      <c r="BX142" s="37"/>
      <c r="BY142" s="37"/>
      <c r="BZ142" s="37"/>
      <c r="CA142" s="37"/>
      <c r="CB142" s="37"/>
      <c r="CC142" s="37"/>
      <c r="CD142" s="37"/>
      <c r="CE142" s="37"/>
      <c r="CF142" s="37"/>
    </row>
    <row r="143" spans="1:84" s="116" customFormat="1" x14ac:dyDescent="0.25">
      <c r="A143" s="109"/>
      <c r="B143" s="140"/>
      <c r="C143" s="137"/>
      <c r="D143" s="107"/>
      <c r="E143" s="107"/>
      <c r="F143" s="10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37"/>
      <c r="BT143" s="37"/>
      <c r="BU143" s="37"/>
      <c r="BV143" s="37"/>
      <c r="BW143" s="37"/>
      <c r="BX143" s="37"/>
      <c r="BY143" s="37"/>
      <c r="BZ143" s="37"/>
      <c r="CA143" s="37"/>
      <c r="CB143" s="37"/>
      <c r="CC143" s="37"/>
      <c r="CD143" s="37"/>
      <c r="CE143" s="37"/>
      <c r="CF143" s="37"/>
    </row>
    <row r="144" spans="1:84" s="116" customFormat="1" x14ac:dyDescent="0.25">
      <c r="A144" s="109"/>
      <c r="B144" s="140"/>
      <c r="C144" s="137"/>
      <c r="D144" s="107"/>
      <c r="E144" s="107"/>
      <c r="F144" s="10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37"/>
      <c r="BI144" s="37"/>
      <c r="BJ144" s="37"/>
      <c r="BK144" s="37"/>
      <c r="BL144" s="37"/>
      <c r="BM144" s="37"/>
      <c r="BN144" s="37"/>
      <c r="BO144" s="37"/>
      <c r="BP144" s="37"/>
      <c r="BQ144" s="37"/>
      <c r="BR144" s="37"/>
      <c r="BS144" s="37"/>
      <c r="BT144" s="37"/>
      <c r="BU144" s="37"/>
      <c r="BV144" s="37"/>
      <c r="BW144" s="37"/>
      <c r="BX144" s="37"/>
      <c r="BY144" s="37"/>
      <c r="BZ144" s="37"/>
      <c r="CA144" s="37"/>
      <c r="CB144" s="37"/>
      <c r="CC144" s="37"/>
      <c r="CD144" s="37"/>
      <c r="CE144" s="37"/>
      <c r="CF144" s="37"/>
    </row>
    <row r="145" spans="1:84" s="116" customFormat="1" x14ac:dyDescent="0.25">
      <c r="A145" s="109"/>
      <c r="B145" s="140"/>
      <c r="C145" s="137"/>
      <c r="D145" s="107"/>
      <c r="E145" s="107"/>
      <c r="F145" s="10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7"/>
      <c r="BJ145" s="37"/>
      <c r="BK145" s="37"/>
      <c r="BL145" s="37"/>
      <c r="BM145" s="37"/>
      <c r="BN145" s="37"/>
      <c r="BO145" s="37"/>
      <c r="BP145" s="37"/>
      <c r="BQ145" s="37"/>
      <c r="BR145" s="37"/>
      <c r="BS145" s="37"/>
      <c r="BT145" s="37"/>
      <c r="BU145" s="37"/>
      <c r="BV145" s="37"/>
      <c r="BW145" s="37"/>
      <c r="BX145" s="37"/>
      <c r="BY145" s="37"/>
      <c r="BZ145" s="37"/>
      <c r="CA145" s="37"/>
      <c r="CB145" s="37"/>
      <c r="CC145" s="37"/>
      <c r="CD145" s="37"/>
      <c r="CE145" s="37"/>
      <c r="CF145" s="37"/>
    </row>
    <row r="146" spans="1:84" s="116" customFormat="1" x14ac:dyDescent="0.25">
      <c r="A146" s="109"/>
      <c r="B146" s="140"/>
      <c r="C146" s="137"/>
      <c r="D146" s="107"/>
      <c r="E146" s="107"/>
      <c r="F146" s="10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7"/>
      <c r="BJ146" s="37"/>
      <c r="BK146" s="37"/>
      <c r="BL146" s="37"/>
      <c r="BM146" s="37"/>
      <c r="BN146" s="37"/>
      <c r="BO146" s="37"/>
      <c r="BP146" s="37"/>
      <c r="BQ146" s="37"/>
      <c r="BR146" s="37"/>
      <c r="BS146" s="37"/>
      <c r="BT146" s="37"/>
      <c r="BU146" s="37"/>
      <c r="BV146" s="37"/>
      <c r="BW146" s="37"/>
      <c r="BX146" s="37"/>
      <c r="BY146" s="37"/>
      <c r="BZ146" s="37"/>
      <c r="CA146" s="37"/>
      <c r="CB146" s="37"/>
      <c r="CC146" s="37"/>
      <c r="CD146" s="37"/>
      <c r="CE146" s="37"/>
      <c r="CF146" s="37"/>
    </row>
    <row r="147" spans="1:84" s="116" customFormat="1" x14ac:dyDescent="0.25">
      <c r="A147" s="109"/>
      <c r="B147" s="140"/>
      <c r="C147" s="137"/>
      <c r="D147" s="107"/>
      <c r="E147" s="107"/>
      <c r="F147" s="10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7"/>
      <c r="BT147" s="37"/>
      <c r="BU147" s="37"/>
      <c r="BV147" s="37"/>
      <c r="BW147" s="37"/>
      <c r="BX147" s="37"/>
      <c r="BY147" s="37"/>
      <c r="BZ147" s="37"/>
      <c r="CA147" s="37"/>
      <c r="CB147" s="37"/>
      <c r="CC147" s="37"/>
      <c r="CD147" s="37"/>
      <c r="CE147" s="37"/>
      <c r="CF147" s="37"/>
    </row>
    <row r="148" spans="1:84" s="116" customFormat="1" x14ac:dyDescent="0.25">
      <c r="A148" s="109"/>
      <c r="B148" s="140"/>
      <c r="C148" s="137"/>
      <c r="D148" s="107"/>
      <c r="E148" s="107"/>
      <c r="F148" s="10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7"/>
      <c r="BJ148" s="37"/>
      <c r="BK148" s="37"/>
      <c r="BL148" s="37"/>
      <c r="BM148" s="37"/>
      <c r="BN148" s="37"/>
      <c r="BO148" s="37"/>
      <c r="BP148" s="37"/>
      <c r="BQ148" s="37"/>
      <c r="BR148" s="37"/>
      <c r="BS148" s="37"/>
      <c r="BT148" s="37"/>
      <c r="BU148" s="37"/>
      <c r="BV148" s="37"/>
      <c r="BW148" s="37"/>
      <c r="BX148" s="37"/>
      <c r="BY148" s="37"/>
      <c r="BZ148" s="37"/>
      <c r="CA148" s="37"/>
      <c r="CB148" s="37"/>
      <c r="CC148" s="37"/>
      <c r="CD148" s="37"/>
      <c r="CE148" s="37"/>
      <c r="CF148" s="37"/>
    </row>
    <row r="149" spans="1:84" s="116" customFormat="1" x14ac:dyDescent="0.25">
      <c r="A149" s="109"/>
      <c r="B149" s="140"/>
      <c r="C149" s="137"/>
      <c r="D149" s="107"/>
      <c r="E149" s="107"/>
      <c r="F149" s="10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BH149" s="37"/>
      <c r="BI149" s="37"/>
      <c r="BJ149" s="37"/>
      <c r="BK149" s="37"/>
      <c r="BL149" s="37"/>
      <c r="BM149" s="37"/>
      <c r="BN149" s="37"/>
      <c r="BO149" s="37"/>
      <c r="BP149" s="37"/>
      <c r="BQ149" s="37"/>
      <c r="BR149" s="37"/>
      <c r="BS149" s="37"/>
      <c r="BT149" s="37"/>
      <c r="BU149" s="37"/>
      <c r="BV149" s="37"/>
      <c r="BW149" s="37"/>
      <c r="BX149" s="37"/>
      <c r="BY149" s="37"/>
      <c r="BZ149" s="37"/>
      <c r="CA149" s="37"/>
      <c r="CB149" s="37"/>
      <c r="CC149" s="37"/>
      <c r="CD149" s="37"/>
      <c r="CE149" s="37"/>
      <c r="CF149" s="37"/>
    </row>
    <row r="150" spans="1:84" s="116" customFormat="1" x14ac:dyDescent="0.25">
      <c r="A150" s="109"/>
      <c r="B150" s="140"/>
      <c r="C150" s="137"/>
      <c r="D150" s="107"/>
      <c r="E150" s="107"/>
      <c r="F150" s="10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7"/>
      <c r="BJ150" s="37"/>
      <c r="BK150" s="37"/>
      <c r="BL150" s="37"/>
      <c r="BM150" s="37"/>
      <c r="BN150" s="37"/>
      <c r="BO150" s="37"/>
      <c r="BP150" s="37"/>
      <c r="BQ150" s="37"/>
      <c r="BR150" s="37"/>
      <c r="BS150" s="37"/>
      <c r="BT150" s="37"/>
      <c r="BU150" s="37"/>
      <c r="BV150" s="37"/>
      <c r="BW150" s="37"/>
      <c r="BX150" s="37"/>
      <c r="BY150" s="37"/>
      <c r="BZ150" s="37"/>
      <c r="CA150" s="37"/>
      <c r="CB150" s="37"/>
      <c r="CC150" s="37"/>
      <c r="CD150" s="37"/>
      <c r="CE150" s="37"/>
      <c r="CF150" s="37"/>
    </row>
    <row r="151" spans="1:84" s="116" customFormat="1" x14ac:dyDescent="0.25">
      <c r="A151" s="109"/>
      <c r="B151" s="140"/>
      <c r="C151" s="137"/>
      <c r="D151" s="107"/>
      <c r="E151" s="107"/>
      <c r="F151" s="10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7"/>
      <c r="BT151" s="37"/>
      <c r="BU151" s="37"/>
      <c r="BV151" s="37"/>
      <c r="BW151" s="37"/>
      <c r="BX151" s="37"/>
      <c r="BY151" s="37"/>
      <c r="BZ151" s="37"/>
      <c r="CA151" s="37"/>
      <c r="CB151" s="37"/>
      <c r="CC151" s="37"/>
      <c r="CD151" s="37"/>
      <c r="CE151" s="37"/>
      <c r="CF151" s="37"/>
    </row>
    <row r="152" spans="1:84" s="116" customFormat="1" x14ac:dyDescent="0.25">
      <c r="A152" s="109"/>
      <c r="B152" s="140"/>
      <c r="C152" s="137"/>
      <c r="D152" s="107"/>
      <c r="E152" s="107"/>
      <c r="F152" s="10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  <c r="BH152" s="37"/>
      <c r="BI152" s="37"/>
      <c r="BJ152" s="37"/>
      <c r="BK152" s="37"/>
      <c r="BL152" s="37"/>
      <c r="BM152" s="37"/>
      <c r="BN152" s="37"/>
      <c r="BO152" s="37"/>
      <c r="BP152" s="37"/>
      <c r="BQ152" s="37"/>
      <c r="BR152" s="37"/>
      <c r="BS152" s="37"/>
      <c r="BT152" s="37"/>
      <c r="BU152" s="37"/>
      <c r="BV152" s="37"/>
      <c r="BW152" s="37"/>
      <c r="BX152" s="37"/>
      <c r="BY152" s="37"/>
      <c r="BZ152" s="37"/>
      <c r="CA152" s="37"/>
      <c r="CB152" s="37"/>
      <c r="CC152" s="37"/>
      <c r="CD152" s="37"/>
      <c r="CE152" s="37"/>
      <c r="CF152" s="37"/>
    </row>
    <row r="153" spans="1:84" s="116" customFormat="1" x14ac:dyDescent="0.25">
      <c r="A153" s="109"/>
      <c r="B153" s="140"/>
      <c r="C153" s="137"/>
      <c r="D153" s="107"/>
      <c r="E153" s="107"/>
      <c r="F153" s="10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7"/>
      <c r="BT153" s="37"/>
      <c r="BU153" s="37"/>
      <c r="BV153" s="37"/>
      <c r="BW153" s="37"/>
      <c r="BX153" s="37"/>
      <c r="BY153" s="37"/>
      <c r="BZ153" s="37"/>
      <c r="CA153" s="37"/>
      <c r="CB153" s="37"/>
      <c r="CC153" s="37"/>
      <c r="CD153" s="37"/>
      <c r="CE153" s="37"/>
      <c r="CF153" s="37"/>
    </row>
    <row r="154" spans="1:84" s="116" customFormat="1" x14ac:dyDescent="0.25">
      <c r="A154" s="109"/>
      <c r="B154" s="140"/>
      <c r="C154" s="137"/>
      <c r="D154" s="107"/>
      <c r="E154" s="107"/>
      <c r="F154" s="10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37"/>
      <c r="BQ154" s="37"/>
      <c r="BR154" s="37"/>
      <c r="BS154" s="37"/>
      <c r="BT154" s="37"/>
      <c r="BU154" s="37"/>
      <c r="BV154" s="37"/>
      <c r="BW154" s="37"/>
      <c r="BX154" s="37"/>
      <c r="BY154" s="37"/>
      <c r="BZ154" s="37"/>
      <c r="CA154" s="37"/>
      <c r="CB154" s="37"/>
      <c r="CC154" s="37"/>
      <c r="CD154" s="37"/>
      <c r="CE154" s="37"/>
      <c r="CF154" s="37"/>
    </row>
    <row r="155" spans="1:84" s="116" customFormat="1" x14ac:dyDescent="0.25">
      <c r="A155" s="109"/>
      <c r="B155" s="140"/>
      <c r="C155" s="137"/>
      <c r="D155" s="107"/>
      <c r="E155" s="107"/>
      <c r="F155" s="10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7"/>
      <c r="BT155" s="37"/>
      <c r="BU155" s="37"/>
      <c r="BV155" s="37"/>
      <c r="BW155" s="37"/>
      <c r="BX155" s="37"/>
      <c r="BY155" s="37"/>
      <c r="BZ155" s="37"/>
      <c r="CA155" s="37"/>
      <c r="CB155" s="37"/>
      <c r="CC155" s="37"/>
      <c r="CD155" s="37"/>
      <c r="CE155" s="37"/>
      <c r="CF155" s="37"/>
    </row>
    <row r="156" spans="1:84" s="116" customFormat="1" x14ac:dyDescent="0.25">
      <c r="A156" s="109"/>
      <c r="B156" s="140"/>
      <c r="C156" s="137"/>
      <c r="D156" s="107"/>
      <c r="E156" s="107"/>
      <c r="F156" s="10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  <c r="BH156" s="37"/>
      <c r="BI156" s="37"/>
      <c r="BJ156" s="37"/>
      <c r="BK156" s="37"/>
      <c r="BL156" s="37"/>
      <c r="BM156" s="37"/>
      <c r="BN156" s="37"/>
      <c r="BO156" s="37"/>
      <c r="BP156" s="37"/>
      <c r="BQ156" s="37"/>
      <c r="BR156" s="37"/>
      <c r="BS156" s="37"/>
      <c r="BT156" s="37"/>
      <c r="BU156" s="37"/>
      <c r="BV156" s="37"/>
      <c r="BW156" s="37"/>
      <c r="BX156" s="37"/>
      <c r="BY156" s="37"/>
      <c r="BZ156" s="37"/>
      <c r="CA156" s="37"/>
      <c r="CB156" s="37"/>
      <c r="CC156" s="37"/>
      <c r="CD156" s="37"/>
      <c r="CE156" s="37"/>
      <c r="CF156" s="37"/>
    </row>
    <row r="157" spans="1:84" s="116" customFormat="1" x14ac:dyDescent="0.25">
      <c r="A157" s="109"/>
      <c r="B157" s="140"/>
      <c r="C157" s="137"/>
      <c r="D157" s="107"/>
      <c r="E157" s="107"/>
      <c r="F157" s="10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7"/>
      <c r="BT157" s="37"/>
      <c r="BU157" s="37"/>
      <c r="BV157" s="37"/>
      <c r="BW157" s="37"/>
      <c r="BX157" s="37"/>
      <c r="BY157" s="37"/>
      <c r="BZ157" s="37"/>
      <c r="CA157" s="37"/>
      <c r="CB157" s="37"/>
      <c r="CC157" s="37"/>
      <c r="CD157" s="37"/>
      <c r="CE157" s="37"/>
      <c r="CF157" s="37"/>
    </row>
    <row r="158" spans="1:84" s="116" customFormat="1" x14ac:dyDescent="0.25">
      <c r="A158" s="109"/>
      <c r="B158" s="140"/>
      <c r="C158" s="137"/>
      <c r="D158" s="107"/>
      <c r="E158" s="107"/>
      <c r="F158" s="10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BG158" s="37"/>
      <c r="BH158" s="37"/>
      <c r="BI158" s="37"/>
      <c r="BJ158" s="37"/>
      <c r="BK158" s="37"/>
      <c r="BL158" s="37"/>
      <c r="BM158" s="37"/>
      <c r="BN158" s="37"/>
      <c r="BO158" s="37"/>
      <c r="BP158" s="37"/>
      <c r="BQ158" s="37"/>
      <c r="BR158" s="37"/>
      <c r="BS158" s="37"/>
      <c r="BT158" s="37"/>
      <c r="BU158" s="37"/>
      <c r="BV158" s="37"/>
      <c r="BW158" s="37"/>
      <c r="BX158" s="37"/>
      <c r="BY158" s="37"/>
      <c r="BZ158" s="37"/>
      <c r="CA158" s="37"/>
      <c r="CB158" s="37"/>
      <c r="CC158" s="37"/>
      <c r="CD158" s="37"/>
      <c r="CE158" s="37"/>
      <c r="CF158" s="37"/>
    </row>
    <row r="159" spans="1:84" s="116" customFormat="1" x14ac:dyDescent="0.25">
      <c r="A159" s="109"/>
      <c r="B159" s="140"/>
      <c r="C159" s="137"/>
      <c r="D159" s="107"/>
      <c r="E159" s="107"/>
      <c r="F159" s="10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7"/>
      <c r="BT159" s="37"/>
      <c r="BU159" s="37"/>
      <c r="BV159" s="37"/>
      <c r="BW159" s="37"/>
      <c r="BX159" s="37"/>
      <c r="BY159" s="37"/>
      <c r="BZ159" s="37"/>
      <c r="CA159" s="37"/>
      <c r="CB159" s="37"/>
      <c r="CC159" s="37"/>
      <c r="CD159" s="37"/>
      <c r="CE159" s="37"/>
      <c r="CF159" s="37"/>
    </row>
    <row r="160" spans="1:84" s="116" customFormat="1" x14ac:dyDescent="0.25">
      <c r="A160" s="109"/>
      <c r="B160" s="140"/>
      <c r="C160" s="137"/>
      <c r="D160" s="107"/>
      <c r="E160" s="107"/>
      <c r="F160" s="10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  <c r="BH160" s="37"/>
      <c r="BI160" s="37"/>
      <c r="BJ160" s="37"/>
      <c r="BK160" s="37"/>
      <c r="BL160" s="37"/>
      <c r="BM160" s="37"/>
      <c r="BN160" s="37"/>
      <c r="BO160" s="37"/>
      <c r="BP160" s="37"/>
      <c r="BQ160" s="37"/>
      <c r="BR160" s="37"/>
      <c r="BS160" s="37"/>
      <c r="BT160" s="37"/>
      <c r="BU160" s="37"/>
      <c r="BV160" s="37"/>
      <c r="BW160" s="37"/>
      <c r="BX160" s="37"/>
      <c r="BY160" s="37"/>
      <c r="BZ160" s="37"/>
      <c r="CA160" s="37"/>
      <c r="CB160" s="37"/>
      <c r="CC160" s="37"/>
      <c r="CD160" s="37"/>
      <c r="CE160" s="37"/>
      <c r="CF160" s="37"/>
    </row>
    <row r="161" spans="1:84" s="116" customFormat="1" x14ac:dyDescent="0.25">
      <c r="A161" s="109"/>
      <c r="B161" s="140"/>
      <c r="C161" s="137"/>
      <c r="D161" s="107"/>
      <c r="E161" s="107"/>
      <c r="F161" s="10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BG161" s="37"/>
      <c r="BH161" s="37"/>
      <c r="BI161" s="37"/>
      <c r="BJ161" s="37"/>
      <c r="BK161" s="37"/>
      <c r="BL161" s="37"/>
      <c r="BM161" s="37"/>
      <c r="BN161" s="37"/>
      <c r="BO161" s="37"/>
      <c r="BP161" s="37"/>
      <c r="BQ161" s="37"/>
      <c r="BR161" s="37"/>
      <c r="BS161" s="37"/>
      <c r="BT161" s="37"/>
      <c r="BU161" s="37"/>
      <c r="BV161" s="37"/>
      <c r="BW161" s="37"/>
      <c r="BX161" s="37"/>
      <c r="BY161" s="37"/>
      <c r="BZ161" s="37"/>
      <c r="CA161" s="37"/>
      <c r="CB161" s="37"/>
      <c r="CC161" s="37"/>
      <c r="CD161" s="37"/>
      <c r="CE161" s="37"/>
      <c r="CF161" s="37"/>
    </row>
    <row r="162" spans="1:84" s="116" customFormat="1" x14ac:dyDescent="0.25">
      <c r="A162" s="109"/>
      <c r="B162" s="140"/>
      <c r="C162" s="137"/>
      <c r="D162" s="107"/>
      <c r="E162" s="107"/>
      <c r="F162" s="10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  <c r="BH162" s="37"/>
      <c r="BI162" s="37"/>
      <c r="BJ162" s="37"/>
      <c r="BK162" s="37"/>
      <c r="BL162" s="37"/>
      <c r="BM162" s="37"/>
      <c r="BN162" s="37"/>
      <c r="BO162" s="37"/>
      <c r="BP162" s="37"/>
      <c r="BQ162" s="37"/>
      <c r="BR162" s="37"/>
      <c r="BS162" s="37"/>
      <c r="BT162" s="37"/>
      <c r="BU162" s="37"/>
      <c r="BV162" s="37"/>
      <c r="BW162" s="37"/>
      <c r="BX162" s="37"/>
      <c r="BY162" s="37"/>
      <c r="BZ162" s="37"/>
      <c r="CA162" s="37"/>
      <c r="CB162" s="37"/>
      <c r="CC162" s="37"/>
      <c r="CD162" s="37"/>
      <c r="CE162" s="37"/>
      <c r="CF162" s="37"/>
    </row>
    <row r="163" spans="1:84" s="116" customFormat="1" x14ac:dyDescent="0.25">
      <c r="A163" s="109"/>
      <c r="B163" s="140"/>
      <c r="C163" s="137"/>
      <c r="D163" s="107"/>
      <c r="E163" s="107"/>
      <c r="F163" s="10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7"/>
      <c r="BT163" s="37"/>
      <c r="BU163" s="37"/>
      <c r="BV163" s="37"/>
      <c r="BW163" s="37"/>
      <c r="BX163" s="37"/>
      <c r="BY163" s="37"/>
      <c r="BZ163" s="37"/>
      <c r="CA163" s="37"/>
      <c r="CB163" s="37"/>
      <c r="CC163" s="37"/>
      <c r="CD163" s="37"/>
      <c r="CE163" s="37"/>
      <c r="CF163" s="37"/>
    </row>
    <row r="164" spans="1:84" s="116" customFormat="1" x14ac:dyDescent="0.25">
      <c r="A164" s="109"/>
      <c r="B164" s="140"/>
      <c r="C164" s="137"/>
      <c r="D164" s="107"/>
      <c r="E164" s="107"/>
      <c r="F164" s="10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7"/>
      <c r="BO164" s="37"/>
      <c r="BP164" s="37"/>
      <c r="BQ164" s="37"/>
      <c r="BR164" s="37"/>
      <c r="BS164" s="37"/>
      <c r="BT164" s="37"/>
      <c r="BU164" s="37"/>
      <c r="BV164" s="37"/>
      <c r="BW164" s="37"/>
      <c r="BX164" s="37"/>
      <c r="BY164" s="37"/>
      <c r="BZ164" s="37"/>
      <c r="CA164" s="37"/>
      <c r="CB164" s="37"/>
      <c r="CC164" s="37"/>
      <c r="CD164" s="37"/>
      <c r="CE164" s="37"/>
      <c r="CF164" s="37"/>
    </row>
    <row r="165" spans="1:84" s="116" customFormat="1" x14ac:dyDescent="0.25">
      <c r="A165" s="109"/>
      <c r="B165" s="140"/>
      <c r="C165" s="137"/>
      <c r="D165" s="107"/>
      <c r="E165" s="107"/>
      <c r="F165" s="10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  <c r="BH165" s="37"/>
      <c r="BI165" s="37"/>
      <c r="BJ165" s="37"/>
      <c r="BK165" s="37"/>
      <c r="BL165" s="37"/>
      <c r="BM165" s="37"/>
      <c r="BN165" s="37"/>
      <c r="BO165" s="37"/>
      <c r="BP165" s="37"/>
      <c r="BQ165" s="37"/>
      <c r="BR165" s="37"/>
      <c r="BS165" s="37"/>
      <c r="BT165" s="37"/>
      <c r="BU165" s="37"/>
      <c r="BV165" s="37"/>
      <c r="BW165" s="37"/>
      <c r="BX165" s="37"/>
      <c r="BY165" s="37"/>
      <c r="BZ165" s="37"/>
      <c r="CA165" s="37"/>
      <c r="CB165" s="37"/>
      <c r="CC165" s="37"/>
      <c r="CD165" s="37"/>
      <c r="CE165" s="37"/>
      <c r="CF165" s="37"/>
    </row>
    <row r="166" spans="1:84" s="116" customFormat="1" x14ac:dyDescent="0.25">
      <c r="A166" s="109"/>
      <c r="B166" s="140"/>
      <c r="C166" s="137"/>
      <c r="D166" s="107"/>
      <c r="E166" s="107"/>
      <c r="F166" s="10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  <c r="BH166" s="37"/>
      <c r="BI166" s="37"/>
      <c r="BJ166" s="37"/>
      <c r="BK166" s="37"/>
      <c r="BL166" s="37"/>
      <c r="BM166" s="37"/>
      <c r="BN166" s="37"/>
      <c r="BO166" s="37"/>
      <c r="BP166" s="37"/>
      <c r="BQ166" s="37"/>
      <c r="BR166" s="37"/>
      <c r="BS166" s="37"/>
      <c r="BT166" s="37"/>
      <c r="BU166" s="37"/>
      <c r="BV166" s="37"/>
      <c r="BW166" s="37"/>
      <c r="BX166" s="37"/>
      <c r="BY166" s="37"/>
      <c r="BZ166" s="37"/>
      <c r="CA166" s="37"/>
      <c r="CB166" s="37"/>
      <c r="CC166" s="37"/>
      <c r="CD166" s="37"/>
      <c r="CE166" s="37"/>
      <c r="CF166" s="37"/>
    </row>
    <row r="167" spans="1:84" s="116" customFormat="1" x14ac:dyDescent="0.25">
      <c r="A167" s="109"/>
      <c r="B167" s="140"/>
      <c r="C167" s="137"/>
      <c r="D167" s="107"/>
      <c r="E167" s="107"/>
      <c r="F167" s="10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7"/>
      <c r="BT167" s="37"/>
      <c r="BU167" s="37"/>
      <c r="BV167" s="37"/>
      <c r="BW167" s="37"/>
      <c r="BX167" s="37"/>
      <c r="BY167" s="37"/>
      <c r="BZ167" s="37"/>
      <c r="CA167" s="37"/>
      <c r="CB167" s="37"/>
      <c r="CC167" s="37"/>
      <c r="CD167" s="37"/>
      <c r="CE167" s="37"/>
      <c r="CF167" s="37"/>
    </row>
    <row r="168" spans="1:84" s="116" customFormat="1" x14ac:dyDescent="0.25">
      <c r="A168" s="109"/>
      <c r="B168" s="140"/>
      <c r="C168" s="137"/>
      <c r="D168" s="107"/>
      <c r="E168" s="107"/>
      <c r="F168" s="10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37"/>
      <c r="BT168" s="37"/>
      <c r="BU168" s="37"/>
      <c r="BV168" s="37"/>
      <c r="BW168" s="37"/>
      <c r="BX168" s="37"/>
      <c r="BY168" s="37"/>
      <c r="BZ168" s="37"/>
      <c r="CA168" s="37"/>
      <c r="CB168" s="37"/>
      <c r="CC168" s="37"/>
      <c r="CD168" s="37"/>
      <c r="CE168" s="37"/>
      <c r="CF168" s="37"/>
    </row>
    <row r="169" spans="1:84" s="116" customFormat="1" x14ac:dyDescent="0.25">
      <c r="A169" s="109"/>
      <c r="B169" s="140"/>
      <c r="C169" s="137"/>
      <c r="D169" s="107"/>
      <c r="E169" s="107"/>
      <c r="F169" s="10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37"/>
      <c r="BT169" s="37"/>
      <c r="BU169" s="37"/>
      <c r="BV169" s="37"/>
      <c r="BW169" s="37"/>
      <c r="BX169" s="37"/>
      <c r="BY169" s="37"/>
      <c r="BZ169" s="37"/>
      <c r="CA169" s="37"/>
      <c r="CB169" s="37"/>
      <c r="CC169" s="37"/>
      <c r="CD169" s="37"/>
      <c r="CE169" s="37"/>
      <c r="CF169" s="37"/>
    </row>
    <row r="170" spans="1:84" s="116" customFormat="1" x14ac:dyDescent="0.25">
      <c r="A170" s="109"/>
      <c r="B170" s="140"/>
      <c r="C170" s="137"/>
      <c r="D170" s="107"/>
      <c r="E170" s="107"/>
      <c r="F170" s="10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37"/>
      <c r="BH170" s="37"/>
      <c r="BI170" s="37"/>
      <c r="BJ170" s="37"/>
      <c r="BK170" s="37"/>
      <c r="BL170" s="37"/>
      <c r="BM170" s="37"/>
      <c r="BN170" s="37"/>
      <c r="BO170" s="37"/>
      <c r="BP170" s="37"/>
      <c r="BQ170" s="37"/>
      <c r="BR170" s="37"/>
      <c r="BS170" s="37"/>
      <c r="BT170" s="37"/>
      <c r="BU170" s="37"/>
      <c r="BV170" s="37"/>
      <c r="BW170" s="37"/>
      <c r="BX170" s="37"/>
      <c r="BY170" s="37"/>
      <c r="BZ170" s="37"/>
      <c r="CA170" s="37"/>
      <c r="CB170" s="37"/>
      <c r="CC170" s="37"/>
      <c r="CD170" s="37"/>
      <c r="CE170" s="37"/>
      <c r="CF170" s="37"/>
    </row>
    <row r="171" spans="1:84" s="116" customFormat="1" x14ac:dyDescent="0.25">
      <c r="A171" s="109"/>
      <c r="B171" s="140"/>
      <c r="C171" s="137"/>
      <c r="D171" s="107"/>
      <c r="E171" s="107"/>
      <c r="F171" s="10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37"/>
      <c r="BT171" s="37"/>
      <c r="BU171" s="37"/>
      <c r="BV171" s="37"/>
      <c r="BW171" s="37"/>
      <c r="BX171" s="37"/>
      <c r="BY171" s="37"/>
      <c r="BZ171" s="37"/>
      <c r="CA171" s="37"/>
      <c r="CB171" s="37"/>
      <c r="CC171" s="37"/>
      <c r="CD171" s="37"/>
      <c r="CE171" s="37"/>
      <c r="CF171" s="37"/>
    </row>
    <row r="172" spans="1:84" s="116" customFormat="1" x14ac:dyDescent="0.25">
      <c r="A172" s="109"/>
      <c r="B172" s="140"/>
      <c r="C172" s="137"/>
      <c r="D172" s="107"/>
      <c r="E172" s="107"/>
      <c r="F172" s="10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BG172" s="37"/>
      <c r="BH172" s="37"/>
      <c r="BI172" s="37"/>
      <c r="BJ172" s="37"/>
      <c r="BK172" s="37"/>
      <c r="BL172" s="37"/>
      <c r="BM172" s="37"/>
      <c r="BN172" s="37"/>
      <c r="BO172" s="37"/>
      <c r="BP172" s="37"/>
      <c r="BQ172" s="37"/>
      <c r="BR172" s="37"/>
      <c r="BS172" s="37"/>
      <c r="BT172" s="37"/>
      <c r="BU172" s="37"/>
      <c r="BV172" s="37"/>
      <c r="BW172" s="37"/>
      <c r="BX172" s="37"/>
      <c r="BY172" s="37"/>
      <c r="BZ172" s="37"/>
      <c r="CA172" s="37"/>
      <c r="CB172" s="37"/>
      <c r="CC172" s="37"/>
      <c r="CD172" s="37"/>
      <c r="CE172" s="37"/>
      <c r="CF172" s="37"/>
    </row>
    <row r="173" spans="1:84" s="116" customFormat="1" x14ac:dyDescent="0.25">
      <c r="A173" s="109"/>
      <c r="B173" s="140"/>
      <c r="C173" s="137"/>
      <c r="D173" s="107"/>
      <c r="E173" s="107"/>
      <c r="F173" s="10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37"/>
      <c r="BH173" s="37"/>
      <c r="BI173" s="37"/>
      <c r="BJ173" s="37"/>
      <c r="BK173" s="37"/>
      <c r="BL173" s="37"/>
      <c r="BM173" s="37"/>
      <c r="BN173" s="37"/>
      <c r="BO173" s="37"/>
      <c r="BP173" s="37"/>
      <c r="BQ173" s="37"/>
      <c r="BR173" s="37"/>
      <c r="BS173" s="37"/>
      <c r="BT173" s="37"/>
      <c r="BU173" s="37"/>
      <c r="BV173" s="37"/>
      <c r="BW173" s="37"/>
      <c r="BX173" s="37"/>
      <c r="BY173" s="37"/>
      <c r="BZ173" s="37"/>
      <c r="CA173" s="37"/>
      <c r="CB173" s="37"/>
      <c r="CC173" s="37"/>
      <c r="CD173" s="37"/>
      <c r="CE173" s="37"/>
      <c r="CF173" s="37"/>
    </row>
    <row r="174" spans="1:84" s="116" customFormat="1" x14ac:dyDescent="0.25">
      <c r="A174" s="109"/>
      <c r="B174" s="140"/>
      <c r="C174" s="137"/>
      <c r="D174" s="107"/>
      <c r="E174" s="107"/>
      <c r="F174" s="10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37"/>
      <c r="BH174" s="37"/>
      <c r="BI174" s="37"/>
      <c r="BJ174" s="37"/>
      <c r="BK174" s="37"/>
      <c r="BL174" s="37"/>
      <c r="BM174" s="37"/>
      <c r="BN174" s="37"/>
      <c r="BO174" s="37"/>
      <c r="BP174" s="37"/>
      <c r="BQ174" s="37"/>
      <c r="BR174" s="37"/>
      <c r="BS174" s="37"/>
      <c r="BT174" s="37"/>
      <c r="BU174" s="37"/>
      <c r="BV174" s="37"/>
      <c r="BW174" s="37"/>
      <c r="BX174" s="37"/>
      <c r="BY174" s="37"/>
      <c r="BZ174" s="37"/>
      <c r="CA174" s="37"/>
      <c r="CB174" s="37"/>
      <c r="CC174" s="37"/>
      <c r="CD174" s="37"/>
      <c r="CE174" s="37"/>
      <c r="CF174" s="37"/>
    </row>
    <row r="175" spans="1:84" s="116" customFormat="1" x14ac:dyDescent="0.25">
      <c r="A175" s="109"/>
      <c r="B175" s="140"/>
      <c r="C175" s="137"/>
      <c r="D175" s="107"/>
      <c r="E175" s="107"/>
      <c r="F175" s="10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  <c r="BH175" s="37"/>
      <c r="BI175" s="37"/>
      <c r="BJ175" s="37"/>
      <c r="BK175" s="37"/>
      <c r="BL175" s="37"/>
      <c r="BM175" s="37"/>
      <c r="BN175" s="37"/>
      <c r="BO175" s="37"/>
      <c r="BP175" s="37"/>
      <c r="BQ175" s="37"/>
      <c r="BR175" s="37"/>
      <c r="BS175" s="37"/>
      <c r="BT175" s="37"/>
      <c r="BU175" s="37"/>
      <c r="BV175" s="37"/>
      <c r="BW175" s="37"/>
      <c r="BX175" s="37"/>
      <c r="BY175" s="37"/>
      <c r="BZ175" s="37"/>
      <c r="CA175" s="37"/>
      <c r="CB175" s="37"/>
      <c r="CC175" s="37"/>
      <c r="CD175" s="37"/>
      <c r="CE175" s="37"/>
      <c r="CF175" s="37"/>
    </row>
    <row r="176" spans="1:84" s="116" customFormat="1" x14ac:dyDescent="0.25">
      <c r="A176" s="109"/>
      <c r="B176" s="140"/>
      <c r="C176" s="137"/>
      <c r="D176" s="107"/>
      <c r="E176" s="107"/>
      <c r="F176" s="10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  <c r="BH176" s="37"/>
      <c r="BI176" s="37"/>
      <c r="BJ176" s="37"/>
      <c r="BK176" s="37"/>
      <c r="BL176" s="37"/>
      <c r="BM176" s="37"/>
      <c r="BN176" s="37"/>
      <c r="BO176" s="37"/>
      <c r="BP176" s="37"/>
      <c r="BQ176" s="37"/>
      <c r="BR176" s="37"/>
      <c r="BS176" s="37"/>
      <c r="BT176" s="37"/>
      <c r="BU176" s="37"/>
      <c r="BV176" s="37"/>
      <c r="BW176" s="37"/>
      <c r="BX176" s="37"/>
      <c r="BY176" s="37"/>
      <c r="BZ176" s="37"/>
      <c r="CA176" s="37"/>
      <c r="CB176" s="37"/>
      <c r="CC176" s="37"/>
      <c r="CD176" s="37"/>
      <c r="CE176" s="37"/>
      <c r="CF176" s="37"/>
    </row>
    <row r="177" spans="1:84" s="116" customFormat="1" x14ac:dyDescent="0.25">
      <c r="A177" s="109"/>
      <c r="B177" s="140"/>
      <c r="C177" s="137"/>
      <c r="D177" s="107"/>
      <c r="E177" s="107"/>
      <c r="F177" s="10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  <c r="BH177" s="37"/>
      <c r="BI177" s="37"/>
      <c r="BJ177" s="37"/>
      <c r="BK177" s="37"/>
      <c r="BL177" s="37"/>
      <c r="BM177" s="37"/>
      <c r="BN177" s="37"/>
      <c r="BO177" s="37"/>
      <c r="BP177" s="37"/>
      <c r="BQ177" s="37"/>
      <c r="BR177" s="37"/>
      <c r="BS177" s="37"/>
      <c r="BT177" s="37"/>
      <c r="BU177" s="37"/>
      <c r="BV177" s="37"/>
      <c r="BW177" s="37"/>
      <c r="BX177" s="37"/>
      <c r="BY177" s="37"/>
      <c r="BZ177" s="37"/>
      <c r="CA177" s="37"/>
      <c r="CB177" s="37"/>
      <c r="CC177" s="37"/>
      <c r="CD177" s="37"/>
      <c r="CE177" s="37"/>
      <c r="CF177" s="37"/>
    </row>
    <row r="178" spans="1:84" s="116" customFormat="1" x14ac:dyDescent="0.25">
      <c r="A178" s="109"/>
      <c r="B178" s="140"/>
      <c r="C178" s="137"/>
      <c r="D178" s="107"/>
      <c r="E178" s="107"/>
      <c r="F178" s="10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BG178" s="37"/>
      <c r="BH178" s="37"/>
      <c r="BI178" s="37"/>
      <c r="BJ178" s="37"/>
      <c r="BK178" s="37"/>
      <c r="BL178" s="37"/>
      <c r="BM178" s="37"/>
      <c r="BN178" s="37"/>
      <c r="BO178" s="37"/>
      <c r="BP178" s="37"/>
      <c r="BQ178" s="37"/>
      <c r="BR178" s="37"/>
      <c r="BS178" s="37"/>
      <c r="BT178" s="37"/>
      <c r="BU178" s="37"/>
      <c r="BV178" s="37"/>
      <c r="BW178" s="37"/>
      <c r="BX178" s="37"/>
      <c r="BY178" s="37"/>
      <c r="BZ178" s="37"/>
      <c r="CA178" s="37"/>
      <c r="CB178" s="37"/>
      <c r="CC178" s="37"/>
      <c r="CD178" s="37"/>
      <c r="CE178" s="37"/>
      <c r="CF178" s="37"/>
    </row>
    <row r="179" spans="1:84" s="116" customFormat="1" x14ac:dyDescent="0.25">
      <c r="A179" s="109"/>
      <c r="B179" s="140"/>
      <c r="C179" s="137"/>
      <c r="D179" s="107"/>
      <c r="E179" s="107"/>
      <c r="F179" s="10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7"/>
      <c r="BE179" s="37"/>
      <c r="BF179" s="37"/>
      <c r="BG179" s="37"/>
      <c r="BH179" s="37"/>
      <c r="BI179" s="37"/>
      <c r="BJ179" s="37"/>
      <c r="BK179" s="37"/>
      <c r="BL179" s="37"/>
      <c r="BM179" s="37"/>
      <c r="BN179" s="37"/>
      <c r="BO179" s="37"/>
      <c r="BP179" s="37"/>
      <c r="BQ179" s="37"/>
      <c r="BR179" s="37"/>
      <c r="BS179" s="37"/>
      <c r="BT179" s="37"/>
      <c r="BU179" s="37"/>
      <c r="BV179" s="37"/>
      <c r="BW179" s="37"/>
      <c r="BX179" s="37"/>
      <c r="BY179" s="37"/>
      <c r="BZ179" s="37"/>
      <c r="CA179" s="37"/>
      <c r="CB179" s="37"/>
      <c r="CC179" s="37"/>
      <c r="CD179" s="37"/>
      <c r="CE179" s="37"/>
      <c r="CF179" s="37"/>
    </row>
    <row r="180" spans="1:84" s="116" customFormat="1" x14ac:dyDescent="0.25">
      <c r="A180" s="109"/>
      <c r="B180" s="140"/>
      <c r="C180" s="137"/>
      <c r="D180" s="107"/>
      <c r="E180" s="107"/>
      <c r="F180" s="10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7"/>
      <c r="BE180" s="37"/>
      <c r="BF180" s="37"/>
      <c r="BG180" s="37"/>
      <c r="BH180" s="37"/>
      <c r="BI180" s="37"/>
      <c r="BJ180" s="37"/>
      <c r="BK180" s="37"/>
      <c r="BL180" s="37"/>
      <c r="BM180" s="37"/>
      <c r="BN180" s="37"/>
      <c r="BO180" s="37"/>
      <c r="BP180" s="37"/>
      <c r="BQ180" s="37"/>
      <c r="BR180" s="37"/>
      <c r="BS180" s="37"/>
      <c r="BT180" s="37"/>
      <c r="BU180" s="37"/>
      <c r="BV180" s="37"/>
      <c r="BW180" s="37"/>
      <c r="BX180" s="37"/>
      <c r="BY180" s="37"/>
      <c r="BZ180" s="37"/>
      <c r="CA180" s="37"/>
      <c r="CB180" s="37"/>
      <c r="CC180" s="37"/>
      <c r="CD180" s="37"/>
      <c r="CE180" s="37"/>
      <c r="CF180" s="37"/>
    </row>
    <row r="181" spans="1:84" s="116" customFormat="1" x14ac:dyDescent="0.25">
      <c r="A181" s="109"/>
      <c r="B181" s="140"/>
      <c r="C181" s="137"/>
      <c r="D181" s="107"/>
      <c r="E181" s="107"/>
      <c r="F181" s="10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BG181" s="37"/>
      <c r="BH181" s="37"/>
      <c r="BI181" s="37"/>
      <c r="BJ181" s="37"/>
      <c r="BK181" s="37"/>
      <c r="BL181" s="37"/>
      <c r="BM181" s="37"/>
      <c r="BN181" s="37"/>
      <c r="BO181" s="37"/>
      <c r="BP181" s="37"/>
      <c r="BQ181" s="37"/>
      <c r="BR181" s="37"/>
      <c r="BS181" s="37"/>
      <c r="BT181" s="37"/>
      <c r="BU181" s="37"/>
      <c r="BV181" s="37"/>
      <c r="BW181" s="37"/>
      <c r="BX181" s="37"/>
      <c r="BY181" s="37"/>
      <c r="BZ181" s="37"/>
      <c r="CA181" s="37"/>
      <c r="CB181" s="37"/>
      <c r="CC181" s="37"/>
      <c r="CD181" s="37"/>
      <c r="CE181" s="37"/>
      <c r="CF181" s="37"/>
    </row>
    <row r="182" spans="1:84" s="116" customFormat="1" x14ac:dyDescent="0.25">
      <c r="A182" s="109"/>
      <c r="B182" s="140"/>
      <c r="C182" s="137"/>
      <c r="D182" s="107"/>
      <c r="E182" s="107"/>
      <c r="F182" s="10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7"/>
      <c r="BE182" s="37"/>
      <c r="BF182" s="37"/>
      <c r="BG182" s="37"/>
      <c r="BH182" s="37"/>
      <c r="BI182" s="37"/>
      <c r="BJ182" s="37"/>
      <c r="BK182" s="37"/>
      <c r="BL182" s="37"/>
      <c r="BM182" s="37"/>
      <c r="BN182" s="37"/>
      <c r="BO182" s="37"/>
      <c r="BP182" s="37"/>
      <c r="BQ182" s="37"/>
      <c r="BR182" s="37"/>
      <c r="BS182" s="37"/>
      <c r="BT182" s="37"/>
      <c r="BU182" s="37"/>
      <c r="BV182" s="37"/>
      <c r="BW182" s="37"/>
      <c r="BX182" s="37"/>
      <c r="BY182" s="37"/>
      <c r="BZ182" s="37"/>
      <c r="CA182" s="37"/>
      <c r="CB182" s="37"/>
      <c r="CC182" s="37"/>
      <c r="CD182" s="37"/>
      <c r="CE182" s="37"/>
      <c r="CF182" s="37"/>
    </row>
    <row r="183" spans="1:84" s="116" customFormat="1" x14ac:dyDescent="0.25">
      <c r="A183" s="109"/>
      <c r="B183" s="140"/>
      <c r="C183" s="137"/>
      <c r="D183" s="107"/>
      <c r="E183" s="107"/>
      <c r="F183" s="10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  <c r="BA183" s="37"/>
      <c r="BB183" s="37"/>
      <c r="BC183" s="37"/>
      <c r="BD183" s="37"/>
      <c r="BE183" s="37"/>
      <c r="BF183" s="37"/>
      <c r="BG183" s="37"/>
      <c r="BH183" s="37"/>
      <c r="BI183" s="37"/>
      <c r="BJ183" s="37"/>
      <c r="BK183" s="37"/>
      <c r="BL183" s="37"/>
      <c r="BM183" s="37"/>
      <c r="BN183" s="37"/>
      <c r="BO183" s="37"/>
      <c r="BP183" s="37"/>
      <c r="BQ183" s="37"/>
      <c r="BR183" s="37"/>
      <c r="BS183" s="37"/>
      <c r="BT183" s="37"/>
      <c r="BU183" s="37"/>
      <c r="BV183" s="37"/>
      <c r="BW183" s="37"/>
      <c r="BX183" s="37"/>
      <c r="BY183" s="37"/>
      <c r="BZ183" s="37"/>
      <c r="CA183" s="37"/>
      <c r="CB183" s="37"/>
      <c r="CC183" s="37"/>
      <c r="CD183" s="37"/>
      <c r="CE183" s="37"/>
      <c r="CF183" s="37"/>
    </row>
    <row r="184" spans="1:84" s="116" customFormat="1" x14ac:dyDescent="0.25">
      <c r="A184" s="109"/>
      <c r="B184" s="140"/>
      <c r="C184" s="137"/>
      <c r="D184" s="107"/>
      <c r="E184" s="107"/>
      <c r="F184" s="10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  <c r="BA184" s="37"/>
      <c r="BB184" s="37"/>
      <c r="BC184" s="37"/>
      <c r="BD184" s="37"/>
      <c r="BE184" s="37"/>
      <c r="BF184" s="37"/>
      <c r="BG184" s="37"/>
      <c r="BH184" s="37"/>
      <c r="BI184" s="37"/>
      <c r="BJ184" s="37"/>
      <c r="BK184" s="37"/>
      <c r="BL184" s="37"/>
      <c r="BM184" s="37"/>
      <c r="BN184" s="37"/>
      <c r="BO184" s="37"/>
      <c r="BP184" s="37"/>
      <c r="BQ184" s="37"/>
      <c r="BR184" s="37"/>
      <c r="BS184" s="37"/>
      <c r="BT184" s="37"/>
      <c r="BU184" s="37"/>
      <c r="BV184" s="37"/>
      <c r="BW184" s="37"/>
      <c r="BX184" s="37"/>
      <c r="BY184" s="37"/>
      <c r="BZ184" s="37"/>
      <c r="CA184" s="37"/>
      <c r="CB184" s="37"/>
      <c r="CC184" s="37"/>
      <c r="CD184" s="37"/>
      <c r="CE184" s="37"/>
      <c r="CF184" s="37"/>
    </row>
    <row r="185" spans="1:84" s="116" customFormat="1" x14ac:dyDescent="0.25">
      <c r="A185" s="109"/>
      <c r="B185" s="140"/>
      <c r="C185" s="137"/>
      <c r="D185" s="107"/>
      <c r="E185" s="107"/>
      <c r="F185" s="10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7"/>
      <c r="BE185" s="37"/>
      <c r="BF185" s="37"/>
      <c r="BG185" s="37"/>
      <c r="BH185" s="37"/>
      <c r="BI185" s="37"/>
      <c r="BJ185" s="37"/>
      <c r="BK185" s="37"/>
      <c r="BL185" s="37"/>
      <c r="BM185" s="37"/>
      <c r="BN185" s="37"/>
      <c r="BO185" s="37"/>
      <c r="BP185" s="37"/>
      <c r="BQ185" s="37"/>
      <c r="BR185" s="37"/>
      <c r="BS185" s="37"/>
      <c r="BT185" s="37"/>
      <c r="BU185" s="37"/>
      <c r="BV185" s="37"/>
      <c r="BW185" s="37"/>
      <c r="BX185" s="37"/>
      <c r="BY185" s="37"/>
      <c r="BZ185" s="37"/>
      <c r="CA185" s="37"/>
      <c r="CB185" s="37"/>
      <c r="CC185" s="37"/>
      <c r="CD185" s="37"/>
      <c r="CE185" s="37"/>
      <c r="CF185" s="37"/>
    </row>
    <row r="186" spans="1:84" s="116" customFormat="1" x14ac:dyDescent="0.25">
      <c r="A186" s="109"/>
      <c r="B186" s="140"/>
      <c r="C186" s="137"/>
      <c r="D186" s="107"/>
      <c r="E186" s="107"/>
      <c r="F186" s="10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37"/>
      <c r="BH186" s="37"/>
      <c r="BI186" s="37"/>
      <c r="BJ186" s="37"/>
      <c r="BK186" s="37"/>
      <c r="BL186" s="37"/>
      <c r="BM186" s="37"/>
      <c r="BN186" s="37"/>
      <c r="BO186" s="37"/>
      <c r="BP186" s="37"/>
      <c r="BQ186" s="37"/>
      <c r="BR186" s="37"/>
      <c r="BS186" s="37"/>
      <c r="BT186" s="37"/>
      <c r="BU186" s="37"/>
      <c r="BV186" s="37"/>
      <c r="BW186" s="37"/>
      <c r="BX186" s="37"/>
      <c r="BY186" s="37"/>
      <c r="BZ186" s="37"/>
      <c r="CA186" s="37"/>
      <c r="CB186" s="37"/>
      <c r="CC186" s="37"/>
      <c r="CD186" s="37"/>
      <c r="CE186" s="37"/>
      <c r="CF186" s="37"/>
    </row>
    <row r="187" spans="1:84" s="116" customFormat="1" x14ac:dyDescent="0.25">
      <c r="A187" s="109"/>
      <c r="B187" s="140"/>
      <c r="C187" s="137"/>
      <c r="D187" s="107"/>
      <c r="E187" s="107"/>
      <c r="F187" s="10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  <c r="BH187" s="37"/>
      <c r="BI187" s="37"/>
      <c r="BJ187" s="37"/>
      <c r="BK187" s="37"/>
      <c r="BL187" s="37"/>
      <c r="BM187" s="37"/>
      <c r="BN187" s="37"/>
      <c r="BO187" s="37"/>
      <c r="BP187" s="37"/>
      <c r="BQ187" s="37"/>
      <c r="BR187" s="37"/>
      <c r="BS187" s="37"/>
      <c r="BT187" s="37"/>
      <c r="BU187" s="37"/>
      <c r="BV187" s="37"/>
      <c r="BW187" s="37"/>
      <c r="BX187" s="37"/>
      <c r="BY187" s="37"/>
      <c r="BZ187" s="37"/>
      <c r="CA187" s="37"/>
      <c r="CB187" s="37"/>
      <c r="CC187" s="37"/>
      <c r="CD187" s="37"/>
      <c r="CE187" s="37"/>
      <c r="CF187" s="37"/>
    </row>
    <row r="188" spans="1:84" s="116" customFormat="1" x14ac:dyDescent="0.25">
      <c r="A188" s="109"/>
      <c r="B188" s="140"/>
      <c r="C188" s="137"/>
      <c r="D188" s="107"/>
      <c r="E188" s="107"/>
      <c r="F188" s="10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  <c r="BA188" s="37"/>
      <c r="BB188" s="37"/>
      <c r="BC188" s="37"/>
      <c r="BD188" s="37"/>
      <c r="BE188" s="37"/>
      <c r="BF188" s="37"/>
      <c r="BG188" s="37"/>
      <c r="BH188" s="37"/>
      <c r="BI188" s="37"/>
      <c r="BJ188" s="37"/>
      <c r="BK188" s="37"/>
      <c r="BL188" s="37"/>
      <c r="BM188" s="37"/>
      <c r="BN188" s="37"/>
      <c r="BO188" s="37"/>
      <c r="BP188" s="37"/>
      <c r="BQ188" s="37"/>
      <c r="BR188" s="37"/>
      <c r="BS188" s="37"/>
      <c r="BT188" s="37"/>
      <c r="BU188" s="37"/>
      <c r="BV188" s="37"/>
      <c r="BW188" s="37"/>
      <c r="BX188" s="37"/>
      <c r="BY188" s="37"/>
      <c r="BZ188" s="37"/>
      <c r="CA188" s="37"/>
      <c r="CB188" s="37"/>
      <c r="CC188" s="37"/>
      <c r="CD188" s="37"/>
      <c r="CE188" s="37"/>
      <c r="CF188" s="37"/>
    </row>
    <row r="189" spans="1:84" s="116" customFormat="1" x14ac:dyDescent="0.25">
      <c r="A189" s="109"/>
      <c r="B189" s="140"/>
      <c r="C189" s="137"/>
      <c r="D189" s="107"/>
      <c r="E189" s="107"/>
      <c r="F189" s="10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7"/>
      <c r="BE189" s="37"/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7"/>
      <c r="BT189" s="37"/>
      <c r="BU189" s="37"/>
      <c r="BV189" s="37"/>
      <c r="BW189" s="37"/>
      <c r="BX189" s="37"/>
      <c r="BY189" s="37"/>
      <c r="BZ189" s="37"/>
      <c r="CA189" s="37"/>
      <c r="CB189" s="37"/>
      <c r="CC189" s="37"/>
      <c r="CD189" s="37"/>
      <c r="CE189" s="37"/>
      <c r="CF189" s="37"/>
    </row>
    <row r="190" spans="1:84" s="116" customFormat="1" x14ac:dyDescent="0.25">
      <c r="A190" s="109"/>
      <c r="B190" s="140"/>
      <c r="C190" s="137"/>
      <c r="D190" s="107"/>
      <c r="E190" s="107"/>
      <c r="F190" s="10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7"/>
      <c r="BE190" s="37"/>
      <c r="BF190" s="37"/>
      <c r="BG190" s="37"/>
      <c r="BH190" s="37"/>
      <c r="BI190" s="37"/>
      <c r="BJ190" s="37"/>
      <c r="BK190" s="37"/>
      <c r="BL190" s="37"/>
      <c r="BM190" s="37"/>
      <c r="BN190" s="37"/>
      <c r="BO190" s="37"/>
      <c r="BP190" s="37"/>
      <c r="BQ190" s="37"/>
      <c r="BR190" s="37"/>
      <c r="BS190" s="37"/>
      <c r="BT190" s="37"/>
      <c r="BU190" s="37"/>
      <c r="BV190" s="37"/>
      <c r="BW190" s="37"/>
      <c r="BX190" s="37"/>
      <c r="BY190" s="37"/>
      <c r="BZ190" s="37"/>
      <c r="CA190" s="37"/>
      <c r="CB190" s="37"/>
      <c r="CC190" s="37"/>
      <c r="CD190" s="37"/>
      <c r="CE190" s="37"/>
      <c r="CF190" s="37"/>
    </row>
    <row r="191" spans="1:84" s="116" customFormat="1" x14ac:dyDescent="0.25">
      <c r="A191" s="109"/>
      <c r="B191" s="140"/>
      <c r="C191" s="137"/>
      <c r="D191" s="107"/>
      <c r="E191" s="107"/>
      <c r="F191" s="10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/>
      <c r="BD191" s="37"/>
      <c r="BE191" s="37"/>
      <c r="BF191" s="37"/>
      <c r="BG191" s="37"/>
      <c r="BH191" s="37"/>
      <c r="BI191" s="37"/>
      <c r="BJ191" s="37"/>
      <c r="BK191" s="37"/>
      <c r="BL191" s="37"/>
      <c r="BM191" s="37"/>
      <c r="BN191" s="37"/>
      <c r="BO191" s="37"/>
      <c r="BP191" s="37"/>
      <c r="BQ191" s="37"/>
      <c r="BR191" s="37"/>
      <c r="BS191" s="37"/>
      <c r="BT191" s="37"/>
      <c r="BU191" s="37"/>
      <c r="BV191" s="37"/>
      <c r="BW191" s="37"/>
      <c r="BX191" s="37"/>
      <c r="BY191" s="37"/>
      <c r="BZ191" s="37"/>
      <c r="CA191" s="37"/>
      <c r="CB191" s="37"/>
      <c r="CC191" s="37"/>
      <c r="CD191" s="37"/>
      <c r="CE191" s="37"/>
      <c r="CF191" s="37"/>
    </row>
    <row r="192" spans="1:84" s="116" customFormat="1" x14ac:dyDescent="0.25">
      <c r="A192" s="109"/>
      <c r="B192" s="140"/>
      <c r="C192" s="137"/>
      <c r="D192" s="107"/>
      <c r="E192" s="107"/>
      <c r="F192" s="10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  <c r="BA192" s="37"/>
      <c r="BB192" s="37"/>
      <c r="BC192" s="37"/>
      <c r="BD192" s="37"/>
      <c r="BE192" s="37"/>
      <c r="BF192" s="37"/>
      <c r="BG192" s="37"/>
      <c r="BH192" s="37"/>
      <c r="BI192" s="37"/>
      <c r="BJ192" s="37"/>
      <c r="BK192" s="37"/>
      <c r="BL192" s="37"/>
      <c r="BM192" s="37"/>
      <c r="BN192" s="37"/>
      <c r="BO192" s="37"/>
      <c r="BP192" s="37"/>
      <c r="BQ192" s="37"/>
      <c r="BR192" s="37"/>
      <c r="BS192" s="37"/>
      <c r="BT192" s="37"/>
      <c r="BU192" s="37"/>
      <c r="BV192" s="37"/>
      <c r="BW192" s="37"/>
      <c r="BX192" s="37"/>
      <c r="BY192" s="37"/>
      <c r="BZ192" s="37"/>
      <c r="CA192" s="37"/>
      <c r="CB192" s="37"/>
      <c r="CC192" s="37"/>
      <c r="CD192" s="37"/>
      <c r="CE192" s="37"/>
      <c r="CF192" s="37"/>
    </row>
    <row r="193" spans="1:84" s="116" customFormat="1" x14ac:dyDescent="0.25">
      <c r="A193" s="109"/>
      <c r="B193" s="140"/>
      <c r="C193" s="137"/>
      <c r="D193" s="107"/>
      <c r="E193" s="107"/>
      <c r="F193" s="10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  <c r="BA193" s="37"/>
      <c r="BB193" s="37"/>
      <c r="BC193" s="37"/>
      <c r="BD193" s="37"/>
      <c r="BE193" s="37"/>
      <c r="BF193" s="37"/>
      <c r="BG193" s="37"/>
      <c r="BH193" s="37"/>
      <c r="BI193" s="37"/>
      <c r="BJ193" s="37"/>
      <c r="BK193" s="37"/>
      <c r="BL193" s="37"/>
      <c r="BM193" s="37"/>
      <c r="BN193" s="37"/>
      <c r="BO193" s="37"/>
      <c r="BP193" s="37"/>
      <c r="BQ193" s="37"/>
      <c r="BR193" s="37"/>
      <c r="BS193" s="37"/>
      <c r="BT193" s="37"/>
      <c r="BU193" s="37"/>
      <c r="BV193" s="37"/>
      <c r="BW193" s="37"/>
      <c r="BX193" s="37"/>
      <c r="BY193" s="37"/>
      <c r="BZ193" s="37"/>
      <c r="CA193" s="37"/>
      <c r="CB193" s="37"/>
      <c r="CC193" s="37"/>
      <c r="CD193" s="37"/>
      <c r="CE193" s="37"/>
      <c r="CF193" s="37"/>
    </row>
    <row r="194" spans="1:84" s="116" customFormat="1" x14ac:dyDescent="0.25">
      <c r="A194" s="109"/>
      <c r="B194" s="140"/>
      <c r="C194" s="137"/>
      <c r="D194" s="107"/>
      <c r="E194" s="107"/>
      <c r="F194" s="10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/>
      <c r="BD194" s="37"/>
      <c r="BE194" s="37"/>
      <c r="BF194" s="37"/>
      <c r="BG194" s="37"/>
      <c r="BH194" s="37"/>
      <c r="BI194" s="37"/>
      <c r="BJ194" s="37"/>
      <c r="BK194" s="37"/>
      <c r="BL194" s="37"/>
      <c r="BM194" s="37"/>
      <c r="BN194" s="37"/>
      <c r="BO194" s="37"/>
      <c r="BP194" s="37"/>
      <c r="BQ194" s="37"/>
      <c r="BR194" s="37"/>
      <c r="BS194" s="37"/>
      <c r="BT194" s="37"/>
      <c r="BU194" s="37"/>
      <c r="BV194" s="37"/>
      <c r="BW194" s="37"/>
      <c r="BX194" s="37"/>
      <c r="BY194" s="37"/>
      <c r="BZ194" s="37"/>
      <c r="CA194" s="37"/>
      <c r="CB194" s="37"/>
      <c r="CC194" s="37"/>
      <c r="CD194" s="37"/>
      <c r="CE194" s="37"/>
      <c r="CF194" s="37"/>
    </row>
    <row r="195" spans="1:84" s="116" customFormat="1" x14ac:dyDescent="0.25">
      <c r="A195" s="109"/>
      <c r="B195" s="140"/>
      <c r="C195" s="137"/>
      <c r="D195" s="107"/>
      <c r="E195" s="107"/>
      <c r="F195" s="10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  <c r="BA195" s="37"/>
      <c r="BB195" s="37"/>
      <c r="BC195" s="37"/>
      <c r="BD195" s="37"/>
      <c r="BE195" s="37"/>
      <c r="BF195" s="37"/>
      <c r="BG195" s="37"/>
      <c r="BH195" s="37"/>
      <c r="BI195" s="37"/>
      <c r="BJ195" s="37"/>
      <c r="BK195" s="37"/>
      <c r="BL195" s="37"/>
      <c r="BM195" s="37"/>
      <c r="BN195" s="37"/>
      <c r="BO195" s="37"/>
      <c r="BP195" s="37"/>
      <c r="BQ195" s="37"/>
      <c r="BR195" s="37"/>
      <c r="BS195" s="37"/>
      <c r="BT195" s="37"/>
      <c r="BU195" s="37"/>
      <c r="BV195" s="37"/>
      <c r="BW195" s="37"/>
      <c r="BX195" s="37"/>
      <c r="BY195" s="37"/>
      <c r="BZ195" s="37"/>
      <c r="CA195" s="37"/>
      <c r="CB195" s="37"/>
      <c r="CC195" s="37"/>
      <c r="CD195" s="37"/>
      <c r="CE195" s="37"/>
      <c r="CF195" s="37"/>
    </row>
    <row r="196" spans="1:84" s="116" customFormat="1" x14ac:dyDescent="0.25">
      <c r="A196" s="109"/>
      <c r="B196" s="140"/>
      <c r="C196" s="137"/>
      <c r="D196" s="107"/>
      <c r="E196" s="107"/>
      <c r="F196" s="10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  <c r="AV196" s="37"/>
      <c r="AW196" s="37"/>
      <c r="AX196" s="37"/>
      <c r="AY196" s="37"/>
      <c r="AZ196" s="37"/>
      <c r="BA196" s="37"/>
      <c r="BB196" s="37"/>
      <c r="BC196" s="37"/>
      <c r="BD196" s="37"/>
      <c r="BE196" s="37"/>
      <c r="BF196" s="37"/>
      <c r="BG196" s="37"/>
      <c r="BH196" s="37"/>
      <c r="BI196" s="37"/>
      <c r="BJ196" s="37"/>
      <c r="BK196" s="37"/>
      <c r="BL196" s="37"/>
      <c r="BM196" s="37"/>
      <c r="BN196" s="37"/>
      <c r="BO196" s="37"/>
      <c r="BP196" s="37"/>
      <c r="BQ196" s="37"/>
      <c r="BR196" s="37"/>
      <c r="BS196" s="37"/>
      <c r="BT196" s="37"/>
      <c r="BU196" s="37"/>
      <c r="BV196" s="37"/>
      <c r="BW196" s="37"/>
      <c r="BX196" s="37"/>
      <c r="BY196" s="37"/>
      <c r="BZ196" s="37"/>
      <c r="CA196" s="37"/>
      <c r="CB196" s="37"/>
      <c r="CC196" s="37"/>
      <c r="CD196" s="37"/>
      <c r="CE196" s="37"/>
      <c r="CF196" s="37"/>
    </row>
    <row r="197" spans="1:84" s="116" customFormat="1" x14ac:dyDescent="0.25">
      <c r="A197" s="109"/>
      <c r="B197" s="140"/>
      <c r="C197" s="137"/>
      <c r="D197" s="107"/>
      <c r="E197" s="107"/>
      <c r="F197" s="10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  <c r="BA197" s="37"/>
      <c r="BB197" s="37"/>
      <c r="BC197" s="37"/>
      <c r="BD197" s="37"/>
      <c r="BE197" s="37"/>
      <c r="BF197" s="37"/>
      <c r="BG197" s="37"/>
      <c r="BH197" s="37"/>
      <c r="BI197" s="37"/>
      <c r="BJ197" s="37"/>
      <c r="BK197" s="37"/>
      <c r="BL197" s="37"/>
      <c r="BM197" s="37"/>
      <c r="BN197" s="37"/>
      <c r="BO197" s="37"/>
      <c r="BP197" s="37"/>
      <c r="BQ197" s="37"/>
      <c r="BR197" s="37"/>
      <c r="BS197" s="37"/>
      <c r="BT197" s="37"/>
      <c r="BU197" s="37"/>
      <c r="BV197" s="37"/>
      <c r="BW197" s="37"/>
      <c r="BX197" s="37"/>
      <c r="BY197" s="37"/>
      <c r="BZ197" s="37"/>
      <c r="CA197" s="37"/>
      <c r="CB197" s="37"/>
      <c r="CC197" s="37"/>
      <c r="CD197" s="37"/>
      <c r="CE197" s="37"/>
      <c r="CF197" s="37"/>
    </row>
    <row r="198" spans="1:84" s="116" customFormat="1" x14ac:dyDescent="0.25">
      <c r="A198" s="109"/>
      <c r="B198" s="140"/>
      <c r="C198" s="137"/>
      <c r="D198" s="107"/>
      <c r="E198" s="107"/>
      <c r="F198" s="10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7"/>
      <c r="BE198" s="37"/>
      <c r="BF198" s="37"/>
      <c r="BG198" s="37"/>
      <c r="BH198" s="37"/>
      <c r="BI198" s="37"/>
      <c r="BJ198" s="37"/>
      <c r="BK198" s="37"/>
      <c r="BL198" s="37"/>
      <c r="BM198" s="37"/>
      <c r="BN198" s="37"/>
      <c r="BO198" s="37"/>
      <c r="BP198" s="37"/>
      <c r="BQ198" s="37"/>
      <c r="BR198" s="37"/>
      <c r="BS198" s="37"/>
      <c r="BT198" s="37"/>
      <c r="BU198" s="37"/>
      <c r="BV198" s="37"/>
      <c r="BW198" s="37"/>
      <c r="BX198" s="37"/>
      <c r="BY198" s="37"/>
      <c r="BZ198" s="37"/>
      <c r="CA198" s="37"/>
      <c r="CB198" s="37"/>
      <c r="CC198" s="37"/>
      <c r="CD198" s="37"/>
      <c r="CE198" s="37"/>
      <c r="CF198" s="37"/>
    </row>
    <row r="199" spans="1:84" s="116" customFormat="1" x14ac:dyDescent="0.25">
      <c r="A199" s="109"/>
      <c r="B199" s="140"/>
      <c r="C199" s="137"/>
      <c r="D199" s="107"/>
      <c r="E199" s="107"/>
      <c r="F199" s="10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7"/>
      <c r="BE199" s="37"/>
      <c r="BF199" s="37"/>
      <c r="BG199" s="37"/>
      <c r="BH199" s="37"/>
      <c r="BI199" s="37"/>
      <c r="BJ199" s="37"/>
      <c r="BK199" s="37"/>
      <c r="BL199" s="37"/>
      <c r="BM199" s="37"/>
      <c r="BN199" s="37"/>
      <c r="BO199" s="37"/>
      <c r="BP199" s="37"/>
      <c r="BQ199" s="37"/>
      <c r="BR199" s="37"/>
      <c r="BS199" s="37"/>
      <c r="BT199" s="37"/>
      <c r="BU199" s="37"/>
      <c r="BV199" s="37"/>
      <c r="BW199" s="37"/>
      <c r="BX199" s="37"/>
      <c r="BY199" s="37"/>
      <c r="BZ199" s="37"/>
      <c r="CA199" s="37"/>
      <c r="CB199" s="37"/>
      <c r="CC199" s="37"/>
      <c r="CD199" s="37"/>
      <c r="CE199" s="37"/>
      <c r="CF199" s="37"/>
    </row>
    <row r="200" spans="1:84" s="116" customFormat="1" x14ac:dyDescent="0.25">
      <c r="A200" s="109"/>
      <c r="B200" s="140"/>
      <c r="C200" s="137"/>
      <c r="D200" s="107"/>
      <c r="E200" s="107"/>
      <c r="F200" s="10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  <c r="BA200" s="37"/>
      <c r="BB200" s="37"/>
      <c r="BC200" s="37"/>
      <c r="BD200" s="37"/>
      <c r="BE200" s="37"/>
      <c r="BF200" s="37"/>
      <c r="BG200" s="37"/>
      <c r="BH200" s="37"/>
      <c r="BI200" s="37"/>
      <c r="BJ200" s="37"/>
      <c r="BK200" s="37"/>
      <c r="BL200" s="37"/>
      <c r="BM200" s="37"/>
      <c r="BN200" s="37"/>
      <c r="BO200" s="37"/>
      <c r="BP200" s="37"/>
      <c r="BQ200" s="37"/>
      <c r="BR200" s="37"/>
      <c r="BS200" s="37"/>
      <c r="BT200" s="37"/>
      <c r="BU200" s="37"/>
      <c r="BV200" s="37"/>
      <c r="BW200" s="37"/>
      <c r="BX200" s="37"/>
      <c r="BY200" s="37"/>
      <c r="BZ200" s="37"/>
      <c r="CA200" s="37"/>
      <c r="CB200" s="37"/>
      <c r="CC200" s="37"/>
      <c r="CD200" s="37"/>
      <c r="CE200" s="37"/>
      <c r="CF200" s="37"/>
    </row>
    <row r="201" spans="1:84" s="116" customFormat="1" x14ac:dyDescent="0.25">
      <c r="A201" s="109"/>
      <c r="B201" s="140"/>
      <c r="C201" s="137"/>
      <c r="D201" s="107"/>
      <c r="E201" s="107"/>
      <c r="F201" s="10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  <c r="BA201" s="37"/>
      <c r="BB201" s="37"/>
      <c r="BC201" s="37"/>
      <c r="BD201" s="37"/>
      <c r="BE201" s="37"/>
      <c r="BF201" s="37"/>
      <c r="BG201" s="37"/>
      <c r="BH201" s="37"/>
      <c r="BI201" s="37"/>
      <c r="BJ201" s="37"/>
      <c r="BK201" s="37"/>
      <c r="BL201" s="37"/>
      <c r="BM201" s="37"/>
      <c r="BN201" s="37"/>
      <c r="BO201" s="37"/>
      <c r="BP201" s="37"/>
      <c r="BQ201" s="37"/>
      <c r="BR201" s="37"/>
      <c r="BS201" s="37"/>
      <c r="BT201" s="37"/>
      <c r="BU201" s="37"/>
      <c r="BV201" s="37"/>
      <c r="BW201" s="37"/>
      <c r="BX201" s="37"/>
      <c r="BY201" s="37"/>
      <c r="BZ201" s="37"/>
      <c r="CA201" s="37"/>
      <c r="CB201" s="37"/>
      <c r="CC201" s="37"/>
      <c r="CD201" s="37"/>
      <c r="CE201" s="37"/>
      <c r="CF201" s="37"/>
    </row>
    <row r="202" spans="1:84" s="116" customFormat="1" x14ac:dyDescent="0.25">
      <c r="A202" s="109"/>
      <c r="B202" s="140"/>
      <c r="C202" s="137"/>
      <c r="D202" s="107"/>
      <c r="E202" s="107"/>
      <c r="F202" s="10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  <c r="BA202" s="37"/>
      <c r="BB202" s="37"/>
      <c r="BC202" s="37"/>
      <c r="BD202" s="37"/>
      <c r="BE202" s="37"/>
      <c r="BF202" s="37"/>
      <c r="BG202" s="37"/>
      <c r="BH202" s="37"/>
      <c r="BI202" s="37"/>
      <c r="BJ202" s="37"/>
      <c r="BK202" s="37"/>
      <c r="BL202" s="37"/>
      <c r="BM202" s="37"/>
      <c r="BN202" s="37"/>
      <c r="BO202" s="37"/>
      <c r="BP202" s="37"/>
      <c r="BQ202" s="37"/>
      <c r="BR202" s="37"/>
      <c r="BS202" s="37"/>
      <c r="BT202" s="37"/>
      <c r="BU202" s="37"/>
      <c r="BV202" s="37"/>
      <c r="BW202" s="37"/>
      <c r="BX202" s="37"/>
      <c r="BY202" s="37"/>
      <c r="BZ202" s="37"/>
      <c r="CA202" s="37"/>
      <c r="CB202" s="37"/>
      <c r="CC202" s="37"/>
      <c r="CD202" s="37"/>
      <c r="CE202" s="37"/>
      <c r="CF202" s="37"/>
    </row>
    <row r="203" spans="1:84" s="116" customFormat="1" x14ac:dyDescent="0.25">
      <c r="A203" s="109"/>
      <c r="B203" s="140"/>
      <c r="C203" s="137"/>
      <c r="D203" s="107"/>
      <c r="E203" s="107"/>
      <c r="F203" s="10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  <c r="BA203" s="37"/>
      <c r="BB203" s="37"/>
      <c r="BC203" s="37"/>
      <c r="BD203" s="37"/>
      <c r="BE203" s="37"/>
      <c r="BF203" s="37"/>
      <c r="BG203" s="37"/>
      <c r="BH203" s="37"/>
      <c r="BI203" s="37"/>
      <c r="BJ203" s="37"/>
      <c r="BK203" s="37"/>
      <c r="BL203" s="37"/>
      <c r="BM203" s="37"/>
      <c r="BN203" s="37"/>
      <c r="BO203" s="37"/>
      <c r="BP203" s="37"/>
      <c r="BQ203" s="37"/>
      <c r="BR203" s="37"/>
      <c r="BS203" s="37"/>
      <c r="BT203" s="37"/>
      <c r="BU203" s="37"/>
      <c r="BV203" s="37"/>
      <c r="BW203" s="37"/>
      <c r="BX203" s="37"/>
      <c r="BY203" s="37"/>
      <c r="BZ203" s="37"/>
      <c r="CA203" s="37"/>
      <c r="CB203" s="37"/>
      <c r="CC203" s="37"/>
      <c r="CD203" s="37"/>
      <c r="CE203" s="37"/>
      <c r="CF203" s="37"/>
    </row>
    <row r="204" spans="1:84" s="116" customFormat="1" x14ac:dyDescent="0.25">
      <c r="A204" s="109"/>
      <c r="B204" s="140"/>
      <c r="C204" s="137"/>
      <c r="D204" s="107"/>
      <c r="E204" s="107"/>
      <c r="F204" s="10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  <c r="BA204" s="37"/>
      <c r="BB204" s="37"/>
      <c r="BC204" s="37"/>
      <c r="BD204" s="37"/>
      <c r="BE204" s="37"/>
      <c r="BF204" s="37"/>
      <c r="BG204" s="37"/>
      <c r="BH204" s="37"/>
      <c r="BI204" s="37"/>
      <c r="BJ204" s="37"/>
      <c r="BK204" s="37"/>
      <c r="BL204" s="37"/>
      <c r="BM204" s="37"/>
      <c r="BN204" s="37"/>
      <c r="BO204" s="37"/>
      <c r="BP204" s="37"/>
      <c r="BQ204" s="37"/>
      <c r="BR204" s="37"/>
      <c r="BS204" s="37"/>
      <c r="BT204" s="37"/>
      <c r="BU204" s="37"/>
      <c r="BV204" s="37"/>
      <c r="BW204" s="37"/>
      <c r="BX204" s="37"/>
      <c r="BY204" s="37"/>
      <c r="BZ204" s="37"/>
      <c r="CA204" s="37"/>
      <c r="CB204" s="37"/>
      <c r="CC204" s="37"/>
      <c r="CD204" s="37"/>
      <c r="CE204" s="37"/>
      <c r="CF204" s="37"/>
    </row>
    <row r="205" spans="1:84" s="116" customFormat="1" x14ac:dyDescent="0.25">
      <c r="A205" s="109"/>
      <c r="B205" s="140"/>
      <c r="C205" s="137"/>
      <c r="D205" s="107"/>
      <c r="E205" s="107"/>
      <c r="F205" s="10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  <c r="BA205" s="37"/>
      <c r="BB205" s="37"/>
      <c r="BC205" s="37"/>
      <c r="BD205" s="37"/>
      <c r="BE205" s="37"/>
      <c r="BF205" s="37"/>
      <c r="BG205" s="37"/>
      <c r="BH205" s="37"/>
      <c r="BI205" s="37"/>
      <c r="BJ205" s="37"/>
      <c r="BK205" s="37"/>
      <c r="BL205" s="37"/>
      <c r="BM205" s="37"/>
      <c r="BN205" s="37"/>
      <c r="BO205" s="37"/>
      <c r="BP205" s="37"/>
      <c r="BQ205" s="37"/>
      <c r="BR205" s="37"/>
      <c r="BS205" s="37"/>
      <c r="BT205" s="37"/>
      <c r="BU205" s="37"/>
      <c r="BV205" s="37"/>
      <c r="BW205" s="37"/>
      <c r="BX205" s="37"/>
      <c r="BY205" s="37"/>
      <c r="BZ205" s="37"/>
      <c r="CA205" s="37"/>
      <c r="CB205" s="37"/>
      <c r="CC205" s="37"/>
      <c r="CD205" s="37"/>
      <c r="CE205" s="37"/>
      <c r="CF205" s="37"/>
    </row>
    <row r="206" spans="1:84" s="116" customFormat="1" x14ac:dyDescent="0.25">
      <c r="A206" s="109"/>
      <c r="B206" s="140"/>
      <c r="C206" s="137"/>
      <c r="D206" s="107"/>
      <c r="E206" s="107"/>
      <c r="F206" s="10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  <c r="BA206" s="37"/>
      <c r="BB206" s="37"/>
      <c r="BC206" s="37"/>
      <c r="BD206" s="37"/>
      <c r="BE206" s="37"/>
      <c r="BF206" s="37"/>
      <c r="BG206" s="37"/>
      <c r="BH206" s="37"/>
      <c r="BI206" s="37"/>
      <c r="BJ206" s="37"/>
      <c r="BK206" s="37"/>
      <c r="BL206" s="37"/>
      <c r="BM206" s="37"/>
      <c r="BN206" s="37"/>
      <c r="BO206" s="37"/>
      <c r="BP206" s="37"/>
      <c r="BQ206" s="37"/>
      <c r="BR206" s="37"/>
      <c r="BS206" s="37"/>
      <c r="BT206" s="37"/>
      <c r="BU206" s="37"/>
      <c r="BV206" s="37"/>
      <c r="BW206" s="37"/>
      <c r="BX206" s="37"/>
      <c r="BY206" s="37"/>
      <c r="BZ206" s="37"/>
      <c r="CA206" s="37"/>
      <c r="CB206" s="37"/>
      <c r="CC206" s="37"/>
      <c r="CD206" s="37"/>
      <c r="CE206" s="37"/>
      <c r="CF206" s="37"/>
    </row>
    <row r="207" spans="1:84" s="116" customFormat="1" x14ac:dyDescent="0.25">
      <c r="A207" s="109"/>
      <c r="B207" s="140"/>
      <c r="C207" s="137"/>
      <c r="D207" s="107"/>
      <c r="E207" s="107"/>
      <c r="F207" s="10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  <c r="BA207" s="37"/>
      <c r="BB207" s="37"/>
      <c r="BC207" s="37"/>
      <c r="BD207" s="37"/>
      <c r="BE207" s="37"/>
      <c r="BF207" s="37"/>
      <c r="BG207" s="37"/>
      <c r="BH207" s="37"/>
      <c r="BI207" s="37"/>
      <c r="BJ207" s="37"/>
      <c r="BK207" s="37"/>
      <c r="BL207" s="37"/>
      <c r="BM207" s="37"/>
      <c r="BN207" s="37"/>
      <c r="BO207" s="37"/>
      <c r="BP207" s="37"/>
      <c r="BQ207" s="37"/>
      <c r="BR207" s="37"/>
      <c r="BS207" s="37"/>
      <c r="BT207" s="37"/>
      <c r="BU207" s="37"/>
      <c r="BV207" s="37"/>
      <c r="BW207" s="37"/>
      <c r="BX207" s="37"/>
      <c r="BY207" s="37"/>
      <c r="BZ207" s="37"/>
      <c r="CA207" s="37"/>
      <c r="CB207" s="37"/>
      <c r="CC207" s="37"/>
      <c r="CD207" s="37"/>
      <c r="CE207" s="37"/>
      <c r="CF207" s="37"/>
    </row>
    <row r="208" spans="1:84" s="116" customFormat="1" x14ac:dyDescent="0.25">
      <c r="A208" s="109"/>
      <c r="B208" s="140"/>
      <c r="C208" s="137"/>
      <c r="D208" s="107"/>
      <c r="E208" s="107"/>
      <c r="F208" s="10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  <c r="BA208" s="37"/>
      <c r="BB208" s="37"/>
      <c r="BC208" s="37"/>
      <c r="BD208" s="37"/>
      <c r="BE208" s="37"/>
      <c r="BF208" s="37"/>
      <c r="BG208" s="37"/>
      <c r="BH208" s="37"/>
      <c r="BI208" s="37"/>
      <c r="BJ208" s="37"/>
      <c r="BK208" s="37"/>
      <c r="BL208" s="37"/>
      <c r="BM208" s="37"/>
      <c r="BN208" s="37"/>
      <c r="BO208" s="37"/>
      <c r="BP208" s="37"/>
      <c r="BQ208" s="37"/>
      <c r="BR208" s="37"/>
      <c r="BS208" s="37"/>
      <c r="BT208" s="37"/>
      <c r="BU208" s="37"/>
      <c r="BV208" s="37"/>
      <c r="BW208" s="37"/>
      <c r="BX208" s="37"/>
      <c r="BY208" s="37"/>
      <c r="BZ208" s="37"/>
      <c r="CA208" s="37"/>
      <c r="CB208" s="37"/>
      <c r="CC208" s="37"/>
      <c r="CD208" s="37"/>
      <c r="CE208" s="37"/>
      <c r="CF208" s="37"/>
    </row>
    <row r="209" spans="1:84" s="116" customFormat="1" x14ac:dyDescent="0.25">
      <c r="A209" s="109"/>
      <c r="B209" s="140"/>
      <c r="C209" s="137"/>
      <c r="D209" s="107"/>
      <c r="E209" s="107"/>
      <c r="F209" s="10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  <c r="BA209" s="37"/>
      <c r="BB209" s="37"/>
      <c r="BC209" s="37"/>
      <c r="BD209" s="37"/>
      <c r="BE209" s="37"/>
      <c r="BF209" s="37"/>
      <c r="BG209" s="37"/>
      <c r="BH209" s="37"/>
      <c r="BI209" s="37"/>
      <c r="BJ209" s="37"/>
      <c r="BK209" s="37"/>
      <c r="BL209" s="37"/>
      <c r="BM209" s="37"/>
      <c r="BN209" s="37"/>
      <c r="BO209" s="37"/>
      <c r="BP209" s="37"/>
      <c r="BQ209" s="37"/>
      <c r="BR209" s="37"/>
      <c r="BS209" s="37"/>
      <c r="BT209" s="37"/>
      <c r="BU209" s="37"/>
      <c r="BV209" s="37"/>
      <c r="BW209" s="37"/>
      <c r="BX209" s="37"/>
      <c r="BY209" s="37"/>
      <c r="BZ209" s="37"/>
      <c r="CA209" s="37"/>
      <c r="CB209" s="37"/>
      <c r="CC209" s="37"/>
      <c r="CD209" s="37"/>
      <c r="CE209" s="37"/>
      <c r="CF209" s="37"/>
    </row>
    <row r="210" spans="1:84" s="116" customFormat="1" x14ac:dyDescent="0.25">
      <c r="A210" s="109"/>
      <c r="B210" s="140"/>
      <c r="C210" s="137"/>
      <c r="D210" s="107"/>
      <c r="E210" s="107"/>
      <c r="F210" s="10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7"/>
      <c r="AV210" s="37"/>
      <c r="AW210" s="37"/>
      <c r="AX210" s="37"/>
      <c r="AY210" s="37"/>
      <c r="AZ210" s="37"/>
      <c r="BA210" s="37"/>
      <c r="BB210" s="37"/>
      <c r="BC210" s="37"/>
      <c r="BD210" s="37"/>
      <c r="BE210" s="37"/>
      <c r="BF210" s="37"/>
      <c r="BG210" s="37"/>
      <c r="BH210" s="37"/>
      <c r="BI210" s="37"/>
      <c r="BJ210" s="37"/>
      <c r="BK210" s="37"/>
      <c r="BL210" s="37"/>
      <c r="BM210" s="37"/>
      <c r="BN210" s="37"/>
      <c r="BO210" s="37"/>
      <c r="BP210" s="37"/>
      <c r="BQ210" s="37"/>
      <c r="BR210" s="37"/>
      <c r="BS210" s="37"/>
      <c r="BT210" s="37"/>
      <c r="BU210" s="37"/>
      <c r="BV210" s="37"/>
      <c r="BW210" s="37"/>
      <c r="BX210" s="37"/>
      <c r="BY210" s="37"/>
      <c r="BZ210" s="37"/>
      <c r="CA210" s="37"/>
      <c r="CB210" s="37"/>
      <c r="CC210" s="37"/>
      <c r="CD210" s="37"/>
      <c r="CE210" s="37"/>
      <c r="CF210" s="37"/>
    </row>
    <row r="211" spans="1:84" s="116" customFormat="1" x14ac:dyDescent="0.25">
      <c r="A211" s="109"/>
      <c r="B211" s="140"/>
      <c r="C211" s="137"/>
      <c r="D211" s="107"/>
      <c r="E211" s="107"/>
      <c r="F211" s="10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7"/>
      <c r="AV211" s="37"/>
      <c r="AW211" s="37"/>
      <c r="AX211" s="37"/>
      <c r="AY211" s="37"/>
      <c r="AZ211" s="37"/>
      <c r="BA211" s="37"/>
      <c r="BB211" s="37"/>
      <c r="BC211" s="37"/>
      <c r="BD211" s="37"/>
      <c r="BE211" s="37"/>
      <c r="BF211" s="37"/>
      <c r="BG211" s="37"/>
      <c r="BH211" s="37"/>
      <c r="BI211" s="37"/>
      <c r="BJ211" s="37"/>
      <c r="BK211" s="37"/>
      <c r="BL211" s="37"/>
      <c r="BM211" s="37"/>
      <c r="BN211" s="37"/>
      <c r="BO211" s="37"/>
      <c r="BP211" s="37"/>
      <c r="BQ211" s="37"/>
      <c r="BR211" s="37"/>
      <c r="BS211" s="37"/>
      <c r="BT211" s="37"/>
      <c r="BU211" s="37"/>
      <c r="BV211" s="37"/>
      <c r="BW211" s="37"/>
      <c r="BX211" s="37"/>
      <c r="BY211" s="37"/>
      <c r="BZ211" s="37"/>
      <c r="CA211" s="37"/>
      <c r="CB211" s="37"/>
      <c r="CC211" s="37"/>
      <c r="CD211" s="37"/>
      <c r="CE211" s="37"/>
      <c r="CF211" s="37"/>
    </row>
    <row r="212" spans="1:84" s="116" customFormat="1" x14ac:dyDescent="0.25">
      <c r="A212" s="109"/>
      <c r="B212" s="140"/>
      <c r="C212" s="137"/>
      <c r="D212" s="107"/>
      <c r="E212" s="107"/>
      <c r="F212" s="10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  <c r="BA212" s="37"/>
      <c r="BB212" s="37"/>
      <c r="BC212" s="37"/>
      <c r="BD212" s="37"/>
      <c r="BE212" s="37"/>
      <c r="BF212" s="37"/>
      <c r="BG212" s="37"/>
      <c r="BH212" s="37"/>
      <c r="BI212" s="37"/>
      <c r="BJ212" s="37"/>
      <c r="BK212" s="37"/>
      <c r="BL212" s="37"/>
      <c r="BM212" s="37"/>
      <c r="BN212" s="37"/>
      <c r="BO212" s="37"/>
      <c r="BP212" s="37"/>
      <c r="BQ212" s="37"/>
      <c r="BR212" s="37"/>
      <c r="BS212" s="37"/>
      <c r="BT212" s="37"/>
      <c r="BU212" s="37"/>
      <c r="BV212" s="37"/>
      <c r="BW212" s="37"/>
      <c r="BX212" s="37"/>
      <c r="BY212" s="37"/>
      <c r="BZ212" s="37"/>
      <c r="CA212" s="37"/>
      <c r="CB212" s="37"/>
      <c r="CC212" s="37"/>
      <c r="CD212" s="37"/>
      <c r="CE212" s="37"/>
      <c r="CF212" s="37"/>
    </row>
    <row r="213" spans="1:84" s="116" customFormat="1" x14ac:dyDescent="0.25">
      <c r="A213" s="109"/>
      <c r="B213" s="140"/>
      <c r="C213" s="137"/>
      <c r="D213" s="107"/>
      <c r="E213" s="107"/>
      <c r="F213" s="10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7"/>
      <c r="AV213" s="37"/>
      <c r="AW213" s="37"/>
      <c r="AX213" s="37"/>
      <c r="AY213" s="37"/>
      <c r="AZ213" s="37"/>
      <c r="BA213" s="37"/>
      <c r="BB213" s="37"/>
      <c r="BC213" s="37"/>
      <c r="BD213" s="37"/>
      <c r="BE213" s="37"/>
      <c r="BF213" s="37"/>
      <c r="BG213" s="37"/>
      <c r="BH213" s="37"/>
      <c r="BI213" s="37"/>
      <c r="BJ213" s="37"/>
      <c r="BK213" s="37"/>
      <c r="BL213" s="37"/>
      <c r="BM213" s="37"/>
      <c r="BN213" s="37"/>
      <c r="BO213" s="37"/>
      <c r="BP213" s="37"/>
      <c r="BQ213" s="37"/>
      <c r="BR213" s="37"/>
      <c r="BS213" s="37"/>
      <c r="BT213" s="37"/>
      <c r="BU213" s="37"/>
      <c r="BV213" s="37"/>
      <c r="BW213" s="37"/>
      <c r="BX213" s="37"/>
      <c r="BY213" s="37"/>
      <c r="BZ213" s="37"/>
      <c r="CA213" s="37"/>
      <c r="CB213" s="37"/>
      <c r="CC213" s="37"/>
      <c r="CD213" s="37"/>
      <c r="CE213" s="37"/>
      <c r="CF213" s="37"/>
    </row>
    <row r="214" spans="1:84" s="116" customFormat="1" x14ac:dyDescent="0.25">
      <c r="A214" s="109"/>
      <c r="B214" s="140"/>
      <c r="C214" s="137"/>
      <c r="D214" s="107"/>
      <c r="E214" s="107"/>
      <c r="F214" s="10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  <c r="BA214" s="37"/>
      <c r="BB214" s="37"/>
      <c r="BC214" s="37"/>
      <c r="BD214" s="37"/>
      <c r="BE214" s="37"/>
      <c r="BF214" s="37"/>
      <c r="BG214" s="37"/>
      <c r="BH214" s="37"/>
      <c r="BI214" s="37"/>
      <c r="BJ214" s="37"/>
      <c r="BK214" s="37"/>
      <c r="BL214" s="37"/>
      <c r="BM214" s="37"/>
      <c r="BN214" s="37"/>
      <c r="BO214" s="37"/>
      <c r="BP214" s="37"/>
      <c r="BQ214" s="37"/>
      <c r="BR214" s="37"/>
      <c r="BS214" s="37"/>
      <c r="BT214" s="37"/>
      <c r="BU214" s="37"/>
      <c r="BV214" s="37"/>
      <c r="BW214" s="37"/>
      <c r="BX214" s="37"/>
      <c r="BY214" s="37"/>
      <c r="BZ214" s="37"/>
      <c r="CA214" s="37"/>
      <c r="CB214" s="37"/>
      <c r="CC214" s="37"/>
      <c r="CD214" s="37"/>
      <c r="CE214" s="37"/>
      <c r="CF214" s="37"/>
    </row>
    <row r="215" spans="1:84" s="116" customFormat="1" x14ac:dyDescent="0.25">
      <c r="A215" s="109"/>
      <c r="B215" s="140"/>
      <c r="C215" s="137"/>
      <c r="D215" s="107"/>
      <c r="E215" s="107"/>
      <c r="F215" s="10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  <c r="AV215" s="37"/>
      <c r="AW215" s="37"/>
      <c r="AX215" s="37"/>
      <c r="AY215" s="37"/>
      <c r="AZ215" s="37"/>
      <c r="BA215" s="37"/>
      <c r="BB215" s="37"/>
      <c r="BC215" s="37"/>
      <c r="BD215" s="37"/>
      <c r="BE215" s="37"/>
      <c r="BF215" s="37"/>
      <c r="BG215" s="37"/>
      <c r="BH215" s="37"/>
      <c r="BI215" s="37"/>
      <c r="BJ215" s="37"/>
      <c r="BK215" s="37"/>
      <c r="BL215" s="37"/>
      <c r="BM215" s="37"/>
      <c r="BN215" s="37"/>
      <c r="BO215" s="37"/>
      <c r="BP215" s="37"/>
      <c r="BQ215" s="37"/>
      <c r="BR215" s="37"/>
      <c r="BS215" s="37"/>
      <c r="BT215" s="37"/>
      <c r="BU215" s="37"/>
      <c r="BV215" s="37"/>
      <c r="BW215" s="37"/>
      <c r="BX215" s="37"/>
      <c r="BY215" s="37"/>
      <c r="BZ215" s="37"/>
      <c r="CA215" s="37"/>
      <c r="CB215" s="37"/>
      <c r="CC215" s="37"/>
      <c r="CD215" s="37"/>
      <c r="CE215" s="37"/>
      <c r="CF215" s="37"/>
    </row>
    <row r="216" spans="1:84" s="116" customFormat="1" x14ac:dyDescent="0.25">
      <c r="A216" s="109"/>
      <c r="B216" s="140"/>
      <c r="C216" s="137"/>
      <c r="D216" s="107"/>
      <c r="E216" s="107"/>
      <c r="F216" s="10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  <c r="BA216" s="37"/>
      <c r="BB216" s="37"/>
      <c r="BC216" s="37"/>
      <c r="BD216" s="37"/>
      <c r="BE216" s="37"/>
      <c r="BF216" s="37"/>
      <c r="BG216" s="37"/>
      <c r="BH216" s="37"/>
      <c r="BI216" s="37"/>
      <c r="BJ216" s="37"/>
      <c r="BK216" s="37"/>
      <c r="BL216" s="37"/>
      <c r="BM216" s="37"/>
      <c r="BN216" s="37"/>
      <c r="BO216" s="37"/>
      <c r="BP216" s="37"/>
      <c r="BQ216" s="37"/>
      <c r="BR216" s="37"/>
      <c r="BS216" s="37"/>
      <c r="BT216" s="37"/>
      <c r="BU216" s="37"/>
      <c r="BV216" s="37"/>
      <c r="BW216" s="37"/>
      <c r="BX216" s="37"/>
      <c r="BY216" s="37"/>
      <c r="BZ216" s="37"/>
      <c r="CA216" s="37"/>
      <c r="CB216" s="37"/>
      <c r="CC216" s="37"/>
      <c r="CD216" s="37"/>
      <c r="CE216" s="37"/>
      <c r="CF216" s="37"/>
    </row>
    <row r="217" spans="1:84" s="116" customFormat="1" x14ac:dyDescent="0.25">
      <c r="A217" s="109"/>
      <c r="B217" s="140"/>
      <c r="C217" s="137"/>
      <c r="D217" s="107"/>
      <c r="E217" s="107"/>
      <c r="F217" s="10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7"/>
      <c r="AV217" s="37"/>
      <c r="AW217" s="37"/>
      <c r="AX217" s="37"/>
      <c r="AY217" s="37"/>
      <c r="AZ217" s="37"/>
      <c r="BA217" s="37"/>
      <c r="BB217" s="37"/>
      <c r="BC217" s="37"/>
      <c r="BD217" s="37"/>
      <c r="BE217" s="37"/>
      <c r="BF217" s="37"/>
      <c r="BG217" s="37"/>
      <c r="BH217" s="37"/>
      <c r="BI217" s="37"/>
      <c r="BJ217" s="37"/>
      <c r="BK217" s="37"/>
      <c r="BL217" s="37"/>
      <c r="BM217" s="37"/>
      <c r="BN217" s="37"/>
      <c r="BO217" s="37"/>
      <c r="BP217" s="37"/>
      <c r="BQ217" s="37"/>
      <c r="BR217" s="37"/>
      <c r="BS217" s="37"/>
      <c r="BT217" s="37"/>
      <c r="BU217" s="37"/>
      <c r="BV217" s="37"/>
      <c r="BW217" s="37"/>
      <c r="BX217" s="37"/>
      <c r="BY217" s="37"/>
      <c r="BZ217" s="37"/>
      <c r="CA217" s="37"/>
      <c r="CB217" s="37"/>
      <c r="CC217" s="37"/>
      <c r="CD217" s="37"/>
      <c r="CE217" s="37"/>
      <c r="CF217" s="37"/>
    </row>
    <row r="218" spans="1:84" s="116" customFormat="1" x14ac:dyDescent="0.25">
      <c r="A218" s="109"/>
      <c r="B218" s="140"/>
      <c r="C218" s="137"/>
      <c r="D218" s="107"/>
      <c r="E218" s="107"/>
      <c r="F218" s="10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  <c r="BA218" s="37"/>
      <c r="BB218" s="37"/>
      <c r="BC218" s="37"/>
      <c r="BD218" s="37"/>
      <c r="BE218" s="37"/>
      <c r="BF218" s="37"/>
      <c r="BG218" s="37"/>
      <c r="BH218" s="37"/>
      <c r="BI218" s="37"/>
      <c r="BJ218" s="37"/>
      <c r="BK218" s="37"/>
      <c r="BL218" s="37"/>
      <c r="BM218" s="37"/>
      <c r="BN218" s="37"/>
      <c r="BO218" s="37"/>
      <c r="BP218" s="37"/>
      <c r="BQ218" s="37"/>
      <c r="BR218" s="37"/>
      <c r="BS218" s="37"/>
      <c r="BT218" s="37"/>
      <c r="BU218" s="37"/>
      <c r="BV218" s="37"/>
      <c r="BW218" s="37"/>
      <c r="BX218" s="37"/>
      <c r="BY218" s="37"/>
      <c r="BZ218" s="37"/>
      <c r="CA218" s="37"/>
      <c r="CB218" s="37"/>
      <c r="CC218" s="37"/>
      <c r="CD218" s="37"/>
      <c r="CE218" s="37"/>
      <c r="CF218" s="37"/>
    </row>
    <row r="219" spans="1:84" s="116" customFormat="1" x14ac:dyDescent="0.25">
      <c r="A219" s="109"/>
      <c r="B219" s="140"/>
      <c r="C219" s="137"/>
      <c r="D219" s="107"/>
      <c r="E219" s="107"/>
      <c r="F219" s="10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  <c r="BA219" s="37"/>
      <c r="BB219" s="37"/>
      <c r="BC219" s="37"/>
      <c r="BD219" s="37"/>
      <c r="BE219" s="37"/>
      <c r="BF219" s="37"/>
      <c r="BG219" s="37"/>
      <c r="BH219" s="37"/>
      <c r="BI219" s="37"/>
      <c r="BJ219" s="37"/>
      <c r="BK219" s="37"/>
      <c r="BL219" s="37"/>
      <c r="BM219" s="37"/>
      <c r="BN219" s="37"/>
      <c r="BO219" s="37"/>
      <c r="BP219" s="37"/>
      <c r="BQ219" s="37"/>
      <c r="BR219" s="37"/>
      <c r="BS219" s="37"/>
      <c r="BT219" s="37"/>
      <c r="BU219" s="37"/>
      <c r="BV219" s="37"/>
      <c r="BW219" s="37"/>
      <c r="BX219" s="37"/>
      <c r="BY219" s="37"/>
      <c r="BZ219" s="37"/>
      <c r="CA219" s="37"/>
      <c r="CB219" s="37"/>
      <c r="CC219" s="37"/>
      <c r="CD219" s="37"/>
      <c r="CE219" s="37"/>
      <c r="CF219" s="37"/>
    </row>
    <row r="220" spans="1:84" s="116" customFormat="1" x14ac:dyDescent="0.25">
      <c r="A220" s="109"/>
      <c r="B220" s="140"/>
      <c r="C220" s="137"/>
      <c r="D220" s="107"/>
      <c r="E220" s="107"/>
      <c r="F220" s="10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7"/>
      <c r="AV220" s="37"/>
      <c r="AW220" s="37"/>
      <c r="AX220" s="37"/>
      <c r="AY220" s="37"/>
      <c r="AZ220" s="37"/>
      <c r="BA220" s="37"/>
      <c r="BB220" s="37"/>
      <c r="BC220" s="37"/>
      <c r="BD220" s="37"/>
      <c r="BE220" s="37"/>
      <c r="BF220" s="37"/>
      <c r="BG220" s="37"/>
      <c r="BH220" s="37"/>
      <c r="BI220" s="37"/>
      <c r="BJ220" s="37"/>
      <c r="BK220" s="37"/>
      <c r="BL220" s="37"/>
      <c r="BM220" s="37"/>
      <c r="BN220" s="37"/>
      <c r="BO220" s="37"/>
      <c r="BP220" s="37"/>
      <c r="BQ220" s="37"/>
      <c r="BR220" s="37"/>
      <c r="BS220" s="37"/>
      <c r="BT220" s="37"/>
      <c r="BU220" s="37"/>
      <c r="BV220" s="37"/>
      <c r="BW220" s="37"/>
      <c r="BX220" s="37"/>
      <c r="BY220" s="37"/>
      <c r="BZ220" s="37"/>
      <c r="CA220" s="37"/>
      <c r="CB220" s="37"/>
      <c r="CC220" s="37"/>
      <c r="CD220" s="37"/>
      <c r="CE220" s="37"/>
      <c r="CF220" s="37"/>
    </row>
    <row r="221" spans="1:84" s="116" customFormat="1" x14ac:dyDescent="0.25">
      <c r="A221" s="109"/>
      <c r="B221" s="140"/>
      <c r="C221" s="137"/>
      <c r="D221" s="107"/>
      <c r="E221" s="107"/>
      <c r="F221" s="10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  <c r="BA221" s="37"/>
      <c r="BB221" s="37"/>
      <c r="BC221" s="37"/>
      <c r="BD221" s="37"/>
      <c r="BE221" s="37"/>
      <c r="BF221" s="37"/>
      <c r="BG221" s="37"/>
      <c r="BH221" s="37"/>
      <c r="BI221" s="37"/>
      <c r="BJ221" s="37"/>
      <c r="BK221" s="37"/>
      <c r="BL221" s="37"/>
      <c r="BM221" s="37"/>
      <c r="BN221" s="37"/>
      <c r="BO221" s="37"/>
      <c r="BP221" s="37"/>
      <c r="BQ221" s="37"/>
      <c r="BR221" s="37"/>
      <c r="BS221" s="37"/>
      <c r="BT221" s="37"/>
      <c r="BU221" s="37"/>
      <c r="BV221" s="37"/>
      <c r="BW221" s="37"/>
      <c r="BX221" s="37"/>
      <c r="BY221" s="37"/>
      <c r="BZ221" s="37"/>
      <c r="CA221" s="37"/>
      <c r="CB221" s="37"/>
      <c r="CC221" s="37"/>
      <c r="CD221" s="37"/>
      <c r="CE221" s="37"/>
      <c r="CF221" s="37"/>
    </row>
    <row r="222" spans="1:84" s="116" customFormat="1" x14ac:dyDescent="0.25">
      <c r="A222" s="109"/>
      <c r="B222" s="140"/>
      <c r="C222" s="137"/>
      <c r="D222" s="107"/>
      <c r="E222" s="107"/>
      <c r="F222" s="10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  <c r="BA222" s="37"/>
      <c r="BB222" s="37"/>
      <c r="BC222" s="37"/>
      <c r="BD222" s="37"/>
      <c r="BE222" s="37"/>
      <c r="BF222" s="37"/>
      <c r="BG222" s="37"/>
      <c r="BH222" s="37"/>
      <c r="BI222" s="37"/>
      <c r="BJ222" s="37"/>
      <c r="BK222" s="37"/>
      <c r="BL222" s="37"/>
      <c r="BM222" s="37"/>
      <c r="BN222" s="37"/>
      <c r="BO222" s="37"/>
      <c r="BP222" s="37"/>
      <c r="BQ222" s="37"/>
      <c r="BR222" s="37"/>
      <c r="BS222" s="37"/>
      <c r="BT222" s="37"/>
      <c r="BU222" s="37"/>
      <c r="BV222" s="37"/>
      <c r="BW222" s="37"/>
      <c r="BX222" s="37"/>
      <c r="BY222" s="37"/>
      <c r="BZ222" s="37"/>
      <c r="CA222" s="37"/>
      <c r="CB222" s="37"/>
      <c r="CC222" s="37"/>
      <c r="CD222" s="37"/>
      <c r="CE222" s="37"/>
      <c r="CF222" s="37"/>
    </row>
    <row r="223" spans="1:84" s="116" customFormat="1" x14ac:dyDescent="0.25">
      <c r="A223" s="109"/>
      <c r="B223" s="140"/>
      <c r="C223" s="137"/>
      <c r="D223" s="107"/>
      <c r="E223" s="107"/>
      <c r="F223" s="10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  <c r="BA223" s="37"/>
      <c r="BB223" s="37"/>
      <c r="BC223" s="37"/>
      <c r="BD223" s="37"/>
      <c r="BE223" s="37"/>
      <c r="BF223" s="37"/>
      <c r="BG223" s="37"/>
      <c r="BH223" s="37"/>
      <c r="BI223" s="37"/>
      <c r="BJ223" s="37"/>
      <c r="BK223" s="37"/>
      <c r="BL223" s="37"/>
      <c r="BM223" s="37"/>
      <c r="BN223" s="37"/>
      <c r="BO223" s="37"/>
      <c r="BP223" s="37"/>
      <c r="BQ223" s="37"/>
      <c r="BR223" s="37"/>
      <c r="BS223" s="37"/>
      <c r="BT223" s="37"/>
      <c r="BU223" s="37"/>
      <c r="BV223" s="37"/>
      <c r="BW223" s="37"/>
      <c r="BX223" s="37"/>
      <c r="BY223" s="37"/>
      <c r="BZ223" s="37"/>
      <c r="CA223" s="37"/>
      <c r="CB223" s="37"/>
      <c r="CC223" s="37"/>
      <c r="CD223" s="37"/>
      <c r="CE223" s="37"/>
      <c r="CF223" s="37"/>
    </row>
    <row r="224" spans="1:84" s="116" customFormat="1" x14ac:dyDescent="0.25">
      <c r="A224" s="109"/>
      <c r="B224" s="140"/>
      <c r="C224" s="137"/>
      <c r="D224" s="107"/>
      <c r="E224" s="107"/>
      <c r="F224" s="10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  <c r="BA224" s="37"/>
      <c r="BB224" s="37"/>
      <c r="BC224" s="37"/>
      <c r="BD224" s="37"/>
      <c r="BE224" s="37"/>
      <c r="BF224" s="37"/>
      <c r="BG224" s="37"/>
      <c r="BH224" s="37"/>
      <c r="BI224" s="37"/>
      <c r="BJ224" s="37"/>
      <c r="BK224" s="37"/>
      <c r="BL224" s="37"/>
      <c r="BM224" s="37"/>
      <c r="BN224" s="37"/>
      <c r="BO224" s="37"/>
      <c r="BP224" s="37"/>
      <c r="BQ224" s="37"/>
      <c r="BR224" s="37"/>
      <c r="BS224" s="37"/>
      <c r="BT224" s="37"/>
      <c r="BU224" s="37"/>
      <c r="BV224" s="37"/>
      <c r="BW224" s="37"/>
      <c r="BX224" s="37"/>
      <c r="BY224" s="37"/>
      <c r="BZ224" s="37"/>
      <c r="CA224" s="37"/>
      <c r="CB224" s="37"/>
      <c r="CC224" s="37"/>
      <c r="CD224" s="37"/>
      <c r="CE224" s="37"/>
      <c r="CF224" s="37"/>
    </row>
    <row r="225" spans="1:84" s="116" customFormat="1" x14ac:dyDescent="0.25">
      <c r="A225" s="109"/>
      <c r="B225" s="140"/>
      <c r="C225" s="137"/>
      <c r="D225" s="107"/>
      <c r="E225" s="107"/>
      <c r="F225" s="10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7"/>
      <c r="AV225" s="37"/>
      <c r="AW225" s="37"/>
      <c r="AX225" s="37"/>
      <c r="AY225" s="37"/>
      <c r="AZ225" s="37"/>
      <c r="BA225" s="37"/>
      <c r="BB225" s="37"/>
      <c r="BC225" s="37"/>
      <c r="BD225" s="37"/>
      <c r="BE225" s="37"/>
      <c r="BF225" s="37"/>
      <c r="BG225" s="37"/>
      <c r="BH225" s="37"/>
      <c r="BI225" s="37"/>
      <c r="BJ225" s="37"/>
      <c r="BK225" s="37"/>
      <c r="BL225" s="37"/>
      <c r="BM225" s="37"/>
      <c r="BN225" s="37"/>
      <c r="BO225" s="37"/>
      <c r="BP225" s="37"/>
      <c r="BQ225" s="37"/>
      <c r="BR225" s="37"/>
      <c r="BS225" s="37"/>
      <c r="BT225" s="37"/>
      <c r="BU225" s="37"/>
      <c r="BV225" s="37"/>
      <c r="BW225" s="37"/>
      <c r="BX225" s="37"/>
      <c r="BY225" s="37"/>
      <c r="BZ225" s="37"/>
      <c r="CA225" s="37"/>
      <c r="CB225" s="37"/>
      <c r="CC225" s="37"/>
      <c r="CD225" s="37"/>
      <c r="CE225" s="37"/>
      <c r="CF225" s="37"/>
    </row>
    <row r="226" spans="1:84" s="116" customFormat="1" x14ac:dyDescent="0.25">
      <c r="A226" s="109"/>
      <c r="B226" s="140"/>
      <c r="C226" s="137"/>
      <c r="D226" s="107"/>
      <c r="E226" s="107"/>
      <c r="F226" s="10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7"/>
      <c r="AV226" s="37"/>
      <c r="AW226" s="37"/>
      <c r="AX226" s="37"/>
      <c r="AY226" s="37"/>
      <c r="AZ226" s="37"/>
      <c r="BA226" s="37"/>
      <c r="BB226" s="37"/>
      <c r="BC226" s="37"/>
      <c r="BD226" s="37"/>
      <c r="BE226" s="37"/>
      <c r="BF226" s="37"/>
      <c r="BG226" s="37"/>
      <c r="BH226" s="37"/>
      <c r="BI226" s="37"/>
      <c r="BJ226" s="37"/>
      <c r="BK226" s="37"/>
      <c r="BL226" s="37"/>
      <c r="BM226" s="37"/>
      <c r="BN226" s="37"/>
      <c r="BO226" s="37"/>
      <c r="BP226" s="37"/>
      <c r="BQ226" s="37"/>
      <c r="BR226" s="37"/>
      <c r="BS226" s="37"/>
      <c r="BT226" s="37"/>
      <c r="BU226" s="37"/>
      <c r="BV226" s="37"/>
      <c r="BW226" s="37"/>
      <c r="BX226" s="37"/>
      <c r="BY226" s="37"/>
      <c r="BZ226" s="37"/>
      <c r="CA226" s="37"/>
      <c r="CB226" s="37"/>
      <c r="CC226" s="37"/>
      <c r="CD226" s="37"/>
      <c r="CE226" s="37"/>
      <c r="CF226" s="37"/>
    </row>
    <row r="227" spans="1:84" s="116" customFormat="1" x14ac:dyDescent="0.25">
      <c r="A227" s="109"/>
      <c r="B227" s="140"/>
      <c r="C227" s="137"/>
      <c r="D227" s="107"/>
      <c r="E227" s="107"/>
      <c r="F227" s="10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  <c r="BA227" s="37"/>
      <c r="BB227" s="37"/>
      <c r="BC227" s="37"/>
      <c r="BD227" s="37"/>
      <c r="BE227" s="37"/>
      <c r="BF227" s="37"/>
      <c r="BG227" s="37"/>
      <c r="BH227" s="37"/>
      <c r="BI227" s="37"/>
      <c r="BJ227" s="37"/>
      <c r="BK227" s="37"/>
      <c r="BL227" s="37"/>
      <c r="BM227" s="37"/>
      <c r="BN227" s="37"/>
      <c r="BO227" s="37"/>
      <c r="BP227" s="37"/>
      <c r="BQ227" s="37"/>
      <c r="BR227" s="37"/>
      <c r="BS227" s="37"/>
      <c r="BT227" s="37"/>
      <c r="BU227" s="37"/>
      <c r="BV227" s="37"/>
      <c r="BW227" s="37"/>
      <c r="BX227" s="37"/>
      <c r="BY227" s="37"/>
      <c r="BZ227" s="37"/>
      <c r="CA227" s="37"/>
      <c r="CB227" s="37"/>
      <c r="CC227" s="37"/>
      <c r="CD227" s="37"/>
      <c r="CE227" s="37"/>
      <c r="CF227" s="37"/>
    </row>
    <row r="228" spans="1:84" s="116" customFormat="1" x14ac:dyDescent="0.25">
      <c r="A228" s="109"/>
      <c r="B228" s="140"/>
      <c r="C228" s="137"/>
      <c r="D228" s="107"/>
      <c r="E228" s="107"/>
      <c r="F228" s="10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7"/>
      <c r="AV228" s="37"/>
      <c r="AW228" s="37"/>
      <c r="AX228" s="37"/>
      <c r="AY228" s="37"/>
      <c r="AZ228" s="37"/>
      <c r="BA228" s="37"/>
      <c r="BB228" s="37"/>
      <c r="BC228" s="37"/>
      <c r="BD228" s="37"/>
      <c r="BE228" s="37"/>
      <c r="BF228" s="37"/>
      <c r="BG228" s="37"/>
      <c r="BH228" s="37"/>
      <c r="BI228" s="37"/>
      <c r="BJ228" s="37"/>
      <c r="BK228" s="37"/>
      <c r="BL228" s="37"/>
      <c r="BM228" s="37"/>
      <c r="BN228" s="37"/>
      <c r="BO228" s="37"/>
      <c r="BP228" s="37"/>
      <c r="BQ228" s="37"/>
      <c r="BR228" s="37"/>
      <c r="BS228" s="37"/>
      <c r="BT228" s="37"/>
      <c r="BU228" s="37"/>
      <c r="BV228" s="37"/>
      <c r="BW228" s="37"/>
      <c r="BX228" s="37"/>
      <c r="BY228" s="37"/>
      <c r="BZ228" s="37"/>
      <c r="CA228" s="37"/>
      <c r="CB228" s="37"/>
      <c r="CC228" s="37"/>
      <c r="CD228" s="37"/>
      <c r="CE228" s="37"/>
      <c r="CF228" s="37"/>
    </row>
    <row r="229" spans="1:84" s="116" customFormat="1" x14ac:dyDescent="0.25">
      <c r="A229" s="109"/>
      <c r="B229" s="140"/>
      <c r="C229" s="137"/>
      <c r="D229" s="107"/>
      <c r="E229" s="107"/>
      <c r="F229" s="10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  <c r="BA229" s="37"/>
      <c r="BB229" s="37"/>
      <c r="BC229" s="37"/>
      <c r="BD229" s="37"/>
      <c r="BE229" s="37"/>
      <c r="BF229" s="37"/>
      <c r="BG229" s="37"/>
      <c r="BH229" s="37"/>
      <c r="BI229" s="37"/>
      <c r="BJ229" s="37"/>
      <c r="BK229" s="37"/>
      <c r="BL229" s="37"/>
      <c r="BM229" s="37"/>
      <c r="BN229" s="37"/>
      <c r="BO229" s="37"/>
      <c r="BP229" s="37"/>
      <c r="BQ229" s="37"/>
      <c r="BR229" s="37"/>
      <c r="BS229" s="37"/>
      <c r="BT229" s="37"/>
      <c r="BU229" s="37"/>
      <c r="BV229" s="37"/>
      <c r="BW229" s="37"/>
      <c r="BX229" s="37"/>
      <c r="BY229" s="37"/>
      <c r="BZ229" s="37"/>
      <c r="CA229" s="37"/>
      <c r="CB229" s="37"/>
      <c r="CC229" s="37"/>
      <c r="CD229" s="37"/>
      <c r="CE229" s="37"/>
      <c r="CF229" s="37"/>
    </row>
    <row r="230" spans="1:84" s="116" customFormat="1" x14ac:dyDescent="0.25">
      <c r="A230" s="109"/>
      <c r="B230" s="140"/>
      <c r="C230" s="137"/>
      <c r="D230" s="107"/>
      <c r="E230" s="107"/>
      <c r="F230" s="10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7"/>
      <c r="AV230" s="37"/>
      <c r="AW230" s="37"/>
      <c r="AX230" s="37"/>
      <c r="AY230" s="37"/>
      <c r="AZ230" s="37"/>
      <c r="BA230" s="37"/>
      <c r="BB230" s="37"/>
      <c r="BC230" s="37"/>
      <c r="BD230" s="37"/>
      <c r="BE230" s="37"/>
      <c r="BF230" s="37"/>
      <c r="BG230" s="37"/>
      <c r="BH230" s="37"/>
      <c r="BI230" s="37"/>
      <c r="BJ230" s="37"/>
      <c r="BK230" s="37"/>
      <c r="BL230" s="37"/>
      <c r="BM230" s="37"/>
      <c r="BN230" s="37"/>
      <c r="BO230" s="37"/>
      <c r="BP230" s="37"/>
      <c r="BQ230" s="37"/>
      <c r="BR230" s="37"/>
      <c r="BS230" s="37"/>
      <c r="BT230" s="37"/>
      <c r="BU230" s="37"/>
      <c r="BV230" s="37"/>
      <c r="BW230" s="37"/>
      <c r="BX230" s="37"/>
      <c r="BY230" s="37"/>
      <c r="BZ230" s="37"/>
      <c r="CA230" s="37"/>
      <c r="CB230" s="37"/>
      <c r="CC230" s="37"/>
      <c r="CD230" s="37"/>
      <c r="CE230" s="37"/>
      <c r="CF230" s="37"/>
    </row>
    <row r="231" spans="1:84" s="116" customFormat="1" x14ac:dyDescent="0.25">
      <c r="A231" s="109"/>
      <c r="B231" s="140"/>
      <c r="C231" s="137"/>
      <c r="D231" s="107"/>
      <c r="E231" s="107"/>
      <c r="F231" s="10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7"/>
      <c r="AV231" s="37"/>
      <c r="AW231" s="37"/>
      <c r="AX231" s="37"/>
      <c r="AY231" s="37"/>
      <c r="AZ231" s="37"/>
      <c r="BA231" s="37"/>
      <c r="BB231" s="37"/>
      <c r="BC231" s="37"/>
      <c r="BD231" s="37"/>
      <c r="BE231" s="37"/>
      <c r="BF231" s="37"/>
      <c r="BG231" s="37"/>
      <c r="BH231" s="37"/>
      <c r="BI231" s="37"/>
      <c r="BJ231" s="37"/>
      <c r="BK231" s="37"/>
      <c r="BL231" s="37"/>
      <c r="BM231" s="37"/>
      <c r="BN231" s="37"/>
      <c r="BO231" s="37"/>
      <c r="BP231" s="37"/>
      <c r="BQ231" s="37"/>
      <c r="BR231" s="37"/>
      <c r="BS231" s="37"/>
      <c r="BT231" s="37"/>
      <c r="BU231" s="37"/>
      <c r="BV231" s="37"/>
      <c r="BW231" s="37"/>
      <c r="BX231" s="37"/>
      <c r="BY231" s="37"/>
      <c r="BZ231" s="37"/>
      <c r="CA231" s="37"/>
      <c r="CB231" s="37"/>
      <c r="CC231" s="37"/>
      <c r="CD231" s="37"/>
      <c r="CE231" s="37"/>
      <c r="CF231" s="37"/>
    </row>
    <row r="232" spans="1:84" s="116" customFormat="1" x14ac:dyDescent="0.25">
      <c r="A232" s="109"/>
      <c r="B232" s="140"/>
      <c r="C232" s="137"/>
      <c r="D232" s="107"/>
      <c r="E232" s="107"/>
      <c r="F232" s="10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  <c r="BA232" s="37"/>
      <c r="BB232" s="37"/>
      <c r="BC232" s="37"/>
      <c r="BD232" s="37"/>
      <c r="BE232" s="37"/>
      <c r="BF232" s="37"/>
      <c r="BG232" s="37"/>
      <c r="BH232" s="37"/>
      <c r="BI232" s="37"/>
      <c r="BJ232" s="37"/>
      <c r="BK232" s="37"/>
      <c r="BL232" s="37"/>
      <c r="BM232" s="37"/>
      <c r="BN232" s="37"/>
      <c r="BO232" s="37"/>
      <c r="BP232" s="37"/>
      <c r="BQ232" s="37"/>
      <c r="BR232" s="37"/>
      <c r="BS232" s="37"/>
      <c r="BT232" s="37"/>
      <c r="BU232" s="37"/>
      <c r="BV232" s="37"/>
      <c r="BW232" s="37"/>
      <c r="BX232" s="37"/>
      <c r="BY232" s="37"/>
      <c r="BZ232" s="37"/>
      <c r="CA232" s="37"/>
      <c r="CB232" s="37"/>
      <c r="CC232" s="37"/>
      <c r="CD232" s="37"/>
      <c r="CE232" s="37"/>
      <c r="CF232" s="37"/>
    </row>
    <row r="233" spans="1:84" s="116" customFormat="1" x14ac:dyDescent="0.25">
      <c r="A233" s="109"/>
      <c r="B233" s="140"/>
      <c r="C233" s="137"/>
      <c r="D233" s="107"/>
      <c r="E233" s="107"/>
      <c r="F233" s="10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  <c r="BA233" s="37"/>
      <c r="BB233" s="37"/>
      <c r="BC233" s="37"/>
      <c r="BD233" s="37"/>
      <c r="BE233" s="37"/>
      <c r="BF233" s="37"/>
      <c r="BG233" s="37"/>
      <c r="BH233" s="37"/>
      <c r="BI233" s="37"/>
      <c r="BJ233" s="37"/>
      <c r="BK233" s="37"/>
      <c r="BL233" s="37"/>
      <c r="BM233" s="37"/>
      <c r="BN233" s="37"/>
      <c r="BO233" s="37"/>
      <c r="BP233" s="37"/>
      <c r="BQ233" s="37"/>
      <c r="BR233" s="37"/>
      <c r="BS233" s="37"/>
      <c r="BT233" s="37"/>
      <c r="BU233" s="37"/>
      <c r="BV233" s="37"/>
      <c r="BW233" s="37"/>
      <c r="BX233" s="37"/>
      <c r="BY233" s="37"/>
      <c r="BZ233" s="37"/>
      <c r="CA233" s="37"/>
      <c r="CB233" s="37"/>
      <c r="CC233" s="37"/>
      <c r="CD233" s="37"/>
      <c r="CE233" s="37"/>
      <c r="CF233" s="37"/>
    </row>
    <row r="234" spans="1:84" s="116" customFormat="1" x14ac:dyDescent="0.25">
      <c r="A234" s="109"/>
      <c r="B234" s="140"/>
      <c r="C234" s="137"/>
      <c r="D234" s="107"/>
      <c r="E234" s="107"/>
      <c r="F234" s="10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  <c r="BA234" s="37"/>
      <c r="BB234" s="37"/>
      <c r="BC234" s="37"/>
      <c r="BD234" s="37"/>
      <c r="BE234" s="37"/>
      <c r="BF234" s="37"/>
      <c r="BG234" s="37"/>
      <c r="BH234" s="37"/>
      <c r="BI234" s="37"/>
      <c r="BJ234" s="37"/>
      <c r="BK234" s="37"/>
      <c r="BL234" s="37"/>
      <c r="BM234" s="37"/>
      <c r="BN234" s="37"/>
      <c r="BO234" s="37"/>
      <c r="BP234" s="37"/>
      <c r="BQ234" s="37"/>
      <c r="BR234" s="37"/>
      <c r="BS234" s="37"/>
      <c r="BT234" s="37"/>
      <c r="BU234" s="37"/>
      <c r="BV234" s="37"/>
      <c r="BW234" s="37"/>
      <c r="BX234" s="37"/>
      <c r="BY234" s="37"/>
      <c r="BZ234" s="37"/>
      <c r="CA234" s="37"/>
      <c r="CB234" s="37"/>
      <c r="CC234" s="37"/>
      <c r="CD234" s="37"/>
      <c r="CE234" s="37"/>
      <c r="CF234" s="37"/>
    </row>
    <row r="235" spans="1:84" s="116" customFormat="1" x14ac:dyDescent="0.25">
      <c r="A235" s="109"/>
      <c r="B235" s="140"/>
      <c r="C235" s="137"/>
      <c r="D235" s="107"/>
      <c r="E235" s="107"/>
      <c r="F235" s="10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  <c r="BA235" s="37"/>
      <c r="BB235" s="37"/>
      <c r="BC235" s="37"/>
      <c r="BD235" s="37"/>
      <c r="BE235" s="37"/>
      <c r="BF235" s="37"/>
      <c r="BG235" s="37"/>
      <c r="BH235" s="37"/>
      <c r="BI235" s="37"/>
      <c r="BJ235" s="37"/>
      <c r="BK235" s="37"/>
      <c r="BL235" s="37"/>
      <c r="BM235" s="37"/>
      <c r="BN235" s="37"/>
      <c r="BO235" s="37"/>
      <c r="BP235" s="37"/>
      <c r="BQ235" s="37"/>
      <c r="BR235" s="37"/>
      <c r="BS235" s="37"/>
      <c r="BT235" s="37"/>
      <c r="BU235" s="37"/>
      <c r="BV235" s="37"/>
      <c r="BW235" s="37"/>
      <c r="BX235" s="37"/>
      <c r="BY235" s="37"/>
      <c r="BZ235" s="37"/>
      <c r="CA235" s="37"/>
      <c r="CB235" s="37"/>
      <c r="CC235" s="37"/>
      <c r="CD235" s="37"/>
      <c r="CE235" s="37"/>
      <c r="CF235" s="37"/>
    </row>
    <row r="236" spans="1:84" s="116" customFormat="1" x14ac:dyDescent="0.25">
      <c r="A236" s="109"/>
      <c r="B236" s="140"/>
      <c r="C236" s="137"/>
      <c r="D236" s="107"/>
      <c r="E236" s="107"/>
      <c r="F236" s="10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  <c r="BA236" s="37"/>
      <c r="BB236" s="37"/>
      <c r="BC236" s="37"/>
      <c r="BD236" s="37"/>
      <c r="BE236" s="37"/>
      <c r="BF236" s="37"/>
      <c r="BG236" s="37"/>
      <c r="BH236" s="37"/>
      <c r="BI236" s="37"/>
      <c r="BJ236" s="37"/>
      <c r="BK236" s="37"/>
      <c r="BL236" s="37"/>
      <c r="BM236" s="37"/>
      <c r="BN236" s="37"/>
      <c r="BO236" s="37"/>
      <c r="BP236" s="37"/>
      <c r="BQ236" s="37"/>
      <c r="BR236" s="37"/>
      <c r="BS236" s="37"/>
      <c r="BT236" s="37"/>
      <c r="BU236" s="37"/>
      <c r="BV236" s="37"/>
      <c r="BW236" s="37"/>
      <c r="BX236" s="37"/>
      <c r="BY236" s="37"/>
      <c r="BZ236" s="37"/>
      <c r="CA236" s="37"/>
      <c r="CB236" s="37"/>
      <c r="CC236" s="37"/>
      <c r="CD236" s="37"/>
      <c r="CE236" s="37"/>
      <c r="CF236" s="37"/>
    </row>
    <row r="237" spans="1:84" s="116" customFormat="1" x14ac:dyDescent="0.25">
      <c r="A237" s="109"/>
      <c r="B237" s="140"/>
      <c r="C237" s="137"/>
      <c r="D237" s="107"/>
      <c r="E237" s="107"/>
      <c r="F237" s="10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  <c r="BA237" s="37"/>
      <c r="BB237" s="37"/>
      <c r="BC237" s="37"/>
      <c r="BD237" s="37"/>
      <c r="BE237" s="37"/>
      <c r="BF237" s="37"/>
      <c r="BG237" s="37"/>
      <c r="BH237" s="37"/>
      <c r="BI237" s="37"/>
      <c r="BJ237" s="37"/>
      <c r="BK237" s="37"/>
      <c r="BL237" s="37"/>
      <c r="BM237" s="37"/>
      <c r="BN237" s="37"/>
      <c r="BO237" s="37"/>
      <c r="BP237" s="37"/>
      <c r="BQ237" s="37"/>
      <c r="BR237" s="37"/>
      <c r="BS237" s="37"/>
      <c r="BT237" s="37"/>
      <c r="BU237" s="37"/>
      <c r="BV237" s="37"/>
      <c r="BW237" s="37"/>
      <c r="BX237" s="37"/>
      <c r="BY237" s="37"/>
      <c r="BZ237" s="37"/>
      <c r="CA237" s="37"/>
      <c r="CB237" s="37"/>
      <c r="CC237" s="37"/>
      <c r="CD237" s="37"/>
      <c r="CE237" s="37"/>
      <c r="CF237" s="37"/>
    </row>
    <row r="238" spans="1:84" s="116" customFormat="1" x14ac:dyDescent="0.25">
      <c r="A238" s="109"/>
      <c r="B238" s="140"/>
      <c r="C238" s="137"/>
      <c r="D238" s="107"/>
      <c r="E238" s="107"/>
      <c r="F238" s="10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  <c r="BA238" s="37"/>
      <c r="BB238" s="37"/>
      <c r="BC238" s="37"/>
      <c r="BD238" s="37"/>
      <c r="BE238" s="37"/>
      <c r="BF238" s="37"/>
      <c r="BG238" s="37"/>
      <c r="BH238" s="37"/>
      <c r="BI238" s="37"/>
      <c r="BJ238" s="37"/>
      <c r="BK238" s="37"/>
      <c r="BL238" s="37"/>
      <c r="BM238" s="37"/>
      <c r="BN238" s="37"/>
      <c r="BO238" s="37"/>
      <c r="BP238" s="37"/>
      <c r="BQ238" s="37"/>
      <c r="BR238" s="37"/>
      <c r="BS238" s="37"/>
      <c r="BT238" s="37"/>
      <c r="BU238" s="37"/>
      <c r="BV238" s="37"/>
      <c r="BW238" s="37"/>
      <c r="BX238" s="37"/>
      <c r="BY238" s="37"/>
      <c r="BZ238" s="37"/>
      <c r="CA238" s="37"/>
      <c r="CB238" s="37"/>
      <c r="CC238" s="37"/>
      <c r="CD238" s="37"/>
      <c r="CE238" s="37"/>
      <c r="CF238" s="37"/>
    </row>
    <row r="239" spans="1:84" s="116" customFormat="1" x14ac:dyDescent="0.25">
      <c r="A239" s="109"/>
      <c r="B239" s="140"/>
      <c r="C239" s="137"/>
      <c r="D239" s="107"/>
      <c r="E239" s="107"/>
      <c r="F239" s="10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  <c r="BA239" s="37"/>
      <c r="BB239" s="37"/>
      <c r="BC239" s="37"/>
      <c r="BD239" s="37"/>
      <c r="BE239" s="37"/>
      <c r="BF239" s="37"/>
      <c r="BG239" s="37"/>
      <c r="BH239" s="37"/>
      <c r="BI239" s="37"/>
      <c r="BJ239" s="37"/>
      <c r="BK239" s="37"/>
      <c r="BL239" s="37"/>
      <c r="BM239" s="37"/>
      <c r="BN239" s="37"/>
      <c r="BO239" s="37"/>
      <c r="BP239" s="37"/>
      <c r="BQ239" s="37"/>
      <c r="BR239" s="37"/>
      <c r="BS239" s="37"/>
      <c r="BT239" s="37"/>
      <c r="BU239" s="37"/>
      <c r="BV239" s="37"/>
      <c r="BW239" s="37"/>
      <c r="BX239" s="37"/>
      <c r="BY239" s="37"/>
      <c r="BZ239" s="37"/>
      <c r="CA239" s="37"/>
      <c r="CB239" s="37"/>
      <c r="CC239" s="37"/>
      <c r="CD239" s="37"/>
      <c r="CE239" s="37"/>
      <c r="CF239" s="37"/>
    </row>
    <row r="240" spans="1:84" s="116" customFormat="1" x14ac:dyDescent="0.25">
      <c r="A240" s="109"/>
      <c r="B240" s="140"/>
      <c r="C240" s="137"/>
      <c r="D240" s="107"/>
      <c r="E240" s="107"/>
      <c r="F240" s="10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  <c r="BA240" s="37"/>
      <c r="BB240" s="37"/>
      <c r="BC240" s="37"/>
      <c r="BD240" s="37"/>
      <c r="BE240" s="37"/>
      <c r="BF240" s="37"/>
      <c r="BG240" s="37"/>
      <c r="BH240" s="37"/>
      <c r="BI240" s="37"/>
      <c r="BJ240" s="37"/>
      <c r="BK240" s="37"/>
      <c r="BL240" s="37"/>
      <c r="BM240" s="37"/>
      <c r="BN240" s="37"/>
      <c r="BO240" s="37"/>
      <c r="BP240" s="37"/>
      <c r="BQ240" s="37"/>
      <c r="BR240" s="37"/>
      <c r="BS240" s="37"/>
      <c r="BT240" s="37"/>
      <c r="BU240" s="37"/>
      <c r="BV240" s="37"/>
      <c r="BW240" s="37"/>
      <c r="BX240" s="37"/>
      <c r="BY240" s="37"/>
      <c r="BZ240" s="37"/>
      <c r="CA240" s="37"/>
      <c r="CB240" s="37"/>
      <c r="CC240" s="37"/>
      <c r="CD240" s="37"/>
      <c r="CE240" s="37"/>
      <c r="CF240" s="37"/>
    </row>
    <row r="241" spans="1:84" s="116" customFormat="1" x14ac:dyDescent="0.25">
      <c r="A241" s="109"/>
      <c r="B241" s="140"/>
      <c r="C241" s="137"/>
      <c r="D241" s="107"/>
      <c r="E241" s="107"/>
      <c r="F241" s="10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  <c r="BA241" s="37"/>
      <c r="BB241" s="37"/>
      <c r="BC241" s="37"/>
      <c r="BD241" s="37"/>
      <c r="BE241" s="37"/>
      <c r="BF241" s="37"/>
      <c r="BG241" s="37"/>
      <c r="BH241" s="37"/>
      <c r="BI241" s="37"/>
      <c r="BJ241" s="37"/>
      <c r="BK241" s="37"/>
      <c r="BL241" s="37"/>
      <c r="BM241" s="37"/>
      <c r="BN241" s="37"/>
      <c r="BO241" s="37"/>
      <c r="BP241" s="37"/>
      <c r="BQ241" s="37"/>
      <c r="BR241" s="37"/>
      <c r="BS241" s="37"/>
      <c r="BT241" s="37"/>
      <c r="BU241" s="37"/>
      <c r="BV241" s="37"/>
      <c r="BW241" s="37"/>
      <c r="BX241" s="37"/>
      <c r="BY241" s="37"/>
      <c r="BZ241" s="37"/>
      <c r="CA241" s="37"/>
      <c r="CB241" s="37"/>
      <c r="CC241" s="37"/>
      <c r="CD241" s="37"/>
      <c r="CE241" s="37"/>
      <c r="CF241" s="37"/>
    </row>
    <row r="242" spans="1:84" s="116" customFormat="1" x14ac:dyDescent="0.25">
      <c r="A242" s="109"/>
      <c r="B242" s="140"/>
      <c r="C242" s="137"/>
      <c r="D242" s="107"/>
      <c r="E242" s="107"/>
      <c r="F242" s="10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  <c r="BA242" s="37"/>
      <c r="BB242" s="37"/>
      <c r="BC242" s="37"/>
      <c r="BD242" s="37"/>
      <c r="BE242" s="37"/>
      <c r="BF242" s="37"/>
      <c r="BG242" s="37"/>
      <c r="BH242" s="37"/>
      <c r="BI242" s="37"/>
      <c r="BJ242" s="37"/>
      <c r="BK242" s="37"/>
      <c r="BL242" s="37"/>
      <c r="BM242" s="37"/>
      <c r="BN242" s="37"/>
      <c r="BO242" s="37"/>
      <c r="BP242" s="37"/>
      <c r="BQ242" s="37"/>
      <c r="BR242" s="37"/>
      <c r="BS242" s="37"/>
      <c r="BT242" s="37"/>
      <c r="BU242" s="37"/>
      <c r="BV242" s="37"/>
      <c r="BW242" s="37"/>
      <c r="BX242" s="37"/>
      <c r="BY242" s="37"/>
      <c r="BZ242" s="37"/>
      <c r="CA242" s="37"/>
      <c r="CB242" s="37"/>
      <c r="CC242" s="37"/>
      <c r="CD242" s="37"/>
      <c r="CE242" s="37"/>
      <c r="CF242" s="37"/>
    </row>
    <row r="243" spans="1:84" s="116" customFormat="1" x14ac:dyDescent="0.25">
      <c r="A243" s="109"/>
      <c r="B243" s="140"/>
      <c r="C243" s="137"/>
      <c r="D243" s="107"/>
      <c r="E243" s="107"/>
      <c r="F243" s="10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  <c r="BA243" s="37"/>
      <c r="BB243" s="37"/>
      <c r="BC243" s="37"/>
      <c r="BD243" s="37"/>
      <c r="BE243" s="37"/>
      <c r="BF243" s="37"/>
      <c r="BG243" s="37"/>
      <c r="BH243" s="37"/>
      <c r="BI243" s="37"/>
      <c r="BJ243" s="37"/>
      <c r="BK243" s="37"/>
      <c r="BL243" s="37"/>
      <c r="BM243" s="37"/>
      <c r="BN243" s="37"/>
      <c r="BO243" s="37"/>
      <c r="BP243" s="37"/>
      <c r="BQ243" s="37"/>
      <c r="BR243" s="37"/>
      <c r="BS243" s="37"/>
      <c r="BT243" s="37"/>
      <c r="BU243" s="37"/>
      <c r="BV243" s="37"/>
      <c r="BW243" s="37"/>
      <c r="BX243" s="37"/>
      <c r="BY243" s="37"/>
      <c r="BZ243" s="37"/>
      <c r="CA243" s="37"/>
      <c r="CB243" s="37"/>
      <c r="CC243" s="37"/>
      <c r="CD243" s="37"/>
      <c r="CE243" s="37"/>
      <c r="CF243" s="37"/>
    </row>
    <row r="244" spans="1:84" s="116" customFormat="1" x14ac:dyDescent="0.25">
      <c r="A244" s="109"/>
      <c r="B244" s="140"/>
      <c r="C244" s="137"/>
      <c r="D244" s="107"/>
      <c r="E244" s="107"/>
      <c r="F244" s="10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  <c r="BA244" s="37"/>
      <c r="BB244" s="37"/>
      <c r="BC244" s="37"/>
      <c r="BD244" s="37"/>
      <c r="BE244" s="37"/>
      <c r="BF244" s="37"/>
      <c r="BG244" s="37"/>
      <c r="BH244" s="37"/>
      <c r="BI244" s="37"/>
      <c r="BJ244" s="37"/>
      <c r="BK244" s="37"/>
      <c r="BL244" s="37"/>
      <c r="BM244" s="37"/>
      <c r="BN244" s="37"/>
      <c r="BO244" s="37"/>
      <c r="BP244" s="37"/>
      <c r="BQ244" s="37"/>
      <c r="BR244" s="37"/>
      <c r="BS244" s="37"/>
      <c r="BT244" s="37"/>
      <c r="BU244" s="37"/>
      <c r="BV244" s="37"/>
      <c r="BW244" s="37"/>
      <c r="BX244" s="37"/>
      <c r="BY244" s="37"/>
      <c r="BZ244" s="37"/>
      <c r="CA244" s="37"/>
      <c r="CB244" s="37"/>
      <c r="CC244" s="37"/>
      <c r="CD244" s="37"/>
      <c r="CE244" s="37"/>
      <c r="CF244" s="37"/>
    </row>
    <row r="245" spans="1:84" s="116" customFormat="1" x14ac:dyDescent="0.25">
      <c r="A245" s="109"/>
      <c r="B245" s="140"/>
      <c r="C245" s="137"/>
      <c r="D245" s="107"/>
      <c r="E245" s="107"/>
      <c r="F245" s="10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  <c r="AZ245" s="37"/>
      <c r="BA245" s="37"/>
      <c r="BB245" s="37"/>
      <c r="BC245" s="37"/>
      <c r="BD245" s="37"/>
      <c r="BE245" s="37"/>
      <c r="BF245" s="37"/>
      <c r="BG245" s="37"/>
      <c r="BH245" s="37"/>
      <c r="BI245" s="37"/>
      <c r="BJ245" s="37"/>
      <c r="BK245" s="37"/>
      <c r="BL245" s="37"/>
      <c r="BM245" s="37"/>
      <c r="BN245" s="37"/>
      <c r="BO245" s="37"/>
      <c r="BP245" s="37"/>
      <c r="BQ245" s="37"/>
      <c r="BR245" s="37"/>
      <c r="BS245" s="37"/>
      <c r="BT245" s="37"/>
      <c r="BU245" s="37"/>
      <c r="BV245" s="37"/>
      <c r="BW245" s="37"/>
      <c r="BX245" s="37"/>
      <c r="BY245" s="37"/>
      <c r="BZ245" s="37"/>
      <c r="CA245" s="37"/>
      <c r="CB245" s="37"/>
      <c r="CC245" s="37"/>
      <c r="CD245" s="37"/>
      <c r="CE245" s="37"/>
      <c r="CF245" s="37"/>
    </row>
    <row r="246" spans="1:84" s="116" customFormat="1" x14ac:dyDescent="0.25">
      <c r="A246" s="109"/>
      <c r="B246" s="140"/>
      <c r="C246" s="137"/>
      <c r="D246" s="107"/>
      <c r="E246" s="107"/>
      <c r="F246" s="10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7"/>
      <c r="AV246" s="37"/>
      <c r="AW246" s="37"/>
      <c r="AX246" s="37"/>
      <c r="AY246" s="37"/>
      <c r="AZ246" s="37"/>
      <c r="BA246" s="37"/>
      <c r="BB246" s="37"/>
      <c r="BC246" s="37"/>
      <c r="BD246" s="37"/>
      <c r="BE246" s="37"/>
      <c r="BF246" s="37"/>
      <c r="BG246" s="37"/>
      <c r="BH246" s="37"/>
      <c r="BI246" s="37"/>
      <c r="BJ246" s="37"/>
      <c r="BK246" s="37"/>
      <c r="BL246" s="37"/>
      <c r="BM246" s="37"/>
      <c r="BN246" s="37"/>
      <c r="BO246" s="37"/>
      <c r="BP246" s="37"/>
      <c r="BQ246" s="37"/>
      <c r="BR246" s="37"/>
      <c r="BS246" s="37"/>
      <c r="BT246" s="37"/>
      <c r="BU246" s="37"/>
      <c r="BV246" s="37"/>
      <c r="BW246" s="37"/>
      <c r="BX246" s="37"/>
      <c r="BY246" s="37"/>
      <c r="BZ246" s="37"/>
      <c r="CA246" s="37"/>
      <c r="CB246" s="37"/>
      <c r="CC246" s="37"/>
      <c r="CD246" s="37"/>
      <c r="CE246" s="37"/>
      <c r="CF246" s="37"/>
    </row>
    <row r="247" spans="1:84" s="116" customFormat="1" x14ac:dyDescent="0.25">
      <c r="A247" s="109"/>
      <c r="B247" s="140"/>
      <c r="C247" s="137"/>
      <c r="D247" s="107"/>
      <c r="E247" s="107"/>
      <c r="F247" s="10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  <c r="AZ247" s="37"/>
      <c r="BA247" s="37"/>
      <c r="BB247" s="37"/>
      <c r="BC247" s="37"/>
      <c r="BD247" s="37"/>
      <c r="BE247" s="37"/>
      <c r="BF247" s="37"/>
      <c r="BG247" s="37"/>
      <c r="BH247" s="37"/>
      <c r="BI247" s="37"/>
      <c r="BJ247" s="37"/>
      <c r="BK247" s="37"/>
      <c r="BL247" s="37"/>
      <c r="BM247" s="37"/>
      <c r="BN247" s="37"/>
      <c r="BO247" s="37"/>
      <c r="BP247" s="37"/>
      <c r="BQ247" s="37"/>
      <c r="BR247" s="37"/>
      <c r="BS247" s="37"/>
      <c r="BT247" s="37"/>
      <c r="BU247" s="37"/>
      <c r="BV247" s="37"/>
      <c r="BW247" s="37"/>
      <c r="BX247" s="37"/>
      <c r="BY247" s="37"/>
      <c r="BZ247" s="37"/>
      <c r="CA247" s="37"/>
      <c r="CB247" s="37"/>
      <c r="CC247" s="37"/>
      <c r="CD247" s="37"/>
      <c r="CE247" s="37"/>
      <c r="CF247" s="37"/>
    </row>
    <row r="248" spans="1:84" s="116" customFormat="1" x14ac:dyDescent="0.25">
      <c r="A248" s="109"/>
      <c r="B248" s="140"/>
      <c r="C248" s="137"/>
      <c r="D248" s="107"/>
      <c r="E248" s="107"/>
      <c r="F248" s="10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  <c r="AZ248" s="37"/>
      <c r="BA248" s="37"/>
      <c r="BB248" s="37"/>
      <c r="BC248" s="37"/>
      <c r="BD248" s="37"/>
      <c r="BE248" s="37"/>
      <c r="BF248" s="37"/>
      <c r="BG248" s="37"/>
      <c r="BH248" s="37"/>
      <c r="BI248" s="37"/>
      <c r="BJ248" s="37"/>
      <c r="BK248" s="37"/>
      <c r="BL248" s="37"/>
      <c r="BM248" s="37"/>
      <c r="BN248" s="37"/>
      <c r="BO248" s="37"/>
      <c r="BP248" s="37"/>
      <c r="BQ248" s="37"/>
      <c r="BR248" s="37"/>
      <c r="BS248" s="37"/>
      <c r="BT248" s="37"/>
      <c r="BU248" s="37"/>
      <c r="BV248" s="37"/>
      <c r="BW248" s="37"/>
      <c r="BX248" s="37"/>
      <c r="BY248" s="37"/>
      <c r="BZ248" s="37"/>
      <c r="CA248" s="37"/>
      <c r="CB248" s="37"/>
      <c r="CC248" s="37"/>
      <c r="CD248" s="37"/>
      <c r="CE248" s="37"/>
      <c r="CF248" s="37"/>
    </row>
    <row r="249" spans="1:84" s="116" customFormat="1" x14ac:dyDescent="0.25">
      <c r="A249" s="109"/>
      <c r="B249" s="140"/>
      <c r="C249" s="137"/>
      <c r="D249" s="107"/>
      <c r="E249" s="107"/>
      <c r="F249" s="10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  <c r="BA249" s="37"/>
      <c r="BB249" s="37"/>
      <c r="BC249" s="37"/>
      <c r="BD249" s="37"/>
      <c r="BE249" s="37"/>
      <c r="BF249" s="37"/>
      <c r="BG249" s="37"/>
      <c r="BH249" s="37"/>
      <c r="BI249" s="37"/>
      <c r="BJ249" s="37"/>
      <c r="BK249" s="37"/>
      <c r="BL249" s="37"/>
      <c r="BM249" s="37"/>
      <c r="BN249" s="37"/>
      <c r="BO249" s="37"/>
      <c r="BP249" s="37"/>
      <c r="BQ249" s="37"/>
      <c r="BR249" s="37"/>
      <c r="BS249" s="37"/>
      <c r="BT249" s="37"/>
      <c r="BU249" s="37"/>
      <c r="BV249" s="37"/>
      <c r="BW249" s="37"/>
      <c r="BX249" s="37"/>
      <c r="BY249" s="37"/>
      <c r="BZ249" s="37"/>
      <c r="CA249" s="37"/>
      <c r="CB249" s="37"/>
      <c r="CC249" s="37"/>
      <c r="CD249" s="37"/>
      <c r="CE249" s="37"/>
      <c r="CF249" s="37"/>
    </row>
    <row r="250" spans="1:84" s="116" customFormat="1" x14ac:dyDescent="0.25">
      <c r="A250" s="109"/>
      <c r="B250" s="140"/>
      <c r="C250" s="137"/>
      <c r="D250" s="107"/>
      <c r="E250" s="107"/>
      <c r="F250" s="10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  <c r="AZ250" s="37"/>
      <c r="BA250" s="37"/>
      <c r="BB250" s="37"/>
      <c r="BC250" s="37"/>
      <c r="BD250" s="37"/>
      <c r="BE250" s="37"/>
      <c r="BF250" s="37"/>
      <c r="BG250" s="37"/>
      <c r="BH250" s="37"/>
      <c r="BI250" s="37"/>
      <c r="BJ250" s="37"/>
      <c r="BK250" s="37"/>
      <c r="BL250" s="37"/>
      <c r="BM250" s="37"/>
      <c r="BN250" s="37"/>
      <c r="BO250" s="37"/>
      <c r="BP250" s="37"/>
      <c r="BQ250" s="37"/>
      <c r="BR250" s="37"/>
      <c r="BS250" s="37"/>
      <c r="BT250" s="37"/>
      <c r="BU250" s="37"/>
      <c r="BV250" s="37"/>
      <c r="BW250" s="37"/>
      <c r="BX250" s="37"/>
      <c r="BY250" s="37"/>
      <c r="BZ250" s="37"/>
      <c r="CA250" s="37"/>
      <c r="CB250" s="37"/>
      <c r="CC250" s="37"/>
      <c r="CD250" s="37"/>
      <c r="CE250" s="37"/>
      <c r="CF250" s="37"/>
    </row>
    <row r="251" spans="1:84" s="116" customFormat="1" x14ac:dyDescent="0.25">
      <c r="A251" s="109"/>
      <c r="B251" s="140"/>
      <c r="C251" s="137"/>
      <c r="D251" s="107"/>
      <c r="E251" s="107"/>
      <c r="F251" s="10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  <c r="AZ251" s="37"/>
      <c r="BA251" s="37"/>
      <c r="BB251" s="37"/>
      <c r="BC251" s="37"/>
      <c r="BD251" s="37"/>
      <c r="BE251" s="37"/>
      <c r="BF251" s="37"/>
      <c r="BG251" s="37"/>
      <c r="BH251" s="37"/>
      <c r="BI251" s="37"/>
      <c r="BJ251" s="37"/>
      <c r="BK251" s="37"/>
      <c r="BL251" s="37"/>
      <c r="BM251" s="37"/>
      <c r="BN251" s="37"/>
      <c r="BO251" s="37"/>
      <c r="BP251" s="37"/>
      <c r="BQ251" s="37"/>
      <c r="BR251" s="37"/>
      <c r="BS251" s="37"/>
      <c r="BT251" s="37"/>
      <c r="BU251" s="37"/>
      <c r="BV251" s="37"/>
      <c r="BW251" s="37"/>
      <c r="BX251" s="37"/>
      <c r="BY251" s="37"/>
      <c r="BZ251" s="37"/>
      <c r="CA251" s="37"/>
      <c r="CB251" s="37"/>
      <c r="CC251" s="37"/>
      <c r="CD251" s="37"/>
      <c r="CE251" s="37"/>
      <c r="CF251" s="37"/>
    </row>
    <row r="252" spans="1:84" s="116" customFormat="1" x14ac:dyDescent="0.25">
      <c r="A252" s="132"/>
      <c r="B252" s="142"/>
      <c r="C252" s="139"/>
      <c r="D252" s="133"/>
      <c r="E252" s="133"/>
      <c r="F252" s="133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  <c r="BA252" s="37"/>
      <c r="BB252" s="37"/>
      <c r="BC252" s="37"/>
      <c r="BD252" s="37"/>
      <c r="BE252" s="37"/>
      <c r="BF252" s="37"/>
      <c r="BG252" s="37"/>
      <c r="BH252" s="37"/>
      <c r="BI252" s="37"/>
      <c r="BJ252" s="37"/>
      <c r="BK252" s="37"/>
      <c r="BL252" s="37"/>
      <c r="BM252" s="37"/>
      <c r="BN252" s="37"/>
      <c r="BO252" s="37"/>
      <c r="BP252" s="37"/>
      <c r="BQ252" s="37"/>
      <c r="BR252" s="37"/>
      <c r="BS252" s="37"/>
      <c r="BT252" s="37"/>
      <c r="BU252" s="37"/>
      <c r="BV252" s="37"/>
      <c r="BW252" s="37"/>
      <c r="BX252" s="37"/>
      <c r="BY252" s="37"/>
      <c r="BZ252" s="37"/>
      <c r="CA252" s="37"/>
      <c r="CB252" s="37"/>
      <c r="CC252" s="37"/>
      <c r="CD252" s="37"/>
      <c r="CE252" s="37"/>
      <c r="CF252" s="37"/>
    </row>
    <row r="253" spans="1:84" s="116" customFormat="1" x14ac:dyDescent="0.25">
      <c r="A253" s="132"/>
      <c r="B253" s="142"/>
      <c r="C253" s="139"/>
      <c r="D253" s="133"/>
      <c r="E253" s="133"/>
      <c r="F253" s="133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  <c r="BA253" s="37"/>
      <c r="BB253" s="37"/>
      <c r="BC253" s="37"/>
      <c r="BD253" s="37"/>
      <c r="BE253" s="37"/>
      <c r="BF253" s="37"/>
      <c r="BG253" s="37"/>
      <c r="BH253" s="37"/>
      <c r="BI253" s="37"/>
      <c r="BJ253" s="37"/>
      <c r="BK253" s="37"/>
      <c r="BL253" s="37"/>
      <c r="BM253" s="37"/>
      <c r="BN253" s="37"/>
      <c r="BO253" s="37"/>
      <c r="BP253" s="37"/>
      <c r="BQ253" s="37"/>
      <c r="BR253" s="37"/>
      <c r="BS253" s="37"/>
      <c r="BT253" s="37"/>
      <c r="BU253" s="37"/>
      <c r="BV253" s="37"/>
      <c r="BW253" s="37"/>
      <c r="BX253" s="37"/>
      <c r="BY253" s="37"/>
      <c r="BZ253" s="37"/>
      <c r="CA253" s="37"/>
      <c r="CB253" s="37"/>
      <c r="CC253" s="37"/>
      <c r="CD253" s="37"/>
      <c r="CE253" s="37"/>
      <c r="CF253" s="37"/>
    </row>
    <row r="254" spans="1:84" s="116" customFormat="1" x14ac:dyDescent="0.25">
      <c r="A254" s="132"/>
      <c r="B254" s="142"/>
      <c r="C254" s="139"/>
      <c r="D254" s="133"/>
      <c r="E254" s="133"/>
      <c r="F254" s="133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  <c r="BA254" s="37"/>
      <c r="BB254" s="37"/>
      <c r="BC254" s="37"/>
      <c r="BD254" s="37"/>
      <c r="BE254" s="37"/>
      <c r="BF254" s="37"/>
      <c r="BG254" s="37"/>
      <c r="BH254" s="37"/>
      <c r="BI254" s="37"/>
      <c r="BJ254" s="37"/>
      <c r="BK254" s="37"/>
      <c r="BL254" s="37"/>
      <c r="BM254" s="37"/>
      <c r="BN254" s="37"/>
      <c r="BO254" s="37"/>
      <c r="BP254" s="37"/>
      <c r="BQ254" s="37"/>
      <c r="BR254" s="37"/>
      <c r="BS254" s="37"/>
      <c r="BT254" s="37"/>
      <c r="BU254" s="37"/>
      <c r="BV254" s="37"/>
      <c r="BW254" s="37"/>
      <c r="BX254" s="37"/>
      <c r="BY254" s="37"/>
      <c r="BZ254" s="37"/>
      <c r="CA254" s="37"/>
      <c r="CB254" s="37"/>
      <c r="CC254" s="37"/>
      <c r="CD254" s="37"/>
      <c r="CE254" s="37"/>
      <c r="CF254" s="37"/>
    </row>
    <row r="255" spans="1:84" s="116" customFormat="1" x14ac:dyDescent="0.25">
      <c r="A255" s="132"/>
      <c r="B255" s="142"/>
      <c r="C255" s="139"/>
      <c r="D255" s="133"/>
      <c r="E255" s="133"/>
      <c r="F255" s="133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  <c r="AZ255" s="37"/>
      <c r="BA255" s="37"/>
      <c r="BB255" s="37"/>
      <c r="BC255" s="37"/>
      <c r="BD255" s="37"/>
      <c r="BE255" s="37"/>
      <c r="BF255" s="37"/>
      <c r="BG255" s="37"/>
      <c r="BH255" s="37"/>
      <c r="BI255" s="37"/>
      <c r="BJ255" s="37"/>
      <c r="BK255" s="37"/>
      <c r="BL255" s="37"/>
      <c r="BM255" s="37"/>
      <c r="BN255" s="37"/>
      <c r="BO255" s="37"/>
      <c r="BP255" s="37"/>
      <c r="BQ255" s="37"/>
      <c r="BR255" s="37"/>
      <c r="BS255" s="37"/>
      <c r="BT255" s="37"/>
      <c r="BU255" s="37"/>
      <c r="BV255" s="37"/>
      <c r="BW255" s="37"/>
      <c r="BX255" s="37"/>
      <c r="BY255" s="37"/>
      <c r="BZ255" s="37"/>
      <c r="CA255" s="37"/>
      <c r="CB255" s="37"/>
      <c r="CC255" s="37"/>
      <c r="CD255" s="37"/>
      <c r="CE255" s="37"/>
      <c r="CF255" s="37"/>
    </row>
    <row r="256" spans="1:84" s="116" customFormat="1" x14ac:dyDescent="0.25">
      <c r="A256" s="132"/>
      <c r="B256" s="142"/>
      <c r="C256" s="139"/>
      <c r="D256" s="133"/>
      <c r="E256" s="133"/>
      <c r="F256" s="133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  <c r="BA256" s="37"/>
      <c r="BB256" s="37"/>
      <c r="BC256" s="37"/>
      <c r="BD256" s="37"/>
      <c r="BE256" s="37"/>
      <c r="BF256" s="37"/>
      <c r="BG256" s="37"/>
      <c r="BH256" s="37"/>
      <c r="BI256" s="37"/>
      <c r="BJ256" s="37"/>
      <c r="BK256" s="37"/>
      <c r="BL256" s="37"/>
      <c r="BM256" s="37"/>
      <c r="BN256" s="37"/>
      <c r="BO256" s="37"/>
      <c r="BP256" s="37"/>
      <c r="BQ256" s="37"/>
      <c r="BR256" s="37"/>
      <c r="BS256" s="37"/>
      <c r="BT256" s="37"/>
      <c r="BU256" s="37"/>
      <c r="BV256" s="37"/>
      <c r="BW256" s="37"/>
      <c r="BX256" s="37"/>
      <c r="BY256" s="37"/>
      <c r="BZ256" s="37"/>
      <c r="CA256" s="37"/>
      <c r="CB256" s="37"/>
      <c r="CC256" s="37"/>
      <c r="CD256" s="37"/>
      <c r="CE256" s="37"/>
      <c r="CF256" s="37"/>
    </row>
    <row r="257" spans="1:84" s="116" customFormat="1" x14ac:dyDescent="0.25">
      <c r="A257" s="132"/>
      <c r="B257" s="142"/>
      <c r="C257" s="139"/>
      <c r="D257" s="133"/>
      <c r="E257" s="133"/>
      <c r="F257" s="133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7"/>
      <c r="AV257" s="37"/>
      <c r="AW257" s="37"/>
      <c r="AX257" s="37"/>
      <c r="AY257" s="37"/>
      <c r="AZ257" s="37"/>
      <c r="BA257" s="37"/>
      <c r="BB257" s="37"/>
      <c r="BC257" s="37"/>
      <c r="BD257" s="37"/>
      <c r="BE257" s="37"/>
      <c r="BF257" s="37"/>
      <c r="BG257" s="37"/>
      <c r="BH257" s="37"/>
      <c r="BI257" s="37"/>
      <c r="BJ257" s="37"/>
      <c r="BK257" s="37"/>
      <c r="BL257" s="37"/>
      <c r="BM257" s="37"/>
      <c r="BN257" s="37"/>
      <c r="BO257" s="37"/>
      <c r="BP257" s="37"/>
      <c r="BQ257" s="37"/>
      <c r="BR257" s="37"/>
      <c r="BS257" s="37"/>
      <c r="BT257" s="37"/>
      <c r="BU257" s="37"/>
      <c r="BV257" s="37"/>
      <c r="BW257" s="37"/>
      <c r="BX257" s="37"/>
      <c r="BY257" s="37"/>
      <c r="BZ257" s="37"/>
      <c r="CA257" s="37"/>
      <c r="CB257" s="37"/>
      <c r="CC257" s="37"/>
      <c r="CD257" s="37"/>
      <c r="CE257" s="37"/>
      <c r="CF257" s="37"/>
    </row>
    <row r="258" spans="1:84" s="116" customFormat="1" x14ac:dyDescent="0.25">
      <c r="A258" s="132"/>
      <c r="B258" s="142"/>
      <c r="C258" s="139"/>
      <c r="D258" s="133"/>
      <c r="E258" s="133"/>
      <c r="F258" s="133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  <c r="BA258" s="37"/>
      <c r="BB258" s="37"/>
      <c r="BC258" s="37"/>
      <c r="BD258" s="37"/>
      <c r="BE258" s="37"/>
      <c r="BF258" s="37"/>
      <c r="BG258" s="37"/>
      <c r="BH258" s="37"/>
      <c r="BI258" s="37"/>
      <c r="BJ258" s="37"/>
      <c r="BK258" s="37"/>
      <c r="BL258" s="37"/>
      <c r="BM258" s="37"/>
      <c r="BN258" s="37"/>
      <c r="BO258" s="37"/>
      <c r="BP258" s="37"/>
      <c r="BQ258" s="37"/>
      <c r="BR258" s="37"/>
      <c r="BS258" s="37"/>
      <c r="BT258" s="37"/>
      <c r="BU258" s="37"/>
      <c r="BV258" s="37"/>
      <c r="BW258" s="37"/>
      <c r="BX258" s="37"/>
      <c r="BY258" s="37"/>
      <c r="BZ258" s="37"/>
      <c r="CA258" s="37"/>
      <c r="CB258" s="37"/>
      <c r="CC258" s="37"/>
      <c r="CD258" s="37"/>
      <c r="CE258" s="37"/>
      <c r="CF258" s="37"/>
    </row>
    <row r="259" spans="1:84" s="116" customFormat="1" x14ac:dyDescent="0.25">
      <c r="A259" s="132"/>
      <c r="B259" s="142"/>
      <c r="C259" s="139"/>
      <c r="D259" s="133"/>
      <c r="E259" s="133"/>
      <c r="F259" s="133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  <c r="BA259" s="37"/>
      <c r="BB259" s="37"/>
      <c r="BC259" s="37"/>
      <c r="BD259" s="37"/>
      <c r="BE259" s="37"/>
      <c r="BF259" s="37"/>
      <c r="BG259" s="37"/>
      <c r="BH259" s="37"/>
      <c r="BI259" s="37"/>
      <c r="BJ259" s="37"/>
      <c r="BK259" s="37"/>
      <c r="BL259" s="37"/>
      <c r="BM259" s="37"/>
      <c r="BN259" s="37"/>
      <c r="BO259" s="37"/>
      <c r="BP259" s="37"/>
      <c r="BQ259" s="37"/>
      <c r="BR259" s="37"/>
      <c r="BS259" s="37"/>
      <c r="BT259" s="37"/>
      <c r="BU259" s="37"/>
      <c r="BV259" s="37"/>
      <c r="BW259" s="37"/>
      <c r="BX259" s="37"/>
      <c r="BY259" s="37"/>
      <c r="BZ259" s="37"/>
      <c r="CA259" s="37"/>
      <c r="CB259" s="37"/>
      <c r="CC259" s="37"/>
      <c r="CD259" s="37"/>
      <c r="CE259" s="37"/>
      <c r="CF259" s="37"/>
    </row>
    <row r="260" spans="1:84" s="116" customFormat="1" x14ac:dyDescent="0.25">
      <c r="A260" s="132"/>
      <c r="B260" s="142"/>
      <c r="C260" s="139"/>
      <c r="D260" s="133"/>
      <c r="E260" s="133"/>
      <c r="F260" s="133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  <c r="AZ260" s="37"/>
      <c r="BA260" s="37"/>
      <c r="BB260" s="37"/>
      <c r="BC260" s="37"/>
      <c r="BD260" s="37"/>
      <c r="BE260" s="37"/>
      <c r="BF260" s="37"/>
      <c r="BG260" s="37"/>
      <c r="BH260" s="37"/>
      <c r="BI260" s="37"/>
      <c r="BJ260" s="37"/>
      <c r="BK260" s="37"/>
      <c r="BL260" s="37"/>
      <c r="BM260" s="37"/>
      <c r="BN260" s="37"/>
      <c r="BO260" s="37"/>
      <c r="BP260" s="37"/>
      <c r="BQ260" s="37"/>
      <c r="BR260" s="37"/>
      <c r="BS260" s="37"/>
      <c r="BT260" s="37"/>
      <c r="BU260" s="37"/>
      <c r="BV260" s="37"/>
      <c r="BW260" s="37"/>
      <c r="BX260" s="37"/>
      <c r="BY260" s="37"/>
      <c r="BZ260" s="37"/>
      <c r="CA260" s="37"/>
      <c r="CB260" s="37"/>
      <c r="CC260" s="37"/>
      <c r="CD260" s="37"/>
      <c r="CE260" s="37"/>
      <c r="CF260" s="37"/>
    </row>
    <row r="261" spans="1:84" s="116" customFormat="1" x14ac:dyDescent="0.25">
      <c r="A261" s="132"/>
      <c r="B261" s="142"/>
      <c r="C261" s="139"/>
      <c r="D261" s="133"/>
      <c r="E261" s="133"/>
      <c r="F261" s="133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  <c r="BA261" s="37"/>
      <c r="BB261" s="37"/>
      <c r="BC261" s="37"/>
      <c r="BD261" s="37"/>
      <c r="BE261" s="37"/>
      <c r="BF261" s="37"/>
      <c r="BG261" s="37"/>
      <c r="BH261" s="37"/>
      <c r="BI261" s="37"/>
      <c r="BJ261" s="37"/>
      <c r="BK261" s="37"/>
      <c r="BL261" s="37"/>
      <c r="BM261" s="37"/>
      <c r="BN261" s="37"/>
      <c r="BO261" s="37"/>
      <c r="BP261" s="37"/>
      <c r="BQ261" s="37"/>
      <c r="BR261" s="37"/>
      <c r="BS261" s="37"/>
      <c r="BT261" s="37"/>
      <c r="BU261" s="37"/>
      <c r="BV261" s="37"/>
      <c r="BW261" s="37"/>
      <c r="BX261" s="37"/>
      <c r="BY261" s="37"/>
      <c r="BZ261" s="37"/>
      <c r="CA261" s="37"/>
      <c r="CB261" s="37"/>
      <c r="CC261" s="37"/>
      <c r="CD261" s="37"/>
      <c r="CE261" s="37"/>
      <c r="CF261" s="37"/>
    </row>
    <row r="262" spans="1:84" s="116" customFormat="1" x14ac:dyDescent="0.25">
      <c r="A262" s="132"/>
      <c r="B262" s="142"/>
      <c r="C262" s="139"/>
      <c r="D262" s="133"/>
      <c r="E262" s="133"/>
      <c r="F262" s="133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  <c r="AZ262" s="37"/>
      <c r="BA262" s="37"/>
      <c r="BB262" s="37"/>
      <c r="BC262" s="37"/>
      <c r="BD262" s="37"/>
      <c r="BE262" s="37"/>
      <c r="BF262" s="37"/>
      <c r="BG262" s="37"/>
      <c r="BH262" s="37"/>
      <c r="BI262" s="37"/>
      <c r="BJ262" s="37"/>
      <c r="BK262" s="37"/>
      <c r="BL262" s="37"/>
      <c r="BM262" s="37"/>
      <c r="BN262" s="37"/>
      <c r="BO262" s="37"/>
      <c r="BP262" s="37"/>
      <c r="BQ262" s="37"/>
      <c r="BR262" s="37"/>
      <c r="BS262" s="37"/>
      <c r="BT262" s="37"/>
      <c r="BU262" s="37"/>
      <c r="BV262" s="37"/>
      <c r="BW262" s="37"/>
      <c r="BX262" s="37"/>
      <c r="BY262" s="37"/>
      <c r="BZ262" s="37"/>
      <c r="CA262" s="37"/>
      <c r="CB262" s="37"/>
      <c r="CC262" s="37"/>
      <c r="CD262" s="37"/>
      <c r="CE262" s="37"/>
      <c r="CF262" s="37"/>
    </row>
    <row r="263" spans="1:84" s="116" customFormat="1" x14ac:dyDescent="0.25">
      <c r="A263" s="132"/>
      <c r="B263" s="142"/>
      <c r="C263" s="139"/>
      <c r="D263" s="133"/>
      <c r="E263" s="133"/>
      <c r="F263" s="133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7"/>
      <c r="AV263" s="37"/>
      <c r="AW263" s="37"/>
      <c r="AX263" s="37"/>
      <c r="AY263" s="37"/>
      <c r="AZ263" s="37"/>
      <c r="BA263" s="37"/>
      <c r="BB263" s="37"/>
      <c r="BC263" s="37"/>
      <c r="BD263" s="37"/>
      <c r="BE263" s="37"/>
      <c r="BF263" s="37"/>
      <c r="BG263" s="37"/>
      <c r="BH263" s="37"/>
      <c r="BI263" s="37"/>
      <c r="BJ263" s="37"/>
      <c r="BK263" s="37"/>
      <c r="BL263" s="37"/>
      <c r="BM263" s="37"/>
      <c r="BN263" s="37"/>
      <c r="BO263" s="37"/>
      <c r="BP263" s="37"/>
      <c r="BQ263" s="37"/>
      <c r="BR263" s="37"/>
      <c r="BS263" s="37"/>
      <c r="BT263" s="37"/>
      <c r="BU263" s="37"/>
      <c r="BV263" s="37"/>
      <c r="BW263" s="37"/>
      <c r="BX263" s="37"/>
      <c r="BY263" s="37"/>
      <c r="BZ263" s="37"/>
      <c r="CA263" s="37"/>
      <c r="CB263" s="37"/>
      <c r="CC263" s="37"/>
      <c r="CD263" s="37"/>
      <c r="CE263" s="37"/>
      <c r="CF263" s="37"/>
    </row>
    <row r="264" spans="1:84" s="116" customFormat="1" x14ac:dyDescent="0.25">
      <c r="A264" s="132"/>
      <c r="B264" s="142"/>
      <c r="C264" s="139"/>
      <c r="D264" s="133"/>
      <c r="E264" s="133"/>
      <c r="F264" s="133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  <c r="BA264" s="37"/>
      <c r="BB264" s="37"/>
      <c r="BC264" s="37"/>
      <c r="BD264" s="37"/>
      <c r="BE264" s="37"/>
      <c r="BF264" s="37"/>
      <c r="BG264" s="37"/>
      <c r="BH264" s="37"/>
      <c r="BI264" s="37"/>
      <c r="BJ264" s="37"/>
      <c r="BK264" s="37"/>
      <c r="BL264" s="37"/>
      <c r="BM264" s="37"/>
      <c r="BN264" s="37"/>
      <c r="BO264" s="37"/>
      <c r="BP264" s="37"/>
      <c r="BQ264" s="37"/>
      <c r="BR264" s="37"/>
      <c r="BS264" s="37"/>
      <c r="BT264" s="37"/>
      <c r="BU264" s="37"/>
      <c r="BV264" s="37"/>
      <c r="BW264" s="37"/>
      <c r="BX264" s="37"/>
      <c r="BY264" s="37"/>
      <c r="BZ264" s="37"/>
      <c r="CA264" s="37"/>
      <c r="CB264" s="37"/>
      <c r="CC264" s="37"/>
      <c r="CD264" s="37"/>
      <c r="CE264" s="37"/>
      <c r="CF264" s="37"/>
    </row>
    <row r="265" spans="1:84" s="116" customFormat="1" x14ac:dyDescent="0.25">
      <c r="A265" s="132"/>
      <c r="B265" s="142"/>
      <c r="C265" s="139"/>
      <c r="D265" s="133"/>
      <c r="E265" s="133"/>
      <c r="F265" s="133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  <c r="BA265" s="37"/>
      <c r="BB265" s="37"/>
      <c r="BC265" s="37"/>
      <c r="BD265" s="37"/>
      <c r="BE265" s="37"/>
      <c r="BF265" s="37"/>
      <c r="BG265" s="37"/>
      <c r="BH265" s="37"/>
      <c r="BI265" s="37"/>
      <c r="BJ265" s="37"/>
      <c r="BK265" s="37"/>
      <c r="BL265" s="37"/>
      <c r="BM265" s="37"/>
      <c r="BN265" s="37"/>
      <c r="BO265" s="37"/>
      <c r="BP265" s="37"/>
      <c r="BQ265" s="37"/>
      <c r="BR265" s="37"/>
      <c r="BS265" s="37"/>
      <c r="BT265" s="37"/>
      <c r="BU265" s="37"/>
      <c r="BV265" s="37"/>
      <c r="BW265" s="37"/>
      <c r="BX265" s="37"/>
      <c r="BY265" s="37"/>
      <c r="BZ265" s="37"/>
      <c r="CA265" s="37"/>
      <c r="CB265" s="37"/>
      <c r="CC265" s="37"/>
      <c r="CD265" s="37"/>
      <c r="CE265" s="37"/>
      <c r="CF265" s="37"/>
    </row>
    <row r="266" spans="1:84" s="116" customFormat="1" x14ac:dyDescent="0.25">
      <c r="A266" s="132"/>
      <c r="B266" s="142"/>
      <c r="C266" s="139"/>
      <c r="D266" s="133"/>
      <c r="E266" s="133"/>
      <c r="F266" s="133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  <c r="BA266" s="37"/>
      <c r="BB266" s="37"/>
      <c r="BC266" s="37"/>
      <c r="BD266" s="37"/>
      <c r="BE266" s="37"/>
      <c r="BF266" s="37"/>
      <c r="BG266" s="37"/>
      <c r="BH266" s="37"/>
      <c r="BI266" s="37"/>
      <c r="BJ266" s="37"/>
      <c r="BK266" s="37"/>
      <c r="BL266" s="37"/>
      <c r="BM266" s="37"/>
      <c r="BN266" s="37"/>
      <c r="BO266" s="37"/>
      <c r="BP266" s="37"/>
      <c r="BQ266" s="37"/>
      <c r="BR266" s="37"/>
      <c r="BS266" s="37"/>
      <c r="BT266" s="37"/>
      <c r="BU266" s="37"/>
      <c r="BV266" s="37"/>
      <c r="BW266" s="37"/>
      <c r="BX266" s="37"/>
      <c r="BY266" s="37"/>
      <c r="BZ266" s="37"/>
      <c r="CA266" s="37"/>
      <c r="CB266" s="37"/>
      <c r="CC266" s="37"/>
      <c r="CD266" s="37"/>
      <c r="CE266" s="37"/>
      <c r="CF266" s="37"/>
    </row>
    <row r="267" spans="1:84" s="116" customFormat="1" x14ac:dyDescent="0.25">
      <c r="A267" s="132"/>
      <c r="B267" s="142"/>
      <c r="C267" s="139"/>
      <c r="D267" s="133"/>
      <c r="E267" s="133"/>
      <c r="F267" s="133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  <c r="BA267" s="37"/>
      <c r="BB267" s="37"/>
      <c r="BC267" s="37"/>
      <c r="BD267" s="37"/>
      <c r="BE267" s="37"/>
      <c r="BF267" s="37"/>
      <c r="BG267" s="37"/>
      <c r="BH267" s="37"/>
      <c r="BI267" s="37"/>
      <c r="BJ267" s="37"/>
      <c r="BK267" s="37"/>
      <c r="BL267" s="37"/>
      <c r="BM267" s="37"/>
      <c r="BN267" s="37"/>
      <c r="BO267" s="37"/>
      <c r="BP267" s="37"/>
      <c r="BQ267" s="37"/>
      <c r="BR267" s="37"/>
      <c r="BS267" s="37"/>
      <c r="BT267" s="37"/>
      <c r="BU267" s="37"/>
      <c r="BV267" s="37"/>
      <c r="BW267" s="37"/>
      <c r="BX267" s="37"/>
      <c r="BY267" s="37"/>
      <c r="BZ267" s="37"/>
      <c r="CA267" s="37"/>
      <c r="CB267" s="37"/>
      <c r="CC267" s="37"/>
      <c r="CD267" s="37"/>
      <c r="CE267" s="37"/>
      <c r="CF267" s="37"/>
    </row>
    <row r="268" spans="1:84" s="116" customFormat="1" x14ac:dyDescent="0.25">
      <c r="A268" s="132"/>
      <c r="B268" s="142"/>
      <c r="C268" s="139"/>
      <c r="D268" s="133"/>
      <c r="E268" s="133"/>
      <c r="F268" s="133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  <c r="BA268" s="37"/>
      <c r="BB268" s="37"/>
      <c r="BC268" s="37"/>
      <c r="BD268" s="37"/>
      <c r="BE268" s="37"/>
      <c r="BF268" s="37"/>
      <c r="BG268" s="37"/>
      <c r="BH268" s="37"/>
      <c r="BI268" s="37"/>
      <c r="BJ268" s="37"/>
      <c r="BK268" s="37"/>
      <c r="BL268" s="37"/>
      <c r="BM268" s="37"/>
      <c r="BN268" s="37"/>
      <c r="BO268" s="37"/>
      <c r="BP268" s="37"/>
      <c r="BQ268" s="37"/>
      <c r="BR268" s="37"/>
      <c r="BS268" s="37"/>
      <c r="BT268" s="37"/>
      <c r="BU268" s="37"/>
      <c r="BV268" s="37"/>
      <c r="BW268" s="37"/>
      <c r="BX268" s="37"/>
      <c r="BY268" s="37"/>
      <c r="BZ268" s="37"/>
      <c r="CA268" s="37"/>
      <c r="CB268" s="37"/>
      <c r="CC268" s="37"/>
      <c r="CD268" s="37"/>
      <c r="CE268" s="37"/>
      <c r="CF268" s="37"/>
    </row>
    <row r="269" spans="1:84" s="116" customFormat="1" x14ac:dyDescent="0.25">
      <c r="A269" s="132"/>
      <c r="B269" s="142"/>
      <c r="C269" s="139"/>
      <c r="D269" s="133"/>
      <c r="E269" s="133"/>
      <c r="F269" s="133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  <c r="AZ269" s="37"/>
      <c r="BA269" s="37"/>
      <c r="BB269" s="37"/>
      <c r="BC269" s="37"/>
      <c r="BD269" s="37"/>
      <c r="BE269" s="37"/>
      <c r="BF269" s="37"/>
      <c r="BG269" s="37"/>
      <c r="BH269" s="37"/>
      <c r="BI269" s="37"/>
      <c r="BJ269" s="37"/>
      <c r="BK269" s="37"/>
      <c r="BL269" s="37"/>
      <c r="BM269" s="37"/>
      <c r="BN269" s="37"/>
      <c r="BO269" s="37"/>
      <c r="BP269" s="37"/>
      <c r="BQ269" s="37"/>
      <c r="BR269" s="37"/>
      <c r="BS269" s="37"/>
      <c r="BT269" s="37"/>
      <c r="BU269" s="37"/>
      <c r="BV269" s="37"/>
      <c r="BW269" s="37"/>
      <c r="BX269" s="37"/>
      <c r="BY269" s="37"/>
      <c r="BZ269" s="37"/>
      <c r="CA269" s="37"/>
      <c r="CB269" s="37"/>
      <c r="CC269" s="37"/>
      <c r="CD269" s="37"/>
      <c r="CE269" s="37"/>
      <c r="CF269" s="37"/>
    </row>
  </sheetData>
  <sortState xmlns:xlrd2="http://schemas.microsoft.com/office/spreadsheetml/2017/richdata2" ref="A1:CG269">
    <sortCondition ref="A1:A269"/>
    <sortCondition ref="B1:B269"/>
  </sortState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50"/>
  <sheetViews>
    <sheetView workbookViewId="0"/>
  </sheetViews>
  <sheetFormatPr defaultColWidth="9.140625" defaultRowHeight="15" x14ac:dyDescent="0.25"/>
  <cols>
    <col min="1" max="1" width="19.5703125" customWidth="1"/>
    <col min="2" max="3" width="11.140625" customWidth="1"/>
    <col min="4" max="4" width="11.140625" style="3" customWidth="1"/>
    <col min="5" max="6" width="8.85546875" style="3"/>
    <col min="11" max="11" width="10.140625" customWidth="1"/>
    <col min="13" max="16" width="8.85546875" style="32"/>
  </cols>
  <sheetData>
    <row r="1" spans="1:16" x14ac:dyDescent="0.25">
      <c r="A1" s="11" t="s">
        <v>86</v>
      </c>
    </row>
    <row r="2" spans="1:16" x14ac:dyDescent="0.25">
      <c r="A2" t="s">
        <v>72</v>
      </c>
    </row>
    <row r="7" spans="1:16" x14ac:dyDescent="0.25">
      <c r="A7" s="144" t="s">
        <v>87</v>
      </c>
      <c r="B7" s="145"/>
      <c r="C7" s="146" t="s">
        <v>88</v>
      </c>
      <c r="D7" s="147" t="s">
        <v>89</v>
      </c>
      <c r="E7" s="147" t="s">
        <v>74</v>
      </c>
      <c r="F7" s="161" t="s">
        <v>90</v>
      </c>
      <c r="G7" s="148" t="s">
        <v>75</v>
      </c>
      <c r="H7" s="147" t="s">
        <v>76</v>
      </c>
      <c r="I7" s="148" t="s">
        <v>77</v>
      </c>
      <c r="J7" s="148" t="s">
        <v>78</v>
      </c>
      <c r="K7" s="148" t="s">
        <v>79</v>
      </c>
      <c r="M7" s="158"/>
    </row>
    <row r="8" spans="1:16" x14ac:dyDescent="0.25">
      <c r="A8" s="149"/>
      <c r="B8" s="150"/>
      <c r="C8" s="151"/>
      <c r="D8" s="152"/>
      <c r="E8" s="152" t="s">
        <v>80</v>
      </c>
      <c r="F8" s="152" t="s">
        <v>80</v>
      </c>
      <c r="G8" s="153"/>
      <c r="H8" s="154" t="s">
        <v>81</v>
      </c>
      <c r="I8" s="154" t="s">
        <v>81</v>
      </c>
      <c r="J8" s="154" t="s">
        <v>81</v>
      </c>
      <c r="K8" s="154" t="s">
        <v>81</v>
      </c>
      <c r="M8" s="160"/>
      <c r="N8" s="160"/>
      <c r="O8" s="160"/>
      <c r="P8" s="160"/>
    </row>
    <row r="9" spans="1:16" x14ac:dyDescent="0.25">
      <c r="A9" s="155">
        <v>43333</v>
      </c>
      <c r="B9" s="145"/>
      <c r="C9" s="156">
        <v>15.3</v>
      </c>
      <c r="D9" s="147">
        <v>2</v>
      </c>
      <c r="E9" s="147">
        <v>100</v>
      </c>
      <c r="F9" s="147">
        <v>0</v>
      </c>
      <c r="G9" s="157" t="s">
        <v>82</v>
      </c>
      <c r="H9" s="157">
        <v>857.9</v>
      </c>
      <c r="I9" s="157">
        <v>437.1</v>
      </c>
      <c r="J9" s="157">
        <v>348.3</v>
      </c>
      <c r="K9" s="157"/>
    </row>
    <row r="10" spans="1:16" x14ac:dyDescent="0.25">
      <c r="A10" s="149"/>
      <c r="B10" s="150"/>
      <c r="C10" s="151"/>
      <c r="D10" s="152"/>
      <c r="E10" s="152"/>
      <c r="F10" s="152"/>
      <c r="G10" s="157" t="s">
        <v>83</v>
      </c>
      <c r="H10" s="157">
        <v>853.9</v>
      </c>
      <c r="I10" s="157">
        <v>223.4</v>
      </c>
      <c r="J10" s="157">
        <v>51.92</v>
      </c>
      <c r="K10" s="157"/>
    </row>
    <row r="11" spans="1:16" x14ac:dyDescent="0.25">
      <c r="A11" s="155">
        <v>43333</v>
      </c>
      <c r="B11" s="145"/>
      <c r="C11" s="146"/>
      <c r="D11" s="147">
        <v>24</v>
      </c>
      <c r="E11" s="147">
        <v>0</v>
      </c>
      <c r="F11" s="147">
        <v>0</v>
      </c>
      <c r="G11" s="157" t="s">
        <v>82</v>
      </c>
      <c r="H11" s="157">
        <v>293.60000000000002</v>
      </c>
      <c r="I11" s="157">
        <v>269.10000000000002</v>
      </c>
      <c r="J11" s="157">
        <v>263.8</v>
      </c>
      <c r="K11" s="157"/>
    </row>
    <row r="12" spans="1:16" x14ac:dyDescent="0.25">
      <c r="A12" s="149"/>
      <c r="B12" s="150"/>
      <c r="C12" s="151"/>
      <c r="D12" s="152"/>
      <c r="E12" s="152"/>
      <c r="F12" s="152"/>
      <c r="G12" s="157" t="s">
        <v>83</v>
      </c>
      <c r="H12" s="157">
        <v>286.89999999999998</v>
      </c>
      <c r="I12" s="157">
        <v>152.26</v>
      </c>
      <c r="J12" s="157">
        <v>54.5</v>
      </c>
      <c r="K12" s="157"/>
    </row>
    <row r="13" spans="1:16" x14ac:dyDescent="0.25">
      <c r="A13" s="155">
        <v>43333</v>
      </c>
      <c r="B13" s="145"/>
      <c r="C13" s="146"/>
      <c r="D13" s="147">
        <v>57</v>
      </c>
      <c r="E13" s="147">
        <v>90</v>
      </c>
      <c r="F13" s="147">
        <v>30</v>
      </c>
      <c r="G13" s="157" t="s">
        <v>82</v>
      </c>
      <c r="H13" s="157">
        <v>379.3</v>
      </c>
      <c r="I13" s="157">
        <v>568.4</v>
      </c>
      <c r="J13" s="157">
        <v>482.8</v>
      </c>
      <c r="K13" s="157"/>
    </row>
    <row r="14" spans="1:16" x14ac:dyDescent="0.25">
      <c r="A14" s="149"/>
      <c r="B14" s="150"/>
      <c r="C14" s="151"/>
      <c r="D14" s="152" t="s">
        <v>19</v>
      </c>
      <c r="E14" s="152"/>
      <c r="F14" s="152"/>
      <c r="G14" s="157" t="s">
        <v>83</v>
      </c>
      <c r="H14" s="157">
        <v>420.1</v>
      </c>
      <c r="I14" s="157">
        <v>274.10000000000002</v>
      </c>
      <c r="J14" s="157">
        <v>46.78</v>
      </c>
      <c r="K14" s="157"/>
    </row>
    <row r="15" spans="1:16" x14ac:dyDescent="0.25">
      <c r="A15" s="155">
        <v>43333</v>
      </c>
      <c r="B15" s="145"/>
      <c r="C15" s="146"/>
      <c r="D15" s="147">
        <v>67</v>
      </c>
      <c r="E15" s="147">
        <v>0</v>
      </c>
      <c r="F15" s="147">
        <v>0</v>
      </c>
      <c r="G15" s="157" t="s">
        <v>82</v>
      </c>
      <c r="H15" s="157">
        <v>308.3</v>
      </c>
      <c r="I15" s="157">
        <v>355.8</v>
      </c>
      <c r="J15" s="157">
        <v>347.2</v>
      </c>
      <c r="K15" s="157"/>
    </row>
    <row r="16" spans="1:16" x14ac:dyDescent="0.25">
      <c r="A16" s="149"/>
      <c r="B16" s="150"/>
      <c r="C16" s="151"/>
      <c r="D16" s="152"/>
      <c r="E16" s="152"/>
      <c r="F16" s="152"/>
      <c r="G16" s="157" t="s">
        <v>83</v>
      </c>
      <c r="H16" s="157">
        <v>307.39999999999998</v>
      </c>
      <c r="I16" s="157">
        <v>174.99</v>
      </c>
      <c r="J16" s="157">
        <v>52.19</v>
      </c>
      <c r="K16" s="157"/>
    </row>
    <row r="17" spans="1:16" x14ac:dyDescent="0.25">
      <c r="A17" s="32"/>
      <c r="B17" s="32"/>
      <c r="C17" s="32"/>
      <c r="D17" s="158"/>
      <c r="E17" s="158"/>
      <c r="F17" s="158"/>
      <c r="G17" s="32"/>
      <c r="H17" s="32"/>
      <c r="I17" s="32"/>
      <c r="J17" s="32"/>
      <c r="K17" s="32"/>
    </row>
    <row r="19" spans="1:16" x14ac:dyDescent="0.25">
      <c r="A19" s="144" t="s">
        <v>73</v>
      </c>
      <c r="B19" s="145"/>
      <c r="C19" s="146" t="s">
        <v>88</v>
      </c>
      <c r="D19" s="147" t="s">
        <v>89</v>
      </c>
      <c r="E19" s="147" t="s">
        <v>74</v>
      </c>
      <c r="F19" s="161" t="s">
        <v>90</v>
      </c>
      <c r="G19" s="148" t="s">
        <v>75</v>
      </c>
      <c r="H19" s="147" t="s">
        <v>76</v>
      </c>
      <c r="I19" s="148" t="s">
        <v>77</v>
      </c>
      <c r="J19" s="148" t="s">
        <v>78</v>
      </c>
      <c r="K19" s="148" t="s">
        <v>79</v>
      </c>
      <c r="M19" s="158"/>
    </row>
    <row r="20" spans="1:16" x14ac:dyDescent="0.25">
      <c r="A20" s="149"/>
      <c r="B20" s="150"/>
      <c r="C20" s="150"/>
      <c r="D20" s="152"/>
      <c r="E20" s="152" t="s">
        <v>80</v>
      </c>
      <c r="F20" s="152" t="s">
        <v>80</v>
      </c>
      <c r="G20" s="153"/>
      <c r="H20" s="154" t="s">
        <v>81</v>
      </c>
      <c r="I20" s="154" t="s">
        <v>81</v>
      </c>
      <c r="J20" s="154" t="s">
        <v>81</v>
      </c>
      <c r="K20" s="154" t="s">
        <v>81</v>
      </c>
      <c r="M20" s="160"/>
      <c r="N20" s="160"/>
      <c r="O20" s="160"/>
      <c r="P20" s="160"/>
    </row>
    <row r="21" spans="1:16" x14ac:dyDescent="0.25">
      <c r="A21" s="155">
        <v>43340</v>
      </c>
      <c r="B21" s="145"/>
      <c r="C21" s="159">
        <v>16.5</v>
      </c>
      <c r="D21" s="147">
        <v>15</v>
      </c>
      <c r="E21" s="147">
        <v>0</v>
      </c>
      <c r="F21" s="147">
        <v>3</v>
      </c>
      <c r="G21" s="157" t="s">
        <v>82</v>
      </c>
      <c r="H21" s="157">
        <v>612.9</v>
      </c>
      <c r="I21" s="157">
        <v>475.1</v>
      </c>
      <c r="J21" s="157">
        <v>476.4</v>
      </c>
      <c r="K21" s="157">
        <v>467.1</v>
      </c>
    </row>
    <row r="22" spans="1:16" x14ac:dyDescent="0.25">
      <c r="A22" s="149"/>
      <c r="B22" s="150"/>
      <c r="C22" s="150"/>
      <c r="D22" s="152"/>
      <c r="E22" s="152"/>
      <c r="F22" s="152"/>
      <c r="G22" s="157" t="s">
        <v>83</v>
      </c>
      <c r="H22" s="157">
        <v>589.70000000000005</v>
      </c>
      <c r="I22" s="157">
        <v>294.7</v>
      </c>
      <c r="J22" s="157">
        <v>145.80000000000001</v>
      </c>
      <c r="K22" s="157">
        <v>78.86</v>
      </c>
    </row>
    <row r="23" spans="1:16" x14ac:dyDescent="0.25">
      <c r="A23" s="155">
        <v>43340</v>
      </c>
      <c r="B23" s="145"/>
      <c r="C23" s="145"/>
      <c r="D23" s="147">
        <v>21</v>
      </c>
      <c r="E23" s="147">
        <v>0</v>
      </c>
      <c r="F23" s="147">
        <v>3</v>
      </c>
      <c r="G23" s="157" t="s">
        <v>82</v>
      </c>
      <c r="H23" s="157">
        <v>541.29999999999995</v>
      </c>
      <c r="I23" s="157">
        <v>426.8</v>
      </c>
      <c r="J23" s="157">
        <v>395.8</v>
      </c>
      <c r="K23" s="157">
        <v>325.2</v>
      </c>
    </row>
    <row r="24" spans="1:16" x14ac:dyDescent="0.25">
      <c r="A24" s="149"/>
      <c r="B24" s="150"/>
      <c r="C24" s="150"/>
      <c r="D24" s="152"/>
      <c r="E24" s="152"/>
      <c r="F24" s="152"/>
      <c r="G24" s="157" t="s">
        <v>83</v>
      </c>
      <c r="H24" s="157">
        <v>523.20000000000005</v>
      </c>
      <c r="I24" s="157">
        <v>271.10000000000002</v>
      </c>
      <c r="J24" s="157">
        <v>170.33</v>
      </c>
      <c r="K24" s="157">
        <v>83.38</v>
      </c>
    </row>
    <row r="25" spans="1:16" x14ac:dyDescent="0.25">
      <c r="A25" s="155">
        <v>43340</v>
      </c>
      <c r="B25" s="145"/>
      <c r="C25" s="145"/>
      <c r="D25" s="147">
        <v>33</v>
      </c>
      <c r="E25" s="147">
        <v>10</v>
      </c>
      <c r="F25" s="147">
        <v>5</v>
      </c>
      <c r="G25" s="157" t="s">
        <v>82</v>
      </c>
      <c r="H25" s="157">
        <v>409.1</v>
      </c>
      <c r="I25" s="157">
        <v>435.8</v>
      </c>
      <c r="J25" s="157">
        <v>1090.9000000000001</v>
      </c>
      <c r="K25" s="157">
        <v>662.3</v>
      </c>
    </row>
    <row r="26" spans="1:16" x14ac:dyDescent="0.25">
      <c r="A26" s="149"/>
      <c r="B26" s="150"/>
      <c r="C26" s="150"/>
      <c r="D26" s="152"/>
      <c r="E26" s="152"/>
      <c r="F26" s="152"/>
      <c r="G26" s="157" t="s">
        <v>83</v>
      </c>
      <c r="H26" s="157">
        <v>406.7</v>
      </c>
      <c r="I26" s="157">
        <v>277.2</v>
      </c>
      <c r="J26" s="157">
        <v>255.8</v>
      </c>
      <c r="K26" s="157">
        <v>100.55</v>
      </c>
    </row>
    <row r="27" spans="1:16" x14ac:dyDescent="0.25">
      <c r="A27" s="155">
        <v>43340</v>
      </c>
      <c r="B27" s="145"/>
      <c r="C27" s="145"/>
      <c r="D27" s="147">
        <v>65</v>
      </c>
      <c r="E27" s="147">
        <v>0</v>
      </c>
      <c r="F27" s="147">
        <v>20</v>
      </c>
      <c r="G27" s="157" t="s">
        <v>82</v>
      </c>
      <c r="H27" s="157">
        <v>462.3</v>
      </c>
      <c r="I27" s="157">
        <v>468</v>
      </c>
      <c r="J27" s="157">
        <v>473.9</v>
      </c>
      <c r="K27" s="157">
        <v>426.8</v>
      </c>
    </row>
    <row r="28" spans="1:16" x14ac:dyDescent="0.25">
      <c r="A28" s="149"/>
      <c r="B28" s="150"/>
      <c r="C28" s="150"/>
      <c r="D28" s="152"/>
      <c r="E28" s="152"/>
      <c r="F28" s="152"/>
      <c r="G28" s="157" t="s">
        <v>83</v>
      </c>
      <c r="H28" s="157">
        <v>417.1</v>
      </c>
      <c r="I28" s="157">
        <v>248.1</v>
      </c>
      <c r="J28" s="157">
        <v>1021.8</v>
      </c>
      <c r="K28" s="157">
        <v>51.29</v>
      </c>
    </row>
    <row r="29" spans="1:16" x14ac:dyDescent="0.25">
      <c r="A29" s="155">
        <v>43340</v>
      </c>
      <c r="B29" s="145"/>
      <c r="C29" s="145"/>
      <c r="D29" s="147">
        <v>86</v>
      </c>
      <c r="E29" s="147">
        <v>0</v>
      </c>
      <c r="F29" s="147">
        <v>2</v>
      </c>
      <c r="G29" s="157" t="s">
        <v>82</v>
      </c>
      <c r="H29" s="157">
        <v>433.1</v>
      </c>
      <c r="I29" s="157">
        <v>455.5</v>
      </c>
      <c r="J29" s="157">
        <v>381.3</v>
      </c>
      <c r="K29" s="157">
        <v>423.7</v>
      </c>
    </row>
    <row r="30" spans="1:16" x14ac:dyDescent="0.25">
      <c r="A30" s="149"/>
      <c r="B30" s="150"/>
      <c r="C30" s="150"/>
      <c r="D30" s="152"/>
      <c r="E30" s="152"/>
      <c r="F30" s="152"/>
      <c r="G30" s="157" t="s">
        <v>83</v>
      </c>
      <c r="H30" s="157">
        <v>360.9</v>
      </c>
      <c r="I30" s="157">
        <v>250.4</v>
      </c>
      <c r="J30" s="157">
        <v>156.32</v>
      </c>
      <c r="K30" s="157">
        <v>83.92</v>
      </c>
    </row>
    <row r="31" spans="1:16" x14ac:dyDescent="0.25">
      <c r="A31" s="155">
        <v>43340</v>
      </c>
      <c r="B31" s="145"/>
      <c r="C31" s="159">
        <v>17.2</v>
      </c>
      <c r="D31" s="147">
        <v>37</v>
      </c>
      <c r="E31" s="147">
        <v>0</v>
      </c>
      <c r="F31" s="147">
        <v>0</v>
      </c>
      <c r="G31" s="157" t="s">
        <v>82</v>
      </c>
      <c r="H31" s="157">
        <v>381.2</v>
      </c>
      <c r="I31" s="157">
        <v>376.5</v>
      </c>
      <c r="J31" s="157">
        <v>459.1</v>
      </c>
      <c r="K31" s="157">
        <v>647.9</v>
      </c>
    </row>
    <row r="32" spans="1:16" x14ac:dyDescent="0.25">
      <c r="A32" s="149"/>
      <c r="B32" s="150"/>
      <c r="C32" s="150"/>
      <c r="D32" s="152" t="s">
        <v>84</v>
      </c>
      <c r="E32" s="152"/>
      <c r="F32" s="152"/>
      <c r="G32" s="157" t="s">
        <v>83</v>
      </c>
      <c r="H32" s="157">
        <v>429.1</v>
      </c>
      <c r="I32" s="157">
        <v>201.7</v>
      </c>
      <c r="J32" s="157">
        <v>84.64</v>
      </c>
      <c r="K32" s="157">
        <v>24.6</v>
      </c>
    </row>
    <row r="33" spans="1:16" x14ac:dyDescent="0.25">
      <c r="A33" t="s">
        <v>91</v>
      </c>
    </row>
    <row r="35" spans="1:16" x14ac:dyDescent="0.25">
      <c r="A35" s="144" t="s">
        <v>73</v>
      </c>
      <c r="B35" s="145"/>
      <c r="C35" s="146" t="s">
        <v>88</v>
      </c>
      <c r="D35" s="147" t="s">
        <v>89</v>
      </c>
      <c r="E35" s="147" t="s">
        <v>74</v>
      </c>
      <c r="F35" s="161" t="s">
        <v>90</v>
      </c>
      <c r="G35" s="148" t="s">
        <v>75</v>
      </c>
      <c r="H35" s="147" t="s">
        <v>76</v>
      </c>
      <c r="I35" s="148" t="s">
        <v>77</v>
      </c>
      <c r="J35" s="148" t="s">
        <v>78</v>
      </c>
      <c r="K35" s="148" t="s">
        <v>79</v>
      </c>
      <c r="M35" s="158"/>
    </row>
    <row r="36" spans="1:16" x14ac:dyDescent="0.25">
      <c r="A36" s="149"/>
      <c r="B36" s="150"/>
      <c r="C36" s="150"/>
      <c r="D36" s="152"/>
      <c r="E36" s="152" t="s">
        <v>80</v>
      </c>
      <c r="F36" s="152" t="s">
        <v>80</v>
      </c>
      <c r="G36" s="153"/>
      <c r="H36" s="154" t="s">
        <v>81</v>
      </c>
      <c r="I36" s="154" t="s">
        <v>81</v>
      </c>
      <c r="J36" s="154" t="s">
        <v>81</v>
      </c>
      <c r="K36" s="154" t="s">
        <v>81</v>
      </c>
      <c r="M36" s="160"/>
      <c r="N36" s="160"/>
      <c r="O36" s="160"/>
      <c r="P36" s="160"/>
    </row>
    <row r="37" spans="1:16" x14ac:dyDescent="0.25">
      <c r="A37" s="155">
        <v>43347</v>
      </c>
      <c r="B37" s="145"/>
      <c r="C37" s="145"/>
      <c r="D37" s="147">
        <v>15</v>
      </c>
      <c r="E37" s="147">
        <v>0</v>
      </c>
      <c r="F37" s="147">
        <v>3</v>
      </c>
      <c r="G37" s="157" t="s">
        <v>82</v>
      </c>
      <c r="H37" s="157">
        <v>261.60000000000002</v>
      </c>
      <c r="I37" s="157">
        <v>252</v>
      </c>
      <c r="J37" s="157">
        <v>219</v>
      </c>
      <c r="K37" s="157">
        <v>259.7</v>
      </c>
    </row>
    <row r="38" spans="1:16" x14ac:dyDescent="0.25">
      <c r="A38" s="149"/>
      <c r="B38" s="150"/>
      <c r="C38" s="150"/>
      <c r="D38" s="152"/>
      <c r="E38" s="152"/>
      <c r="F38" s="152"/>
      <c r="G38" s="157" t="s">
        <v>83</v>
      </c>
      <c r="H38" s="157">
        <v>256.8</v>
      </c>
      <c r="I38" s="157">
        <v>139.65</v>
      </c>
      <c r="J38" s="157">
        <v>98.75</v>
      </c>
      <c r="K38" s="157">
        <v>64.64</v>
      </c>
    </row>
    <row r="39" spans="1:16" x14ac:dyDescent="0.25">
      <c r="A39" s="155">
        <v>43347</v>
      </c>
      <c r="B39" s="145"/>
      <c r="C39" s="145"/>
      <c r="D39" s="147">
        <v>21</v>
      </c>
      <c r="E39" s="147">
        <v>0</v>
      </c>
      <c r="F39" s="147">
        <v>2</v>
      </c>
      <c r="G39" s="157" t="s">
        <v>82</v>
      </c>
      <c r="H39" s="157">
        <v>244.6</v>
      </c>
      <c r="I39" s="157">
        <v>222.9</v>
      </c>
      <c r="J39" s="157">
        <v>253.6</v>
      </c>
      <c r="K39" s="157">
        <v>259.2</v>
      </c>
    </row>
    <row r="40" spans="1:16" x14ac:dyDescent="0.25">
      <c r="A40" s="149"/>
      <c r="B40" s="150"/>
      <c r="C40" s="150"/>
      <c r="D40" s="152"/>
      <c r="E40" s="152"/>
      <c r="F40" s="152"/>
      <c r="G40" s="157" t="s">
        <v>83</v>
      </c>
      <c r="H40" s="157">
        <v>252.3</v>
      </c>
      <c r="I40" s="157">
        <v>156.68</v>
      </c>
      <c r="J40" s="157">
        <v>86.82</v>
      </c>
      <c r="K40" s="157">
        <v>60.25</v>
      </c>
    </row>
    <row r="41" spans="1:16" x14ac:dyDescent="0.25">
      <c r="A41" s="155">
        <v>43347</v>
      </c>
      <c r="B41" s="145"/>
      <c r="C41" s="145"/>
      <c r="D41" s="147">
        <v>33</v>
      </c>
      <c r="E41" s="147">
        <v>75</v>
      </c>
      <c r="F41" s="147">
        <v>5</v>
      </c>
      <c r="G41" s="157" t="s">
        <v>82</v>
      </c>
      <c r="H41" s="157">
        <v>230.8</v>
      </c>
      <c r="I41" s="157">
        <v>269.7</v>
      </c>
      <c r="J41" s="157">
        <v>265.60000000000002</v>
      </c>
      <c r="K41" s="157">
        <v>268</v>
      </c>
    </row>
    <row r="42" spans="1:16" x14ac:dyDescent="0.25">
      <c r="A42" s="149"/>
      <c r="B42" s="150"/>
      <c r="C42" s="150"/>
      <c r="D42" s="152"/>
      <c r="E42" s="152"/>
      <c r="F42" s="152"/>
      <c r="G42" s="157" t="s">
        <v>83</v>
      </c>
      <c r="H42" s="157">
        <v>230.5</v>
      </c>
      <c r="I42" s="157">
        <v>45.38</v>
      </c>
      <c r="J42" s="157">
        <v>40.159999999999997</v>
      </c>
      <c r="K42" s="157">
        <v>34.42</v>
      </c>
    </row>
    <row r="43" spans="1:16" x14ac:dyDescent="0.25">
      <c r="A43" s="155">
        <v>43347</v>
      </c>
      <c r="B43" s="145"/>
      <c r="C43" s="145"/>
      <c r="D43" s="147">
        <v>65</v>
      </c>
      <c r="E43" s="147">
        <v>0</v>
      </c>
      <c r="F43" s="147">
        <v>22</v>
      </c>
      <c r="G43" s="157" t="s">
        <v>82</v>
      </c>
      <c r="H43" s="157">
        <v>290.5</v>
      </c>
      <c r="I43" s="157">
        <v>272.8</v>
      </c>
      <c r="J43" s="157">
        <v>266.8</v>
      </c>
      <c r="K43" s="157">
        <v>292.89999999999998</v>
      </c>
    </row>
    <row r="44" spans="1:16" x14ac:dyDescent="0.25">
      <c r="A44" s="149"/>
      <c r="B44" s="150"/>
      <c r="C44" s="150"/>
      <c r="D44" s="152"/>
      <c r="E44" s="152"/>
      <c r="F44" s="152"/>
      <c r="G44" s="157" t="s">
        <v>83</v>
      </c>
      <c r="H44" s="157">
        <v>286.60000000000002</v>
      </c>
      <c r="I44" s="157">
        <v>117.55</v>
      </c>
      <c r="J44" s="157">
        <v>80.8</v>
      </c>
      <c r="K44" s="157">
        <v>48.32</v>
      </c>
    </row>
    <row r="45" spans="1:16" x14ac:dyDescent="0.25">
      <c r="A45" s="155">
        <v>43347</v>
      </c>
      <c r="B45" s="145"/>
      <c r="C45" s="145"/>
      <c r="D45" s="147">
        <v>86</v>
      </c>
      <c r="E45" s="147">
        <v>0</v>
      </c>
      <c r="F45" s="147">
        <v>1</v>
      </c>
      <c r="G45" s="157" t="s">
        <v>82</v>
      </c>
      <c r="H45" s="157">
        <v>203.2</v>
      </c>
      <c r="I45" s="157">
        <v>185.57</v>
      </c>
      <c r="J45" s="157">
        <v>212.9</v>
      </c>
      <c r="K45" s="157">
        <v>214.9</v>
      </c>
    </row>
    <row r="46" spans="1:16" x14ac:dyDescent="0.25">
      <c r="A46" s="149"/>
      <c r="B46" s="150"/>
      <c r="C46" s="150"/>
      <c r="D46" s="152"/>
      <c r="E46" s="152"/>
      <c r="F46" s="152"/>
      <c r="G46" s="157" t="s">
        <v>83</v>
      </c>
      <c r="H46" s="157">
        <v>215.4</v>
      </c>
      <c r="I46" s="157">
        <v>82.11</v>
      </c>
      <c r="J46" s="157">
        <v>70.709999999999994</v>
      </c>
      <c r="K46" s="157">
        <v>44.37</v>
      </c>
    </row>
    <row r="47" spans="1:16" x14ac:dyDescent="0.25">
      <c r="A47" s="155">
        <v>43347</v>
      </c>
      <c r="B47" s="145"/>
      <c r="C47" s="145"/>
      <c r="D47" s="147">
        <v>37</v>
      </c>
      <c r="E47" s="147"/>
      <c r="F47" s="147"/>
      <c r="G47" s="157" t="s">
        <v>82</v>
      </c>
      <c r="H47" s="157">
        <v>186.5</v>
      </c>
      <c r="I47" s="157">
        <v>192.78</v>
      </c>
      <c r="J47" s="157">
        <v>237</v>
      </c>
      <c r="K47" s="157">
        <v>235.1</v>
      </c>
    </row>
    <row r="48" spans="1:16" x14ac:dyDescent="0.25">
      <c r="A48" s="149"/>
      <c r="B48" s="150"/>
      <c r="C48" s="150"/>
      <c r="D48" s="152" t="s">
        <v>84</v>
      </c>
      <c r="E48" s="152" t="s">
        <v>85</v>
      </c>
      <c r="F48" s="152" t="s">
        <v>85</v>
      </c>
      <c r="G48" s="157" t="s">
        <v>83</v>
      </c>
      <c r="H48" s="157">
        <v>199.44</v>
      </c>
      <c r="I48" s="157">
        <v>126.36</v>
      </c>
      <c r="J48" s="157">
        <v>57.4</v>
      </c>
      <c r="K48" s="157">
        <v>41.24</v>
      </c>
    </row>
    <row r="50" spans="1:1" x14ac:dyDescent="0.25">
      <c r="A50" t="s">
        <v>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D32A-D3E1-4EFC-A2C5-593E49568754}">
  <sheetPr>
    <tabColor theme="9" tint="0.39997558519241921"/>
  </sheetPr>
  <dimension ref="C1:AE1"/>
  <sheetViews>
    <sheetView zoomScale="90" zoomScaleNormal="90" workbookViewId="0">
      <selection activeCell="W24" sqref="W24"/>
    </sheetView>
  </sheetViews>
  <sheetFormatPr defaultColWidth="10.85546875" defaultRowHeight="15" x14ac:dyDescent="0.25"/>
  <sheetData>
    <row r="1" spans="3:31" ht="23.25" x14ac:dyDescent="0.35">
      <c r="C1" s="300" t="s">
        <v>175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Q1" s="390" t="s">
        <v>176</v>
      </c>
      <c r="R1" s="390"/>
      <c r="S1" s="390"/>
      <c r="T1" s="390"/>
      <c r="U1" s="390"/>
      <c r="V1" s="390"/>
      <c r="Y1" s="390" t="s">
        <v>178</v>
      </c>
      <c r="Z1" s="390"/>
      <c r="AA1" s="390"/>
      <c r="AB1" s="390"/>
      <c r="AC1" s="390"/>
      <c r="AD1" s="390"/>
      <c r="AE1" s="390"/>
    </row>
  </sheetData>
  <mergeCells count="2">
    <mergeCell ref="Q1:V1"/>
    <mergeCell ref="Y1:A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AY310"/>
  <sheetViews>
    <sheetView zoomScale="110" zoomScaleNormal="110" workbookViewId="0">
      <pane xSplit="1" ySplit="4" topLeftCell="AB5" activePane="bottomRight" state="frozen"/>
      <selection pane="topRight" activeCell="B1" sqref="B1"/>
      <selection pane="bottomLeft" activeCell="A5" sqref="A5"/>
      <selection pane="bottomRight" activeCell="AM47" sqref="AM47"/>
    </sheetView>
  </sheetViews>
  <sheetFormatPr defaultColWidth="11.5703125" defaultRowHeight="15" x14ac:dyDescent="0.25"/>
  <cols>
    <col min="1" max="1" width="10" customWidth="1"/>
    <col min="2" max="3" width="8.85546875" customWidth="1"/>
    <col min="4" max="6" width="8.7109375" style="13" customWidth="1"/>
    <col min="7" max="7" width="10.140625" customWidth="1"/>
    <col min="8" max="8" width="15.42578125" style="16" hidden="1" customWidth="1"/>
    <col min="9" max="11" width="8.5703125" style="72" customWidth="1"/>
    <col min="12" max="12" width="8.5703125" style="16" customWidth="1"/>
    <col min="13" max="13" width="8.5703125" style="16" hidden="1" customWidth="1"/>
    <col min="14" max="16" width="8.5703125" style="16" customWidth="1"/>
    <col min="17" max="17" width="10" style="16" customWidth="1"/>
    <col min="18" max="26" width="8.5703125" style="16" customWidth="1"/>
    <col min="27" max="27" width="12.140625" style="3" bestFit="1" customWidth="1"/>
    <col min="28" max="28" width="11.5703125" style="22"/>
    <col min="29" max="29" width="11.5703125" style="22" bestFit="1" customWidth="1"/>
    <col min="30" max="30" width="11.5703125" style="3" bestFit="1" customWidth="1"/>
    <col min="31" max="31" width="11.5703125" style="22" customWidth="1"/>
    <col min="32" max="33" width="11.5703125" style="3" customWidth="1"/>
    <col min="34" max="34" width="10.42578125" style="16" customWidth="1"/>
    <col min="35" max="35" width="8.5703125" style="16" hidden="1" customWidth="1"/>
    <col min="36" max="38" width="8.5703125" style="16" customWidth="1"/>
    <col min="40" max="46" width="8.5703125" style="16" customWidth="1"/>
    <col min="47" max="47" width="8.5703125" style="83" customWidth="1"/>
  </cols>
  <sheetData>
    <row r="1" spans="1:51" x14ac:dyDescent="0.25">
      <c r="A1" s="391" t="s">
        <v>171</v>
      </c>
      <c r="B1" s="391"/>
      <c r="C1" s="391"/>
      <c r="D1" s="391"/>
      <c r="E1" s="391"/>
      <c r="F1" s="391"/>
      <c r="G1" s="391"/>
      <c r="I1" s="16"/>
      <c r="J1" s="16"/>
      <c r="K1" s="16"/>
    </row>
    <row r="2" spans="1:51" ht="15.75" thickBot="1" x14ac:dyDescent="0.3"/>
    <row r="3" spans="1:51" ht="30" x14ac:dyDescent="0.25">
      <c r="A3" s="1" t="s">
        <v>0</v>
      </c>
      <c r="B3" s="6" t="s">
        <v>6</v>
      </c>
      <c r="C3" s="6" t="s">
        <v>41</v>
      </c>
      <c r="D3" s="63" t="s">
        <v>16</v>
      </c>
      <c r="E3" s="63" t="s">
        <v>17</v>
      </c>
      <c r="F3" s="63" t="s">
        <v>37</v>
      </c>
      <c r="G3" s="74" t="s">
        <v>50</v>
      </c>
      <c r="H3" s="79" t="s">
        <v>1</v>
      </c>
      <c r="I3" s="63" t="s">
        <v>28</v>
      </c>
      <c r="J3" s="63" t="s">
        <v>29</v>
      </c>
      <c r="K3" s="63" t="s">
        <v>30</v>
      </c>
      <c r="L3" s="74" t="s">
        <v>31</v>
      </c>
      <c r="M3" s="79" t="s">
        <v>1</v>
      </c>
      <c r="N3" s="308" t="s">
        <v>28</v>
      </c>
      <c r="O3" s="308" t="s">
        <v>29</v>
      </c>
      <c r="P3" s="308" t="s">
        <v>30</v>
      </c>
      <c r="Q3" s="309" t="s">
        <v>165</v>
      </c>
      <c r="R3" s="17" t="s">
        <v>55</v>
      </c>
      <c r="S3" s="17" t="s">
        <v>56</v>
      </c>
      <c r="T3" s="17" t="s">
        <v>57</v>
      </c>
      <c r="U3" s="79" t="s">
        <v>58</v>
      </c>
      <c r="V3" s="63" t="s">
        <v>8</v>
      </c>
      <c r="W3" s="63" t="s">
        <v>9</v>
      </c>
      <c r="X3" s="63" t="s">
        <v>10</v>
      </c>
      <c r="Y3" s="63" t="s">
        <v>11</v>
      </c>
      <c r="Z3" s="63" t="s">
        <v>12</v>
      </c>
      <c r="AA3" s="62" t="s">
        <v>42</v>
      </c>
      <c r="AB3" s="62" t="s">
        <v>45</v>
      </c>
      <c r="AC3" s="62" t="s">
        <v>3</v>
      </c>
      <c r="AD3" s="17" t="s">
        <v>59</v>
      </c>
      <c r="AE3" s="17" t="s">
        <v>94</v>
      </c>
      <c r="AF3" s="17" t="s">
        <v>95</v>
      </c>
      <c r="AG3" s="17" t="s">
        <v>96</v>
      </c>
      <c r="AH3" s="79" t="s">
        <v>97</v>
      </c>
      <c r="AI3" s="79" t="s">
        <v>1</v>
      </c>
      <c r="AJ3" s="17" t="s">
        <v>98</v>
      </c>
      <c r="AK3" s="17" t="s">
        <v>99</v>
      </c>
      <c r="AL3" s="17" t="s">
        <v>100</v>
      </c>
      <c r="AM3" s="79" t="s">
        <v>101</v>
      </c>
      <c r="AN3" s="17" t="s">
        <v>108</v>
      </c>
      <c r="AO3" s="17" t="s">
        <v>109</v>
      </c>
      <c r="AP3" s="17" t="s">
        <v>110</v>
      </c>
      <c r="AQ3" s="79" t="s">
        <v>111</v>
      </c>
      <c r="AR3" s="181" t="s">
        <v>113</v>
      </c>
      <c r="AS3" s="181" t="s">
        <v>114</v>
      </c>
      <c r="AT3" s="181" t="s">
        <v>115</v>
      </c>
      <c r="AU3"/>
    </row>
    <row r="4" spans="1:51" ht="15.75" thickBot="1" x14ac:dyDescent="0.3">
      <c r="A4" s="2"/>
      <c r="B4" s="5" t="s">
        <v>5</v>
      </c>
      <c r="C4" s="5"/>
      <c r="D4" s="69"/>
      <c r="E4" s="69"/>
      <c r="F4" s="69"/>
      <c r="G4" s="5"/>
      <c r="H4" s="80" t="s">
        <v>2</v>
      </c>
      <c r="I4" s="69" t="s">
        <v>14</v>
      </c>
      <c r="J4" s="69" t="s">
        <v>14</v>
      </c>
      <c r="K4" s="69" t="s">
        <v>14</v>
      </c>
      <c r="L4" s="5" t="s">
        <v>14</v>
      </c>
      <c r="M4" s="80" t="s">
        <v>2</v>
      </c>
      <c r="N4" s="310" t="s">
        <v>164</v>
      </c>
      <c r="O4" s="310" t="s">
        <v>164</v>
      </c>
      <c r="P4" s="310" t="s">
        <v>164</v>
      </c>
      <c r="Q4" s="311" t="s">
        <v>164</v>
      </c>
      <c r="R4" s="18" t="s">
        <v>36</v>
      </c>
      <c r="S4" s="18" t="s">
        <v>36</v>
      </c>
      <c r="T4" s="18" t="s">
        <v>36</v>
      </c>
      <c r="U4" s="80"/>
      <c r="V4" s="5"/>
      <c r="W4" s="5"/>
      <c r="X4" s="5"/>
      <c r="Y4" s="5"/>
      <c r="Z4" s="5"/>
      <c r="AA4" s="65" t="s">
        <v>43</v>
      </c>
      <c r="AB4" s="65" t="s">
        <v>43</v>
      </c>
      <c r="AC4" s="65" t="s">
        <v>44</v>
      </c>
      <c r="AD4" s="18"/>
      <c r="AE4" s="18" t="s">
        <v>14</v>
      </c>
      <c r="AF4" s="18" t="s">
        <v>14</v>
      </c>
      <c r="AG4" s="18" t="s">
        <v>14</v>
      </c>
      <c r="AH4" s="80" t="s">
        <v>14</v>
      </c>
      <c r="AI4" s="80" t="s">
        <v>2</v>
      </c>
      <c r="AJ4" s="18" t="s">
        <v>36</v>
      </c>
      <c r="AK4" s="18" t="s">
        <v>36</v>
      </c>
      <c r="AL4" s="18" t="s">
        <v>36</v>
      </c>
      <c r="AM4" s="80"/>
      <c r="AN4" s="18" t="s">
        <v>36</v>
      </c>
      <c r="AO4" s="18" t="s">
        <v>36</v>
      </c>
      <c r="AP4" s="18" t="s">
        <v>36</v>
      </c>
      <c r="AQ4" s="80"/>
      <c r="AR4" s="181" t="s">
        <v>80</v>
      </c>
      <c r="AS4" s="181" t="s">
        <v>80</v>
      </c>
      <c r="AT4" s="181" t="s">
        <v>80</v>
      </c>
      <c r="AU4"/>
    </row>
    <row r="5" spans="1:51" x14ac:dyDescent="0.25">
      <c r="A5" s="85">
        <v>42929</v>
      </c>
      <c r="B5" s="15"/>
      <c r="C5" s="15">
        <f>+VALUE(A5)</f>
        <v>42929</v>
      </c>
      <c r="D5" s="10">
        <v>100</v>
      </c>
      <c r="E5" s="10">
        <v>100</v>
      </c>
      <c r="F5" s="10"/>
      <c r="G5" s="23">
        <f>+GEOMEAN(D5:F5)</f>
        <v>100</v>
      </c>
      <c r="H5" s="81"/>
      <c r="I5" s="48">
        <v>1.6200000000000013E-2</v>
      </c>
      <c r="J5" s="48">
        <v>1.6200000000000013E-2</v>
      </c>
      <c r="K5" s="48">
        <v>1.6200000000000013E-2</v>
      </c>
      <c r="L5" s="4">
        <f>+GEOMEAN(I5:K5)</f>
        <v>1.6200000000000013E-2</v>
      </c>
      <c r="M5" s="81"/>
      <c r="N5" s="95">
        <f>+I5/0.174</f>
        <v>9.3103448275862144E-2</v>
      </c>
      <c r="O5" s="95">
        <f t="shared" ref="O5:O16" si="0">+J5/0.174</f>
        <v>9.3103448275862144E-2</v>
      </c>
      <c r="P5" s="95">
        <f t="shared" ref="P5" si="1">+K5/0.174</f>
        <v>9.3103448275862144E-2</v>
      </c>
      <c r="Q5" s="81">
        <f t="shared" ref="Q5:Q43" si="2">+GEOMEAN(N5:P5)</f>
        <v>9.3103448275862144E-2</v>
      </c>
      <c r="R5" s="19">
        <f>+I5/D5*1000</f>
        <v>0.16200000000000014</v>
      </c>
      <c r="S5" s="19">
        <f t="shared" ref="S5:S40" si="3">+J5/E5*1000</f>
        <v>0.16200000000000014</v>
      </c>
      <c r="T5" s="19"/>
      <c r="U5" s="81">
        <f>+AVERAGE(R5:T5)</f>
        <v>0.16200000000000014</v>
      </c>
      <c r="V5" s="24"/>
      <c r="W5" s="24"/>
      <c r="X5" s="24"/>
      <c r="Y5" s="24"/>
      <c r="Z5" s="24"/>
      <c r="AA5" s="59"/>
      <c r="AD5" s="19"/>
      <c r="AE5" s="19"/>
      <c r="AF5" s="19"/>
      <c r="AG5" s="19"/>
      <c r="AH5" s="81"/>
      <c r="AI5" s="81"/>
      <c r="AJ5" s="19"/>
      <c r="AK5" s="19"/>
      <c r="AL5" s="19"/>
      <c r="AM5" s="81"/>
      <c r="AN5" s="19"/>
      <c r="AO5" s="19"/>
      <c r="AP5" s="19"/>
      <c r="AQ5" s="81"/>
      <c r="AR5"/>
      <c r="AS5"/>
      <c r="AT5"/>
      <c r="AU5"/>
    </row>
    <row r="6" spans="1:51" x14ac:dyDescent="0.25">
      <c r="A6" s="85">
        <v>42940</v>
      </c>
      <c r="B6" s="30">
        <f t="shared" ref="B6:B20" si="4">+A6-A5</f>
        <v>11</v>
      </c>
      <c r="C6" s="15">
        <f t="shared" ref="C6:C43" si="5">+VALUE(A6)</f>
        <v>42940</v>
      </c>
      <c r="D6" s="42">
        <v>365.66666666666669</v>
      </c>
      <c r="E6" s="42">
        <v>368.66666666666669</v>
      </c>
      <c r="F6" s="10"/>
      <c r="G6" s="23">
        <f t="shared" ref="G6:G16" si="6">+GEOMEAN(D6:F6)</f>
        <v>367.1636026502506</v>
      </c>
      <c r="H6" s="81" t="e">
        <f>+(LN(#REF!)-LN(G6))/($A6-$A5)</f>
        <v>#REF!</v>
      </c>
      <c r="I6" s="48">
        <v>5.600000000000005E-2</v>
      </c>
      <c r="J6" s="48">
        <v>5.4000000000000048E-2</v>
      </c>
      <c r="K6" s="48"/>
      <c r="L6" s="4">
        <f>+GEOMEAN(I6:K6)</f>
        <v>5.4990908339470131E-2</v>
      </c>
      <c r="M6" s="81">
        <f t="shared" ref="M6:M16" si="7">+(LN(L6)-LN(L5))/($A6-$A5)</f>
        <v>0.11110514785557944</v>
      </c>
      <c r="N6" s="95">
        <f t="shared" ref="N6:N16" si="8">+I6/0.174</f>
        <v>0.32183908045977044</v>
      </c>
      <c r="O6" s="95">
        <f t="shared" si="0"/>
        <v>0.31034482758620718</v>
      </c>
      <c r="P6" s="95"/>
      <c r="Q6" s="81">
        <f t="shared" si="2"/>
        <v>0.31603970310040308</v>
      </c>
      <c r="R6" s="19">
        <f t="shared" ref="R6:R39" si="9">+I6/D6*1000</f>
        <v>0.1531449407474933</v>
      </c>
      <c r="S6" s="19">
        <f t="shared" si="3"/>
        <v>0.14647377938517192</v>
      </c>
      <c r="T6" s="19"/>
      <c r="U6" s="81">
        <f t="shared" ref="U6:U40" si="10">+AVERAGE(R6:T6)</f>
        <v>0.14980936006633261</v>
      </c>
      <c r="V6" s="24">
        <v>204.5</v>
      </c>
      <c r="W6" s="24">
        <v>9.875</v>
      </c>
      <c r="X6" s="24">
        <v>11.455</v>
      </c>
      <c r="Y6" s="24">
        <v>15.510000000000002</v>
      </c>
      <c r="Z6" s="24">
        <v>10.8</v>
      </c>
      <c r="AA6" s="59"/>
      <c r="AB6" s="59"/>
      <c r="AC6" s="59"/>
      <c r="AD6" s="19"/>
      <c r="AE6" s="19">
        <v>0.99899999999999989</v>
      </c>
      <c r="AF6" s="19">
        <v>0.56000000000000005</v>
      </c>
      <c r="AG6" s="19"/>
      <c r="AH6" s="81">
        <f t="shared" ref="AH6:AH43" si="11">+AVERAGE(AE6:AG6)</f>
        <v>0.77949999999999997</v>
      </c>
      <c r="AI6" s="81"/>
      <c r="AJ6" s="19">
        <f t="shared" ref="AJ6:AJ16" si="12">+(AE6/D6*1000)</f>
        <v>2.7319963536918865</v>
      </c>
      <c r="AK6" s="19">
        <f t="shared" ref="AK6:AK16" si="13">+(AF6/E6*1000)</f>
        <v>1.5189873417721518</v>
      </c>
      <c r="AL6" s="19"/>
      <c r="AM6" s="81">
        <f>AVERAGE(AJ6:AK6)</f>
        <v>2.125491847732019</v>
      </c>
      <c r="AN6" s="19">
        <f t="shared" ref="AN6:AN16" si="14">+(I6/AE6*100)</f>
        <v>5.6056056056056107</v>
      </c>
      <c r="AO6" s="19">
        <f t="shared" ref="AO6:AO16" si="15">+(J6/AF6*100)</f>
        <v>9.6428571428571495</v>
      </c>
      <c r="AP6" s="19"/>
      <c r="AQ6" s="81">
        <f t="shared" ref="AQ6:AQ16" si="16">+(L6/AH6*100)</f>
        <v>7.0546386580462004</v>
      </c>
      <c r="AR6"/>
      <c r="AS6"/>
      <c r="AT6"/>
      <c r="AU6"/>
    </row>
    <row r="7" spans="1:51" x14ac:dyDescent="0.25">
      <c r="A7" s="85">
        <v>42947</v>
      </c>
      <c r="B7" s="30">
        <f t="shared" si="4"/>
        <v>7</v>
      </c>
      <c r="C7" s="15">
        <f t="shared" si="5"/>
        <v>42947</v>
      </c>
      <c r="D7" s="42">
        <v>258.33333333333331</v>
      </c>
      <c r="E7" s="42">
        <v>322</v>
      </c>
      <c r="F7" s="10"/>
      <c r="G7" s="23">
        <f t="shared" si="6"/>
        <v>288.41520995490743</v>
      </c>
      <c r="H7" s="81" t="e">
        <f>+(LN(G7)-LN(#REF!))/($A7-$A6)</f>
        <v>#REF!</v>
      </c>
      <c r="I7" s="48">
        <v>6.5999999999999837E-2</v>
      </c>
      <c r="J7" s="48">
        <v>6.800000000000006E-2</v>
      </c>
      <c r="K7" s="48"/>
      <c r="L7" s="4">
        <f t="shared" ref="L7:L16" si="17">+GEOMEAN(I7:K7)</f>
        <v>6.6992536897776858E-2</v>
      </c>
      <c r="M7" s="81">
        <f t="shared" si="7"/>
        <v>2.8201907850221808E-2</v>
      </c>
      <c r="N7" s="95">
        <f t="shared" si="8"/>
        <v>0.3793103448275853</v>
      </c>
      <c r="O7" s="95">
        <f t="shared" si="0"/>
        <v>0.39080459770114978</v>
      </c>
      <c r="P7" s="95"/>
      <c r="Q7" s="81">
        <f t="shared" si="2"/>
        <v>0.38501457987228077</v>
      </c>
      <c r="R7" s="19">
        <f t="shared" si="9"/>
        <v>0.25548387096774133</v>
      </c>
      <c r="S7" s="19">
        <f t="shared" si="3"/>
        <v>0.21118012422360266</v>
      </c>
      <c r="T7" s="19"/>
      <c r="U7" s="81">
        <f t="shared" si="10"/>
        <v>0.233331997595672</v>
      </c>
      <c r="V7" s="24">
        <v>220.7</v>
      </c>
      <c r="W7" s="24">
        <v>9.75</v>
      </c>
      <c r="X7" s="24">
        <v>11.26</v>
      </c>
      <c r="Y7" s="24">
        <v>17.450000000000003</v>
      </c>
      <c r="Z7" s="24">
        <v>4.21</v>
      </c>
      <c r="AA7" s="59">
        <f t="shared" ref="AA7:AA19" si="18">+AVERAGE(Y7:Y8)</f>
        <v>17.525000000000002</v>
      </c>
      <c r="AB7" s="59"/>
      <c r="AC7" s="59"/>
      <c r="AD7" s="19"/>
      <c r="AE7" s="19">
        <v>0.49299999999999988</v>
      </c>
      <c r="AF7" s="19">
        <v>0.89399999999999991</v>
      </c>
      <c r="AG7" s="19"/>
      <c r="AH7" s="81">
        <f t="shared" si="11"/>
        <v>0.69349999999999989</v>
      </c>
      <c r="AI7" s="81">
        <f t="shared" ref="AI7:AI20" si="19">+(LN(AH7)-LN(AH6))/($A7-$A6)</f>
        <v>-1.6700206963277866E-2</v>
      </c>
      <c r="AJ7" s="19">
        <f t="shared" si="12"/>
        <v>1.9083870967741932</v>
      </c>
      <c r="AK7" s="19">
        <f t="shared" si="13"/>
        <v>2.7763975155279499</v>
      </c>
      <c r="AL7" s="19"/>
      <c r="AM7" s="81">
        <f t="shared" ref="AM7:AM16" si="20">AVERAGE(AJ7:AK7)</f>
        <v>2.3423923061510714</v>
      </c>
      <c r="AN7" s="19">
        <f t="shared" si="14"/>
        <v>13.387423935091247</v>
      </c>
      <c r="AO7" s="19">
        <f t="shared" si="15"/>
        <v>7.6062639821029165</v>
      </c>
      <c r="AP7" s="19"/>
      <c r="AQ7" s="81">
        <f t="shared" si="16"/>
        <v>9.6600629989584519</v>
      </c>
      <c r="AR7"/>
      <c r="AS7"/>
      <c r="AT7"/>
      <c r="AU7"/>
    </row>
    <row r="8" spans="1:51" x14ac:dyDescent="0.25">
      <c r="A8" s="85">
        <v>42954</v>
      </c>
      <c r="B8" s="30">
        <f t="shared" si="4"/>
        <v>7</v>
      </c>
      <c r="C8" s="15">
        <f t="shared" si="5"/>
        <v>42954</v>
      </c>
      <c r="D8" s="42">
        <v>326.66666666666669</v>
      </c>
      <c r="E8" s="42">
        <v>301.66666666666669</v>
      </c>
      <c r="F8" s="10"/>
      <c r="G8" s="23">
        <f t="shared" si="6"/>
        <v>313.9178944317199</v>
      </c>
      <c r="H8" s="81">
        <f t="shared" ref="H8:H16" si="21">+(LN(G8)-LN(G7))/($A8-$A7)</f>
        <v>1.2104332271334148E-2</v>
      </c>
      <c r="I8" s="48">
        <v>7.2000000000000064E-2</v>
      </c>
      <c r="J8" s="48">
        <v>6.1999999999999944E-2</v>
      </c>
      <c r="K8" s="48"/>
      <c r="L8" s="4">
        <f t="shared" si="17"/>
        <v>6.6813172353960268E-2</v>
      </c>
      <c r="M8" s="81">
        <f t="shared" si="7"/>
        <v>-3.8299593867030524E-4</v>
      </c>
      <c r="N8" s="95">
        <f t="shared" si="8"/>
        <v>0.41379310344827624</v>
      </c>
      <c r="O8" s="95">
        <f t="shared" si="0"/>
        <v>0.35632183908045945</v>
      </c>
      <c r="P8" s="95"/>
      <c r="Q8" s="81">
        <f t="shared" si="2"/>
        <v>0.38398374916069117</v>
      </c>
      <c r="R8" s="19">
        <f t="shared" si="9"/>
        <v>0.22040816326530632</v>
      </c>
      <c r="S8" s="19">
        <f t="shared" si="3"/>
        <v>0.20552486187845284</v>
      </c>
      <c r="T8" s="19"/>
      <c r="U8" s="81">
        <f t="shared" si="10"/>
        <v>0.2129665125718796</v>
      </c>
      <c r="V8" s="24">
        <v>212.4</v>
      </c>
      <c r="W8" s="24">
        <v>9.5500000000000007</v>
      </c>
      <c r="X8" s="24">
        <v>12.370000000000001</v>
      </c>
      <c r="Y8" s="24">
        <v>17.600000000000001</v>
      </c>
      <c r="Z8" s="24">
        <v>7.6349999999999998</v>
      </c>
      <c r="AA8" s="59">
        <f t="shared" si="18"/>
        <v>17.600000000000001</v>
      </c>
      <c r="AB8" s="59"/>
      <c r="AC8" s="59"/>
      <c r="AD8" s="19"/>
      <c r="AE8" s="19">
        <v>0.72300000000000009</v>
      </c>
      <c r="AF8" s="19">
        <v>0.56300000000000006</v>
      </c>
      <c r="AG8" s="19"/>
      <c r="AH8" s="81">
        <f t="shared" si="11"/>
        <v>0.64300000000000002</v>
      </c>
      <c r="AI8" s="81">
        <f t="shared" si="19"/>
        <v>-1.080093078818096E-2</v>
      </c>
      <c r="AJ8" s="19">
        <f t="shared" si="12"/>
        <v>2.2132653061224494</v>
      </c>
      <c r="AK8" s="19">
        <f t="shared" si="13"/>
        <v>1.8662983425414366</v>
      </c>
      <c r="AL8" s="19"/>
      <c r="AM8" s="81">
        <f t="shared" si="20"/>
        <v>2.0397818243319428</v>
      </c>
      <c r="AN8" s="19">
        <f t="shared" si="14"/>
        <v>9.9585062240663973</v>
      </c>
      <c r="AO8" s="19">
        <f t="shared" si="15"/>
        <v>11.012433392539954</v>
      </c>
      <c r="AP8" s="19"/>
      <c r="AQ8" s="81">
        <f t="shared" si="16"/>
        <v>10.390851065934722</v>
      </c>
      <c r="AR8"/>
      <c r="AS8"/>
      <c r="AT8"/>
      <c r="AU8"/>
    </row>
    <row r="9" spans="1:51" x14ac:dyDescent="0.25">
      <c r="A9" s="85">
        <v>42961</v>
      </c>
      <c r="B9" s="30">
        <f t="shared" si="4"/>
        <v>7</v>
      </c>
      <c r="C9" s="15">
        <f t="shared" si="5"/>
        <v>42961</v>
      </c>
      <c r="D9" s="42">
        <v>303</v>
      </c>
      <c r="E9" s="42">
        <v>329</v>
      </c>
      <c r="F9" s="10"/>
      <c r="G9" s="23">
        <f t="shared" si="6"/>
        <v>315.7324816993019</v>
      </c>
      <c r="H9" s="81">
        <f t="shared" si="21"/>
        <v>8.2340130331548522E-4</v>
      </c>
      <c r="I9" s="48">
        <v>6.0000000000000053E-2</v>
      </c>
      <c r="J9" s="48">
        <v>8.2999999999999963E-2</v>
      </c>
      <c r="K9" s="48"/>
      <c r="L9" s="4">
        <f t="shared" si="17"/>
        <v>7.0569115057509416E-2</v>
      </c>
      <c r="M9" s="81">
        <f t="shared" si="7"/>
        <v>7.8131904255394711E-3</v>
      </c>
      <c r="N9" s="95">
        <f t="shared" si="8"/>
        <v>0.34482758620689691</v>
      </c>
      <c r="O9" s="95">
        <f t="shared" si="0"/>
        <v>0.47701149425287337</v>
      </c>
      <c r="P9" s="95"/>
      <c r="Q9" s="81">
        <f t="shared" si="2"/>
        <v>0.40556962676729552</v>
      </c>
      <c r="R9" s="19">
        <f t="shared" si="9"/>
        <v>0.1980198019801982</v>
      </c>
      <c r="S9" s="19">
        <f t="shared" si="3"/>
        <v>0.25227963525835856</v>
      </c>
      <c r="T9" s="19"/>
      <c r="U9" s="81">
        <f t="shared" si="10"/>
        <v>0.22514971861927838</v>
      </c>
      <c r="V9" s="24">
        <v>218</v>
      </c>
      <c r="W9" s="24">
        <v>9</v>
      </c>
      <c r="X9" s="24">
        <v>9.99</v>
      </c>
      <c r="Y9" s="24">
        <v>17.600000000000001</v>
      </c>
      <c r="Z9" s="24">
        <v>1.9350000000000001</v>
      </c>
      <c r="AA9" s="59">
        <f t="shared" si="18"/>
        <v>17.100000000000001</v>
      </c>
      <c r="AB9" s="59"/>
      <c r="AC9" s="59"/>
      <c r="AD9" s="19"/>
      <c r="AE9" s="19">
        <v>0.47300000000000009</v>
      </c>
      <c r="AF9" s="19">
        <v>0.61599999999999988</v>
      </c>
      <c r="AG9" s="19"/>
      <c r="AH9" s="81">
        <f t="shared" si="11"/>
        <v>0.54449999999999998</v>
      </c>
      <c r="AI9" s="81">
        <f t="shared" si="19"/>
        <v>-2.3753825980657759E-2</v>
      </c>
      <c r="AJ9" s="19">
        <f t="shared" si="12"/>
        <v>1.5610561056105614</v>
      </c>
      <c r="AK9" s="19">
        <f t="shared" si="13"/>
        <v>1.8723404255319145</v>
      </c>
      <c r="AL9" s="19"/>
      <c r="AM9" s="81">
        <f t="shared" si="20"/>
        <v>1.7166982655712379</v>
      </c>
      <c r="AN9" s="19">
        <f t="shared" si="14"/>
        <v>12.684989429175483</v>
      </c>
      <c r="AO9" s="19">
        <f t="shared" si="15"/>
        <v>13.474025974025972</v>
      </c>
      <c r="AP9" s="19"/>
      <c r="AQ9" s="81">
        <f t="shared" si="16"/>
        <v>12.960351709368121</v>
      </c>
      <c r="AR9"/>
      <c r="AS9"/>
      <c r="AT9"/>
      <c r="AU9"/>
    </row>
    <row r="10" spans="1:51" x14ac:dyDescent="0.25">
      <c r="A10" s="85">
        <v>42968</v>
      </c>
      <c r="B10" s="30">
        <f t="shared" si="4"/>
        <v>7</v>
      </c>
      <c r="C10" s="15">
        <f t="shared" si="5"/>
        <v>42968</v>
      </c>
      <c r="D10" s="42">
        <v>312.33333333333331</v>
      </c>
      <c r="E10" s="42">
        <v>268.33333333333331</v>
      </c>
      <c r="F10" s="10"/>
      <c r="G10" s="23">
        <f t="shared" si="6"/>
        <v>289.49860870899613</v>
      </c>
      <c r="H10" s="81">
        <f t="shared" si="21"/>
        <v>-1.2392112425283866E-2</v>
      </c>
      <c r="I10" s="48">
        <v>4.2000000000000037E-2</v>
      </c>
      <c r="J10" s="48">
        <v>7.6000000000000068E-2</v>
      </c>
      <c r="K10" s="48"/>
      <c r="L10" s="4">
        <f t="shared" si="17"/>
        <v>5.6497787567302185E-2</v>
      </c>
      <c r="M10" s="81">
        <f t="shared" si="7"/>
        <v>-3.1770157960642705E-2</v>
      </c>
      <c r="N10" s="95">
        <f t="shared" si="8"/>
        <v>0.24137931034482782</v>
      </c>
      <c r="O10" s="95">
        <f t="shared" si="0"/>
        <v>0.43678160919540271</v>
      </c>
      <c r="P10" s="95"/>
      <c r="Q10" s="81">
        <f t="shared" si="2"/>
        <v>0.32469992854771373</v>
      </c>
      <c r="R10" s="19">
        <f t="shared" si="9"/>
        <v>0.13447171824973331</v>
      </c>
      <c r="S10" s="19">
        <f t="shared" si="3"/>
        <v>0.28322981366459654</v>
      </c>
      <c r="T10" s="19"/>
      <c r="U10" s="81">
        <f t="shared" si="10"/>
        <v>0.20885076595716492</v>
      </c>
      <c r="V10" s="24">
        <v>215.7</v>
      </c>
      <c r="W10" s="24">
        <v>9.6</v>
      </c>
      <c r="X10" s="24">
        <v>11.17</v>
      </c>
      <c r="Y10" s="24">
        <v>16.600000000000001</v>
      </c>
      <c r="Z10" s="24">
        <v>1.78</v>
      </c>
      <c r="AA10" s="59">
        <f t="shared" si="18"/>
        <v>17.5</v>
      </c>
      <c r="AB10" s="59"/>
      <c r="AC10" s="59"/>
      <c r="AD10" s="19"/>
      <c r="AE10" s="19">
        <v>0.72000000000000008</v>
      </c>
      <c r="AF10" s="19">
        <v>0.79400000000000004</v>
      </c>
      <c r="AG10" s="19"/>
      <c r="AH10" s="81">
        <f t="shared" si="11"/>
        <v>0.75700000000000012</v>
      </c>
      <c r="AI10" s="81">
        <f t="shared" si="19"/>
        <v>4.7070758723490549E-2</v>
      </c>
      <c r="AJ10" s="19">
        <f t="shared" si="12"/>
        <v>2.3052294557097124</v>
      </c>
      <c r="AK10" s="19">
        <f t="shared" si="13"/>
        <v>2.9590062111801245</v>
      </c>
      <c r="AL10" s="19"/>
      <c r="AM10" s="81">
        <f t="shared" si="20"/>
        <v>2.6321178334449185</v>
      </c>
      <c r="AN10" s="19">
        <f t="shared" si="14"/>
        <v>5.8333333333333375</v>
      </c>
      <c r="AO10" s="19">
        <f t="shared" si="15"/>
        <v>9.5717884130982451</v>
      </c>
      <c r="AP10" s="19"/>
      <c r="AQ10" s="81">
        <f t="shared" si="16"/>
        <v>7.4633801277810008</v>
      </c>
      <c r="AR10"/>
      <c r="AS10"/>
      <c r="AT10"/>
      <c r="AU10"/>
    </row>
    <row r="11" spans="1:51" x14ac:dyDescent="0.25">
      <c r="A11" s="85">
        <v>42975</v>
      </c>
      <c r="B11" s="30">
        <f t="shared" si="4"/>
        <v>7</v>
      </c>
      <c r="C11" s="15">
        <f t="shared" si="5"/>
        <v>42975</v>
      </c>
      <c r="D11" s="42">
        <v>1360</v>
      </c>
      <c r="E11" s="42">
        <v>412</v>
      </c>
      <c r="F11" s="10"/>
      <c r="G11" s="23">
        <f t="shared" si="6"/>
        <v>748.54525581290011</v>
      </c>
      <c r="H11" s="81">
        <f t="shared" si="21"/>
        <v>0.13571159612563274</v>
      </c>
      <c r="I11" s="48">
        <v>0.26100000000000012</v>
      </c>
      <c r="J11" s="48">
        <v>0.10099999999999998</v>
      </c>
      <c r="K11" s="48"/>
      <c r="L11" s="4">
        <f t="shared" si="17"/>
        <v>0.16236070953281773</v>
      </c>
      <c r="M11" s="81">
        <f t="shared" si="7"/>
        <v>0.15080271182816088</v>
      </c>
      <c r="N11" s="95">
        <f t="shared" si="8"/>
        <v>1.5000000000000009</v>
      </c>
      <c r="O11" s="95">
        <f t="shared" si="0"/>
        <v>0.58045977011494243</v>
      </c>
      <c r="P11" s="95"/>
      <c r="Q11" s="81">
        <f t="shared" si="2"/>
        <v>0.93310752605067659</v>
      </c>
      <c r="R11" s="19">
        <f t="shared" si="9"/>
        <v>0.19191176470588245</v>
      </c>
      <c r="S11" s="19">
        <f t="shared" si="3"/>
        <v>0.24514563106796111</v>
      </c>
      <c r="T11" s="19"/>
      <c r="U11" s="81">
        <f t="shared" si="10"/>
        <v>0.21852869788692178</v>
      </c>
      <c r="V11" s="24">
        <v>204.85000000000002</v>
      </c>
      <c r="W11" s="24">
        <v>9.15</v>
      </c>
      <c r="X11" s="24">
        <v>11.074999999999999</v>
      </c>
      <c r="Y11" s="24">
        <v>18.399999999999999</v>
      </c>
      <c r="Z11" s="24">
        <v>1.3599999999999999</v>
      </c>
      <c r="AA11" s="59">
        <f t="shared" si="18"/>
        <v>16.799999999999997</v>
      </c>
      <c r="AB11" s="59"/>
      <c r="AC11" s="59"/>
      <c r="AD11" s="19"/>
      <c r="AE11" s="19">
        <v>5.468</v>
      </c>
      <c r="AF11" s="19">
        <v>1.0409999999999999</v>
      </c>
      <c r="AG11" s="19"/>
      <c r="AH11" s="81">
        <f t="shared" si="11"/>
        <v>3.2545000000000002</v>
      </c>
      <c r="AI11" s="81">
        <f t="shared" si="19"/>
        <v>0.20834723993928472</v>
      </c>
      <c r="AJ11" s="19">
        <f t="shared" si="12"/>
        <v>4.0205882352941176</v>
      </c>
      <c r="AK11" s="19">
        <f t="shared" si="13"/>
        <v>2.5266990291262132</v>
      </c>
      <c r="AL11" s="19"/>
      <c r="AM11" s="81">
        <f t="shared" si="20"/>
        <v>3.2736436322101654</v>
      </c>
      <c r="AN11" s="19">
        <f t="shared" si="14"/>
        <v>4.7732260424286785</v>
      </c>
      <c r="AO11" s="19">
        <f t="shared" si="15"/>
        <v>9.7022094140249742</v>
      </c>
      <c r="AP11" s="19"/>
      <c r="AQ11" s="81">
        <f t="shared" si="16"/>
        <v>4.9888065611558678</v>
      </c>
      <c r="AR11"/>
      <c r="AS11"/>
      <c r="AT11"/>
      <c r="AU11"/>
    </row>
    <row r="12" spans="1:51" x14ac:dyDescent="0.25">
      <c r="A12" s="85">
        <v>42982</v>
      </c>
      <c r="B12" s="30">
        <f t="shared" si="4"/>
        <v>7</v>
      </c>
      <c r="C12" s="15">
        <f t="shared" si="5"/>
        <v>42982</v>
      </c>
      <c r="D12" s="42">
        <v>261</v>
      </c>
      <c r="E12" s="42">
        <v>2908</v>
      </c>
      <c r="F12" s="10"/>
      <c r="G12" s="23">
        <f t="shared" si="6"/>
        <v>871.199173553327</v>
      </c>
      <c r="H12" s="81">
        <f t="shared" si="21"/>
        <v>2.1676994135462709E-2</v>
      </c>
      <c r="I12" s="48">
        <v>0.15999999999999992</v>
      </c>
      <c r="J12" s="48">
        <v>0.13600000000000012</v>
      </c>
      <c r="K12" s="48"/>
      <c r="L12" s="4">
        <f t="shared" si="17"/>
        <v>0.14751271131668622</v>
      </c>
      <c r="M12" s="81">
        <f t="shared" si="7"/>
        <v>-1.3700873085290999E-2</v>
      </c>
      <c r="N12" s="95">
        <f t="shared" si="8"/>
        <v>0.91954022988505713</v>
      </c>
      <c r="O12" s="95">
        <f t="shared" si="0"/>
        <v>0.78160919540229956</v>
      </c>
      <c r="P12" s="95"/>
      <c r="Q12" s="81">
        <f t="shared" si="2"/>
        <v>0.84777420296946115</v>
      </c>
      <c r="R12" s="19">
        <f t="shared" si="9"/>
        <v>0.61302681992337127</v>
      </c>
      <c r="S12" s="19">
        <f t="shared" si="3"/>
        <v>4.6767537826685052E-2</v>
      </c>
      <c r="T12" s="19"/>
      <c r="U12" s="81">
        <f t="shared" si="10"/>
        <v>0.32989717887502817</v>
      </c>
      <c r="V12" s="24">
        <v>203.2</v>
      </c>
      <c r="W12" s="24">
        <v>9.1</v>
      </c>
      <c r="X12" s="24">
        <v>10.184999999999999</v>
      </c>
      <c r="Y12" s="24">
        <v>15.2</v>
      </c>
      <c r="Z12" s="24">
        <v>7.1499999999999995</v>
      </c>
      <c r="AA12" s="59">
        <f t="shared" si="18"/>
        <v>15.15</v>
      </c>
      <c r="AB12" s="59"/>
      <c r="AC12" s="59"/>
      <c r="AD12" s="19"/>
      <c r="AE12" s="19">
        <v>1.601</v>
      </c>
      <c r="AF12" s="19">
        <v>3.1880000000000006</v>
      </c>
      <c r="AG12" s="19"/>
      <c r="AH12" s="81">
        <f t="shared" si="11"/>
        <v>2.3945000000000003</v>
      </c>
      <c r="AI12" s="81">
        <f t="shared" si="19"/>
        <v>-4.3837744747111121E-2</v>
      </c>
      <c r="AJ12" s="19">
        <f t="shared" si="12"/>
        <v>6.1340996168582373</v>
      </c>
      <c r="AK12" s="19">
        <f t="shared" si="13"/>
        <v>1.0962861072902341</v>
      </c>
      <c r="AL12" s="19"/>
      <c r="AM12" s="81">
        <f t="shared" si="20"/>
        <v>3.6151928620742355</v>
      </c>
      <c r="AN12" s="19">
        <f t="shared" si="14"/>
        <v>9.9937539038101146</v>
      </c>
      <c r="AO12" s="19">
        <f t="shared" si="15"/>
        <v>4.2659974905897142</v>
      </c>
      <c r="AP12" s="19"/>
      <c r="AQ12" s="81">
        <f t="shared" si="16"/>
        <v>6.1604807398908417</v>
      </c>
      <c r="AR12"/>
      <c r="AS12"/>
      <c r="AT12"/>
      <c r="AU12"/>
    </row>
    <row r="13" spans="1:51" x14ac:dyDescent="0.25">
      <c r="A13" s="85">
        <v>42989</v>
      </c>
      <c r="B13" s="30">
        <f t="shared" si="4"/>
        <v>7</v>
      </c>
      <c r="C13" s="15">
        <f t="shared" si="5"/>
        <v>42989</v>
      </c>
      <c r="D13" s="42">
        <v>2906</v>
      </c>
      <c r="E13" s="42">
        <v>742</v>
      </c>
      <c r="F13" s="10"/>
      <c r="G13" s="23">
        <f t="shared" si="6"/>
        <v>1468.4181965639079</v>
      </c>
      <c r="H13" s="81">
        <f t="shared" si="21"/>
        <v>7.4581488665821816E-2</v>
      </c>
      <c r="I13" s="48">
        <v>0.58099999999999996</v>
      </c>
      <c r="J13" s="48">
        <v>0.20999999999999996</v>
      </c>
      <c r="K13" s="48"/>
      <c r="L13" s="4">
        <f t="shared" si="17"/>
        <v>0.34929929859649012</v>
      </c>
      <c r="M13" s="81">
        <f t="shared" si="7"/>
        <v>0.12314497047139288</v>
      </c>
      <c r="N13" s="95">
        <f t="shared" si="8"/>
        <v>3.3390804597701149</v>
      </c>
      <c r="O13" s="95">
        <f t="shared" si="0"/>
        <v>1.2068965517241379</v>
      </c>
      <c r="P13" s="95"/>
      <c r="Q13" s="81">
        <f t="shared" si="2"/>
        <v>2.0074672333131618</v>
      </c>
      <c r="R13" s="19">
        <f t="shared" si="9"/>
        <v>0.19993117687543013</v>
      </c>
      <c r="S13" s="19">
        <f t="shared" si="3"/>
        <v>0.28301886792452824</v>
      </c>
      <c r="T13" s="19"/>
      <c r="U13" s="81">
        <f t="shared" si="10"/>
        <v>0.2414750223999792</v>
      </c>
      <c r="V13" s="24">
        <v>176.5</v>
      </c>
      <c r="W13" s="24">
        <v>9.25</v>
      </c>
      <c r="X13" s="24">
        <v>11.149999999999999</v>
      </c>
      <c r="Y13" s="24">
        <v>15.100000000000001</v>
      </c>
      <c r="Z13" s="24">
        <v>0.83</v>
      </c>
      <c r="AA13" s="59">
        <f t="shared" si="18"/>
        <v>14.525</v>
      </c>
      <c r="AB13" s="59"/>
      <c r="AC13" s="59"/>
      <c r="AD13" s="19"/>
      <c r="AE13" s="19">
        <v>8.7149999999999999</v>
      </c>
      <c r="AF13" s="19">
        <v>1.6860000000000002</v>
      </c>
      <c r="AG13" s="19"/>
      <c r="AH13" s="81">
        <f t="shared" si="11"/>
        <v>5.2004999999999999</v>
      </c>
      <c r="AI13" s="81">
        <f t="shared" si="19"/>
        <v>0.11079719057293194</v>
      </c>
      <c r="AJ13" s="19">
        <f t="shared" si="12"/>
        <v>2.998967653131452</v>
      </c>
      <c r="AK13" s="19">
        <f t="shared" si="13"/>
        <v>2.2722371967654986</v>
      </c>
      <c r="AL13" s="19"/>
      <c r="AM13" s="81">
        <f t="shared" si="20"/>
        <v>2.6356024249484751</v>
      </c>
      <c r="AN13" s="19">
        <f t="shared" si="14"/>
        <v>6.666666666666667</v>
      </c>
      <c r="AO13" s="19">
        <f t="shared" si="15"/>
        <v>12.455516014234872</v>
      </c>
      <c r="AP13" s="19"/>
      <c r="AQ13" s="81">
        <f t="shared" si="16"/>
        <v>6.7166483722044061</v>
      </c>
      <c r="AR13"/>
      <c r="AS13"/>
      <c r="AT13"/>
      <c r="AU13"/>
    </row>
    <row r="14" spans="1:51" x14ac:dyDescent="0.25">
      <c r="A14" s="85">
        <v>42996</v>
      </c>
      <c r="B14" s="30">
        <f t="shared" si="4"/>
        <v>7</v>
      </c>
      <c r="C14" s="15">
        <f t="shared" si="5"/>
        <v>42996</v>
      </c>
      <c r="D14" s="8">
        <v>625</v>
      </c>
      <c r="E14" s="8">
        <v>2378</v>
      </c>
      <c r="F14" s="10"/>
      <c r="G14" s="23">
        <f t="shared" si="6"/>
        <v>1219.1185340236609</v>
      </c>
      <c r="H14" s="81">
        <f t="shared" si="21"/>
        <v>-2.6579668593605658E-2</v>
      </c>
      <c r="I14" s="48">
        <v>0.11100000000000021</v>
      </c>
      <c r="J14" s="48">
        <v>0.28100000000000014</v>
      </c>
      <c r="K14" s="48"/>
      <c r="L14" s="4">
        <f t="shared" si="17"/>
        <v>0.17660973925579548</v>
      </c>
      <c r="M14" s="81">
        <f t="shared" si="7"/>
        <v>-9.7426672637378406E-2</v>
      </c>
      <c r="N14" s="95">
        <f t="shared" si="8"/>
        <v>0.6379310344827599</v>
      </c>
      <c r="O14" s="95">
        <f t="shared" si="0"/>
        <v>1.6149425287356332</v>
      </c>
      <c r="P14" s="95"/>
      <c r="Q14" s="81">
        <f t="shared" si="2"/>
        <v>1.0149985014700891</v>
      </c>
      <c r="R14" s="19">
        <f t="shared" si="9"/>
        <v>0.17760000000000034</v>
      </c>
      <c r="S14" s="19">
        <f t="shared" si="3"/>
        <v>0.1181665264928512</v>
      </c>
      <c r="T14" s="19"/>
      <c r="U14" s="81">
        <f t="shared" si="10"/>
        <v>0.14788326324642576</v>
      </c>
      <c r="V14" s="24">
        <v>151.19999999999999</v>
      </c>
      <c r="W14" s="24">
        <v>9.0500000000000007</v>
      </c>
      <c r="X14" s="24">
        <v>10.99</v>
      </c>
      <c r="Y14" s="24">
        <v>13.95</v>
      </c>
      <c r="Z14" s="24">
        <v>0.87</v>
      </c>
      <c r="AA14" s="59">
        <f t="shared" si="18"/>
        <v>13.824999999999999</v>
      </c>
      <c r="AB14" s="59"/>
      <c r="AC14" s="59"/>
      <c r="AD14" s="19"/>
      <c r="AE14" s="19">
        <v>1.0990000000000002</v>
      </c>
      <c r="AF14" s="19">
        <v>4.9220000000000006</v>
      </c>
      <c r="AG14" s="19"/>
      <c r="AH14" s="81">
        <f t="shared" si="11"/>
        <v>3.0105000000000004</v>
      </c>
      <c r="AI14" s="81">
        <f t="shared" si="19"/>
        <v>-7.8092656698383597E-2</v>
      </c>
      <c r="AJ14" s="19">
        <f t="shared" si="12"/>
        <v>1.7584000000000002</v>
      </c>
      <c r="AK14" s="19">
        <f t="shared" si="13"/>
        <v>2.069806560134567</v>
      </c>
      <c r="AL14" s="19"/>
      <c r="AM14" s="81">
        <f t="shared" si="20"/>
        <v>1.9141032800672835</v>
      </c>
      <c r="AN14" s="19">
        <f t="shared" si="14"/>
        <v>10.100090991810754</v>
      </c>
      <c r="AO14" s="19">
        <f t="shared" si="15"/>
        <v>5.7090613571718833</v>
      </c>
      <c r="AP14" s="19"/>
      <c r="AQ14" s="81">
        <f t="shared" si="16"/>
        <v>5.8664587030657849</v>
      </c>
      <c r="AR14"/>
      <c r="AS14"/>
      <c r="AT14"/>
      <c r="AU14"/>
    </row>
    <row r="15" spans="1:51" x14ac:dyDescent="0.25">
      <c r="A15" s="85">
        <v>43003</v>
      </c>
      <c r="B15" s="30">
        <f t="shared" si="4"/>
        <v>7</v>
      </c>
      <c r="C15" s="15">
        <f t="shared" si="5"/>
        <v>43003</v>
      </c>
      <c r="D15" s="8">
        <v>561</v>
      </c>
      <c r="E15" s="8">
        <v>143</v>
      </c>
      <c r="F15" s="10"/>
      <c r="G15" s="23">
        <f t="shared" si="6"/>
        <v>283.2366501708421</v>
      </c>
      <c r="H15" s="81">
        <f t="shared" si="21"/>
        <v>-0.20851437080032323</v>
      </c>
      <c r="I15" s="48">
        <v>4.8000000000000043E-2</v>
      </c>
      <c r="J15" s="48">
        <v>3.2999999999999918E-2</v>
      </c>
      <c r="K15" s="48"/>
      <c r="L15" s="4">
        <f t="shared" si="17"/>
        <v>3.979949748426477E-2</v>
      </c>
      <c r="M15" s="81">
        <f t="shared" si="7"/>
        <v>-0.21286973559083658</v>
      </c>
      <c r="N15" s="95">
        <f t="shared" si="8"/>
        <v>0.27586206896551752</v>
      </c>
      <c r="O15" s="95">
        <f t="shared" si="0"/>
        <v>0.18965517241379265</v>
      </c>
      <c r="P15" s="95"/>
      <c r="Q15" s="81">
        <f t="shared" si="2"/>
        <v>0.22873274416244121</v>
      </c>
      <c r="R15" s="19">
        <f t="shared" si="9"/>
        <v>8.5561497326203273E-2</v>
      </c>
      <c r="S15" s="19">
        <f t="shared" si="3"/>
        <v>0.2307692307692302</v>
      </c>
      <c r="T15" s="19"/>
      <c r="U15" s="81">
        <f t="shared" si="10"/>
        <v>0.15816536404771675</v>
      </c>
      <c r="V15" s="24">
        <v>178.45</v>
      </c>
      <c r="W15" s="24">
        <v>9.1499999999999986</v>
      </c>
      <c r="X15" s="24">
        <v>10.585000000000001</v>
      </c>
      <c r="Y15" s="24">
        <v>13.7</v>
      </c>
      <c r="Z15" s="24">
        <v>122.66</v>
      </c>
      <c r="AA15" s="59">
        <f t="shared" si="18"/>
        <v>14.174999999999999</v>
      </c>
      <c r="AB15" s="59"/>
      <c r="AC15" s="59"/>
      <c r="AD15" s="19"/>
      <c r="AE15" s="19">
        <v>0.70700000000000007</v>
      </c>
      <c r="AF15" s="19">
        <v>0.29599999999999993</v>
      </c>
      <c r="AG15" s="19"/>
      <c r="AH15" s="81">
        <f t="shared" si="11"/>
        <v>0.50150000000000006</v>
      </c>
      <c r="AI15" s="81">
        <f t="shared" si="19"/>
        <v>-0.256036835643216</v>
      </c>
      <c r="AJ15" s="19">
        <f t="shared" si="12"/>
        <v>1.2602495543672017</v>
      </c>
      <c r="AK15" s="19">
        <f t="shared" si="13"/>
        <v>2.0699300699300691</v>
      </c>
      <c r="AL15" s="19"/>
      <c r="AM15" s="81">
        <f t="shared" si="20"/>
        <v>1.6650898121486355</v>
      </c>
      <c r="AN15" s="19">
        <f t="shared" si="14"/>
        <v>6.7892503536067945</v>
      </c>
      <c r="AO15" s="19">
        <f t="shared" si="15"/>
        <v>11.148648648648624</v>
      </c>
      <c r="AP15" s="19"/>
      <c r="AQ15" s="81">
        <f t="shared" si="16"/>
        <v>7.9360912231834027</v>
      </c>
      <c r="AR15"/>
      <c r="AS15"/>
      <c r="AT15"/>
      <c r="AU15"/>
    </row>
    <row r="16" spans="1:51" s="172" customFormat="1" x14ac:dyDescent="0.25">
      <c r="A16" s="164">
        <v>43010</v>
      </c>
      <c r="B16" s="55">
        <f t="shared" si="4"/>
        <v>7</v>
      </c>
      <c r="C16" s="53">
        <f t="shared" si="5"/>
        <v>43010</v>
      </c>
      <c r="D16" s="165">
        <v>686</v>
      </c>
      <c r="E16" s="165">
        <v>886</v>
      </c>
      <c r="F16" s="166"/>
      <c r="G16" s="191">
        <f t="shared" si="6"/>
        <v>779.61272437024786</v>
      </c>
      <c r="H16" s="167">
        <f t="shared" si="21"/>
        <v>0.14464493161059735</v>
      </c>
      <c r="I16" s="168">
        <v>0.121</v>
      </c>
      <c r="J16" s="168">
        <v>8.5999999999999854E-2</v>
      </c>
      <c r="K16" s="168"/>
      <c r="L16" s="169">
        <f t="shared" si="17"/>
        <v>0.10200980345045264</v>
      </c>
      <c r="M16" s="167">
        <f t="shared" si="7"/>
        <v>0.13445923353399117</v>
      </c>
      <c r="N16" s="56">
        <f t="shared" si="8"/>
        <v>0.6954022988505747</v>
      </c>
      <c r="O16" s="56">
        <f t="shared" si="0"/>
        <v>0.49425287356321757</v>
      </c>
      <c r="P16" s="56"/>
      <c r="Q16" s="167">
        <f t="shared" si="2"/>
        <v>0.58626323822099224</v>
      </c>
      <c r="R16" s="56">
        <f t="shared" si="9"/>
        <v>0.17638483965014576</v>
      </c>
      <c r="S16" s="56">
        <f t="shared" si="3"/>
        <v>9.7065462753950171E-2</v>
      </c>
      <c r="T16" s="56"/>
      <c r="U16" s="167">
        <f t="shared" si="10"/>
        <v>0.13672515120204798</v>
      </c>
      <c r="V16" s="170">
        <v>181.55</v>
      </c>
      <c r="W16" s="170">
        <v>8.3000000000000007</v>
      </c>
      <c r="X16" s="170">
        <v>9.1550000000000011</v>
      </c>
      <c r="Y16" s="170">
        <v>14.649999999999999</v>
      </c>
      <c r="Z16" s="170">
        <v>2.645</v>
      </c>
      <c r="AA16" s="171">
        <f>+AVERAGE(Y16:Y16)</f>
        <v>14.649999999999999</v>
      </c>
      <c r="AB16" s="171"/>
      <c r="AC16" s="171"/>
      <c r="AD16" s="56"/>
      <c r="AE16" s="56">
        <v>1.5899999999999999</v>
      </c>
      <c r="AF16" s="56">
        <v>3.2830000000000004</v>
      </c>
      <c r="AG16" s="56"/>
      <c r="AH16" s="167">
        <f t="shared" si="11"/>
        <v>2.4365000000000001</v>
      </c>
      <c r="AI16" s="167">
        <f t="shared" si="19"/>
        <v>0.22581632212593863</v>
      </c>
      <c r="AJ16" s="56">
        <f t="shared" si="12"/>
        <v>2.3177842565597668</v>
      </c>
      <c r="AK16" s="56">
        <f t="shared" si="13"/>
        <v>3.7054176072234766</v>
      </c>
      <c r="AL16" s="56"/>
      <c r="AM16" s="167">
        <f t="shared" si="20"/>
        <v>3.0116009318916217</v>
      </c>
      <c r="AN16" s="56">
        <f t="shared" si="14"/>
        <v>7.6100628930817624</v>
      </c>
      <c r="AO16" s="56">
        <f t="shared" si="15"/>
        <v>2.6195552848004828</v>
      </c>
      <c r="AP16" s="56"/>
      <c r="AQ16" s="81">
        <f t="shared" si="16"/>
        <v>4.1867352124134065</v>
      </c>
      <c r="AR16" s="32"/>
      <c r="AS16" s="32"/>
      <c r="AT16" s="32"/>
      <c r="AU16" s="32"/>
      <c r="AV16" s="32"/>
      <c r="AW16" s="32"/>
      <c r="AX16" s="32"/>
      <c r="AY16" s="32"/>
    </row>
    <row r="17" spans="1:51" hidden="1" x14ac:dyDescent="0.25">
      <c r="A17" s="90"/>
      <c r="B17" s="91"/>
      <c r="C17" s="7"/>
      <c r="D17" s="92"/>
      <c r="E17" s="92"/>
      <c r="F17" s="93"/>
      <c r="G17" s="94"/>
      <c r="H17" s="81"/>
      <c r="I17" s="54"/>
      <c r="J17" s="54"/>
      <c r="K17" s="54"/>
      <c r="L17" s="12"/>
      <c r="M17" s="81"/>
      <c r="N17" s="95"/>
      <c r="O17" s="95"/>
      <c r="P17" s="95"/>
      <c r="Q17" s="81"/>
      <c r="R17" s="95"/>
      <c r="S17" s="95"/>
      <c r="T17" s="95"/>
      <c r="U17" s="81"/>
      <c r="V17" s="25"/>
      <c r="W17" s="25"/>
      <c r="X17" s="25"/>
      <c r="Y17" s="25"/>
      <c r="Z17" s="25"/>
      <c r="AA17" s="60"/>
      <c r="AB17" s="60"/>
      <c r="AC17" s="60"/>
      <c r="AD17" s="95"/>
      <c r="AE17" s="95"/>
      <c r="AF17" s="95"/>
      <c r="AG17" s="95"/>
      <c r="AH17" s="81"/>
      <c r="AI17"/>
      <c r="AJ17" s="95"/>
      <c r="AK17" s="95"/>
      <c r="AL17" s="95"/>
      <c r="AM17" s="81"/>
      <c r="AN17" s="95"/>
      <c r="AO17" s="95"/>
      <c r="AP17" s="95"/>
      <c r="AQ17" s="81"/>
      <c r="AR17" s="32"/>
      <c r="AS17" s="32"/>
      <c r="AT17" s="32"/>
      <c r="AU17" s="32"/>
      <c r="AV17" s="32"/>
      <c r="AW17" s="32"/>
      <c r="AX17" s="32"/>
      <c r="AY17" s="32"/>
    </row>
    <row r="18" spans="1:51" x14ac:dyDescent="0.25">
      <c r="A18" s="85">
        <v>43066</v>
      </c>
      <c r="B18" s="30"/>
      <c r="C18" s="15">
        <f t="shared" si="5"/>
        <v>43066</v>
      </c>
      <c r="D18" s="42">
        <v>10128.799999999999</v>
      </c>
      <c r="E18" s="42">
        <v>11598.4</v>
      </c>
      <c r="F18" s="42">
        <v>16328.7</v>
      </c>
      <c r="G18" s="31">
        <f t="shared" ref="G18:G43" si="22">+AVERAGE(D18:F18)</f>
        <v>12685.299999999997</v>
      </c>
      <c r="H18" s="81"/>
      <c r="I18" s="48">
        <v>7.87</v>
      </c>
      <c r="J18" s="48">
        <v>8.2799999999999994</v>
      </c>
      <c r="K18" s="48">
        <v>8.4830000000000005</v>
      </c>
      <c r="L18" s="4">
        <f t="shared" ref="L18:L21" si="23">+GEOMEAN(I18:K18)</f>
        <v>8.2070077849159162</v>
      </c>
      <c r="M18" s="81"/>
      <c r="N18" s="95">
        <f t="shared" ref="N18:N20" si="24">+I18/0.174</f>
        <v>45.229885057471272</v>
      </c>
      <c r="O18" s="95">
        <f t="shared" ref="O18:O20" si="25">+J18/0.174</f>
        <v>47.586206896551722</v>
      </c>
      <c r="P18" s="95">
        <f t="shared" ref="P18:P20" si="26">+K18/0.174</f>
        <v>48.752873563218394</v>
      </c>
      <c r="Q18" s="81">
        <f t="shared" si="2"/>
        <v>47.166711407562737</v>
      </c>
      <c r="R18" s="19">
        <f t="shared" si="9"/>
        <v>0.77699233867782957</v>
      </c>
      <c r="S18" s="19">
        <f t="shared" si="3"/>
        <v>0.71389157125120706</v>
      </c>
      <c r="T18" s="19">
        <f t="shared" ref="T18:T40" si="27">+K18/F18*1000</f>
        <v>0.51951471948164885</v>
      </c>
      <c r="U18" s="81">
        <f t="shared" si="10"/>
        <v>0.67013287647022857</v>
      </c>
      <c r="V18" s="24"/>
      <c r="W18" s="24"/>
      <c r="X18" s="24"/>
      <c r="Y18" s="24"/>
      <c r="Z18" s="24"/>
      <c r="AA18" s="59">
        <f t="shared" si="18"/>
        <v>4.166666666666667</v>
      </c>
      <c r="AB18" s="59"/>
      <c r="AC18" s="59"/>
      <c r="AD18" s="19"/>
      <c r="AE18" s="19">
        <v>251.1</v>
      </c>
      <c r="AF18" s="19">
        <v>179.55</v>
      </c>
      <c r="AG18" s="19">
        <v>221.28</v>
      </c>
      <c r="AH18" s="81">
        <f t="shared" si="11"/>
        <v>217.30999999999997</v>
      </c>
      <c r="AI18" s="81"/>
      <c r="AJ18" s="19">
        <f t="shared" ref="AJ18:AL20" si="28">+(AE18/D18*1000)</f>
        <v>24.790695837611565</v>
      </c>
      <c r="AK18" s="19">
        <f t="shared" si="28"/>
        <v>15.48058352876259</v>
      </c>
      <c r="AL18" s="19">
        <f t="shared" si="28"/>
        <v>13.55159933123886</v>
      </c>
      <c r="AM18" s="81">
        <f>AVERAGE(AJ18:AL18)</f>
        <v>17.940959565871008</v>
      </c>
      <c r="AN18" s="19">
        <f t="shared" ref="AN18:AQ20" si="29">+(I18/AE18*100)</f>
        <v>3.1342094782954999</v>
      </c>
      <c r="AO18" s="19">
        <f t="shared" si="29"/>
        <v>4.6115288220551376</v>
      </c>
      <c r="AP18" s="19">
        <f t="shared" si="29"/>
        <v>3.8336044830079539</v>
      </c>
      <c r="AQ18" s="81">
        <f t="shared" si="29"/>
        <v>3.7766360429413823</v>
      </c>
      <c r="AR18" s="32">
        <v>0</v>
      </c>
      <c r="AS18" s="32">
        <v>0</v>
      </c>
      <c r="AT18" s="32">
        <v>0</v>
      </c>
      <c r="AU18" s="32"/>
      <c r="AV18" s="32"/>
      <c r="AW18" s="32"/>
      <c r="AX18" s="32"/>
      <c r="AY18" s="32"/>
    </row>
    <row r="19" spans="1:51" x14ac:dyDescent="0.25">
      <c r="A19" s="85">
        <v>43087</v>
      </c>
      <c r="B19" s="30">
        <f t="shared" si="4"/>
        <v>21</v>
      </c>
      <c r="C19" s="15">
        <f t="shared" si="5"/>
        <v>43087</v>
      </c>
      <c r="D19" s="42">
        <v>41307.5</v>
      </c>
      <c r="E19" s="42">
        <v>29854.9</v>
      </c>
      <c r="F19" s="42">
        <v>30184.7</v>
      </c>
      <c r="G19" s="31">
        <f t="shared" si="22"/>
        <v>33782.366666666661</v>
      </c>
      <c r="H19" s="81">
        <f>+(LN(G19)-LN(G18))/($A19-$A18)</f>
        <v>4.6642625112085223E-2</v>
      </c>
      <c r="I19" s="48">
        <v>10.823</v>
      </c>
      <c r="J19" s="48">
        <v>16.190999999999999</v>
      </c>
      <c r="K19" s="48">
        <v>14.361000000000001</v>
      </c>
      <c r="L19" s="4">
        <f t="shared" si="23"/>
        <v>13.60197600806892</v>
      </c>
      <c r="M19" s="81">
        <f>+(LN(L19)-LN(L18))/($A19-$A18)</f>
        <v>2.4058413318159177E-2</v>
      </c>
      <c r="N19" s="95">
        <f t="shared" si="24"/>
        <v>62.201149425287362</v>
      </c>
      <c r="O19" s="95">
        <f t="shared" si="25"/>
        <v>93.051724137931032</v>
      </c>
      <c r="P19" s="95">
        <f t="shared" si="26"/>
        <v>82.534482758620697</v>
      </c>
      <c r="Q19" s="81">
        <f t="shared" si="2"/>
        <v>78.172275908442074</v>
      </c>
      <c r="R19" s="19">
        <f t="shared" si="9"/>
        <v>0.26201053077528297</v>
      </c>
      <c r="S19" s="19">
        <f t="shared" si="3"/>
        <v>0.54232303574957541</v>
      </c>
      <c r="T19" s="19">
        <f t="shared" si="27"/>
        <v>0.47577083754352373</v>
      </c>
      <c r="U19" s="81">
        <f t="shared" si="10"/>
        <v>0.42670146802279402</v>
      </c>
      <c r="V19" s="24">
        <v>81.566666666666663</v>
      </c>
      <c r="W19" s="24">
        <v>9.2666666666666657</v>
      </c>
      <c r="X19" s="24">
        <v>11.113333333333335</v>
      </c>
      <c r="Y19" s="24">
        <v>4.166666666666667</v>
      </c>
      <c r="Z19" s="24">
        <v>1.1033333333333333</v>
      </c>
      <c r="AA19" s="59">
        <f t="shared" si="18"/>
        <v>5.7666666666666675</v>
      </c>
      <c r="AB19" s="59"/>
      <c r="AC19" s="59"/>
      <c r="AD19" s="19"/>
      <c r="AE19" s="19">
        <v>156</v>
      </c>
      <c r="AF19" s="19">
        <v>253.94000000000003</v>
      </c>
      <c r="AG19" s="19">
        <v>198.76</v>
      </c>
      <c r="AH19" s="81">
        <f t="shared" si="11"/>
        <v>202.9</v>
      </c>
      <c r="AI19" s="81">
        <f t="shared" si="19"/>
        <v>-3.2672218428512253E-3</v>
      </c>
      <c r="AJ19" s="19">
        <f t="shared" si="28"/>
        <v>3.7765538945712036</v>
      </c>
      <c r="AK19" s="19">
        <f t="shared" si="28"/>
        <v>8.5058064170370695</v>
      </c>
      <c r="AL19" s="19">
        <f t="shared" si="28"/>
        <v>6.5847929580217794</v>
      </c>
      <c r="AM19" s="81">
        <f>AVERAGE(AJ19:AL19)</f>
        <v>6.2890510898766836</v>
      </c>
      <c r="AN19" s="19">
        <f t="shared" si="29"/>
        <v>6.9378205128205126</v>
      </c>
      <c r="AO19" s="19">
        <f t="shared" si="29"/>
        <v>6.3759155706072299</v>
      </c>
      <c r="AP19" s="19">
        <f t="shared" si="29"/>
        <v>7.2252968404105458</v>
      </c>
      <c r="AQ19" s="81">
        <f t="shared" si="29"/>
        <v>6.7037831483829082</v>
      </c>
      <c r="AR19" s="32">
        <v>0</v>
      </c>
      <c r="AS19" s="32">
        <v>0</v>
      </c>
      <c r="AT19" s="32">
        <v>0</v>
      </c>
      <c r="AU19" s="32"/>
      <c r="AV19" s="32"/>
      <c r="AW19" s="32"/>
      <c r="AX19" s="32"/>
      <c r="AY19" s="32"/>
    </row>
    <row r="20" spans="1:51" s="78" customFormat="1" ht="15.75" thickBot="1" x14ac:dyDescent="0.3">
      <c r="A20" s="85">
        <v>43129</v>
      </c>
      <c r="B20" s="64">
        <f t="shared" si="4"/>
        <v>42</v>
      </c>
      <c r="C20" s="65">
        <f t="shared" si="5"/>
        <v>43129</v>
      </c>
      <c r="D20" s="165">
        <v>4315.5</v>
      </c>
      <c r="E20" s="165">
        <v>2096</v>
      </c>
      <c r="F20" s="165">
        <v>1136</v>
      </c>
      <c r="G20" s="67">
        <f t="shared" si="22"/>
        <v>2515.8333333333335</v>
      </c>
      <c r="H20" s="82">
        <f>+(LN(G20)-LN(G19))/($A20-$A19)</f>
        <v>-6.1841306575593405E-2</v>
      </c>
      <c r="I20" s="51">
        <v>11.05</v>
      </c>
      <c r="J20" s="51">
        <v>10.56</v>
      </c>
      <c r="K20" s="51">
        <v>14.99</v>
      </c>
      <c r="L20" s="5">
        <f t="shared" si="23"/>
        <v>12.048767101237814</v>
      </c>
      <c r="M20" s="82">
        <f>+(LN(L20)-LN(L19))/($A20-$A19)</f>
        <v>-2.8869699392041572E-3</v>
      </c>
      <c r="N20" s="20">
        <f t="shared" si="24"/>
        <v>63.505747126436788</v>
      </c>
      <c r="O20" s="20">
        <f t="shared" si="25"/>
        <v>60.689655172413801</v>
      </c>
      <c r="P20" s="20">
        <f t="shared" si="26"/>
        <v>86.149425287356323</v>
      </c>
      <c r="Q20" s="82">
        <f>+GEOMEAN(N20:P20)</f>
        <v>69.245787938148368</v>
      </c>
      <c r="R20" s="20">
        <f>+I20/D20*1000</f>
        <v>2.5605375970339477</v>
      </c>
      <c r="S20" s="20">
        <f>+J20/E20*1000</f>
        <v>5.0381679389312977</v>
      </c>
      <c r="T20" s="20">
        <f>+K20/F20*1000</f>
        <v>13.195422535211268</v>
      </c>
      <c r="U20" s="82">
        <f t="shared" si="10"/>
        <v>6.9313760237255044</v>
      </c>
      <c r="V20" s="68">
        <v>125.26666666666667</v>
      </c>
      <c r="W20" s="68">
        <v>7.4666666666666659</v>
      </c>
      <c r="X20" s="68">
        <v>8.7000000000000011</v>
      </c>
      <c r="Y20" s="68">
        <v>7.3666666666666671</v>
      </c>
      <c r="Z20" s="68"/>
      <c r="AA20" s="75">
        <f>+AVERAGE(Y20:Y20)</f>
        <v>7.3666666666666671</v>
      </c>
      <c r="AB20" s="75"/>
      <c r="AC20" s="75"/>
      <c r="AD20" s="20"/>
      <c r="AE20" s="20">
        <v>138.35000000000002</v>
      </c>
      <c r="AF20" s="20">
        <v>131.45000000000002</v>
      </c>
      <c r="AG20" s="20">
        <v>227.26999999999998</v>
      </c>
      <c r="AH20" s="82">
        <f t="shared" si="11"/>
        <v>165.69000000000003</v>
      </c>
      <c r="AI20" s="82">
        <f t="shared" si="19"/>
        <v>-4.8236827202514862E-3</v>
      </c>
      <c r="AJ20" s="20">
        <f t="shared" si="28"/>
        <v>32.058857606302865</v>
      </c>
      <c r="AK20" s="20">
        <f t="shared" si="28"/>
        <v>62.714694656488561</v>
      </c>
      <c r="AL20" s="20">
        <f t="shared" si="28"/>
        <v>200.06161971830986</v>
      </c>
      <c r="AM20" s="82">
        <f>AVERAGE(AJ20:AL20)</f>
        <v>98.278390660367094</v>
      </c>
      <c r="AN20" s="20">
        <f t="shared" si="29"/>
        <v>7.9869895193350189</v>
      </c>
      <c r="AO20" s="20">
        <f t="shared" si="29"/>
        <v>8.03347280334728</v>
      </c>
      <c r="AP20" s="20">
        <f t="shared" si="29"/>
        <v>6.5956791481497783</v>
      </c>
      <c r="AQ20" s="82">
        <f t="shared" si="29"/>
        <v>7.2718734390957884</v>
      </c>
      <c r="AR20" s="32">
        <v>0</v>
      </c>
      <c r="AS20" s="32"/>
      <c r="AT20" s="32"/>
      <c r="AU20" s="32"/>
      <c r="AV20" s="32"/>
      <c r="AW20" s="32"/>
      <c r="AX20" s="32"/>
      <c r="AY20" s="32"/>
    </row>
    <row r="21" spans="1:51" s="78" customFormat="1" ht="15.75" thickBot="1" x14ac:dyDescent="0.3">
      <c r="A21" s="306">
        <v>43181</v>
      </c>
      <c r="B21" s="64"/>
      <c r="C21" s="65">
        <f t="shared" si="5"/>
        <v>43181</v>
      </c>
      <c r="D21" s="26">
        <v>10</v>
      </c>
      <c r="E21" s="26">
        <v>10</v>
      </c>
      <c r="F21" s="26">
        <v>10</v>
      </c>
      <c r="G21" s="67">
        <f t="shared" si="22"/>
        <v>10</v>
      </c>
      <c r="H21" s="307" t="s">
        <v>172</v>
      </c>
      <c r="I21" s="51">
        <v>1E-3</v>
      </c>
      <c r="J21" s="51">
        <v>1E-3</v>
      </c>
      <c r="K21" s="51">
        <v>1E-3</v>
      </c>
      <c r="L21" s="5">
        <f t="shared" si="23"/>
        <v>1E-3</v>
      </c>
      <c r="M21" s="82"/>
      <c r="N21" s="20">
        <v>0.01</v>
      </c>
      <c r="O21" s="20">
        <v>0.01</v>
      </c>
      <c r="P21" s="20">
        <v>0.01</v>
      </c>
      <c r="Q21" s="82">
        <f>+GEOMEAN(N21:P21)</f>
        <v>0.01</v>
      </c>
      <c r="R21" s="20"/>
      <c r="S21" s="20"/>
      <c r="T21" s="20"/>
      <c r="U21" s="82"/>
      <c r="V21" s="68"/>
      <c r="W21" s="68"/>
      <c r="X21" s="68"/>
      <c r="Y21" s="68"/>
      <c r="Z21" s="68"/>
      <c r="AA21" s="75"/>
      <c r="AB21" s="75"/>
      <c r="AC21" s="75"/>
      <c r="AD21" s="20"/>
      <c r="AE21" s="20"/>
      <c r="AF21" s="20"/>
      <c r="AG21" s="20"/>
      <c r="AH21" s="82"/>
      <c r="AI21" s="20"/>
      <c r="AJ21" s="20"/>
      <c r="AK21" s="20"/>
      <c r="AL21" s="20"/>
      <c r="AM21" s="82"/>
      <c r="AN21" s="20"/>
      <c r="AO21" s="20"/>
      <c r="AP21" s="20"/>
      <c r="AQ21" s="82"/>
    </row>
    <row r="22" spans="1:51" x14ac:dyDescent="0.25">
      <c r="A22" s="96"/>
      <c r="B22" s="91"/>
      <c r="C22" s="7"/>
      <c r="D22" s="92"/>
      <c r="E22" s="92"/>
      <c r="F22" s="92"/>
      <c r="G22" s="94"/>
      <c r="H22" s="81"/>
      <c r="I22" s="54"/>
      <c r="J22" s="54"/>
      <c r="K22" s="54"/>
      <c r="L22" s="12"/>
      <c r="M22" s="81"/>
      <c r="N22" s="95"/>
      <c r="O22" s="95"/>
      <c r="P22" s="95"/>
      <c r="Q22" s="81"/>
      <c r="R22" s="95"/>
      <c r="S22" s="95"/>
      <c r="T22" s="95"/>
      <c r="U22" s="81"/>
      <c r="V22" s="25"/>
      <c r="W22" s="25"/>
      <c r="X22" s="25"/>
      <c r="Y22" s="25"/>
      <c r="Z22" s="25"/>
      <c r="AA22" s="60"/>
      <c r="AB22" s="60"/>
      <c r="AC22" s="60"/>
      <c r="AD22" s="95"/>
      <c r="AE22" s="95"/>
      <c r="AF22" s="95"/>
      <c r="AG22" s="95"/>
      <c r="AH22" s="81"/>
      <c r="AI22"/>
      <c r="AJ22" s="95"/>
      <c r="AK22" s="95"/>
      <c r="AL22" s="95"/>
      <c r="AM22" s="81"/>
      <c r="AN22" s="95"/>
      <c r="AO22" s="95"/>
      <c r="AP22" s="95"/>
      <c r="AQ22" s="81"/>
      <c r="AR22" s="32"/>
      <c r="AS22" s="32"/>
      <c r="AT22" s="32"/>
      <c r="AU22" s="32"/>
      <c r="AV22" s="32"/>
      <c r="AW22" s="32"/>
      <c r="AX22" s="32"/>
      <c r="AY22" s="32"/>
    </row>
    <row r="23" spans="1:51" x14ac:dyDescent="0.25">
      <c r="A23" s="58">
        <v>43257</v>
      </c>
      <c r="B23" s="15"/>
      <c r="C23" s="15">
        <f t="shared" si="5"/>
        <v>43257</v>
      </c>
      <c r="D23" s="42">
        <v>100</v>
      </c>
      <c r="E23" s="42">
        <v>100</v>
      </c>
      <c r="F23" s="42">
        <v>100</v>
      </c>
      <c r="G23" s="31">
        <f t="shared" si="22"/>
        <v>100</v>
      </c>
      <c r="H23" s="83"/>
      <c r="I23" s="54">
        <v>8.8999999999999965E-3</v>
      </c>
      <c r="J23" s="54">
        <v>8.8999999999999965E-3</v>
      </c>
      <c r="K23" s="54">
        <v>8.8999999999999965E-3</v>
      </c>
      <c r="L23" s="52">
        <f t="shared" ref="L23:L43" si="30">+GEOMEAN(I23:K23)</f>
        <v>8.8999999999999965E-3</v>
      </c>
      <c r="M23" s="81"/>
      <c r="N23" s="95">
        <f t="shared" ref="N23:N42" si="31">+I23/0.174</f>
        <v>5.1149425287356304E-2</v>
      </c>
      <c r="O23" s="95">
        <f t="shared" ref="O23:O43" si="32">+J23/0.174</f>
        <v>5.1149425287356304E-2</v>
      </c>
      <c r="P23" s="95">
        <f t="shared" ref="P23:P43" si="33">+K23/0.174</f>
        <v>5.1149425287356304E-2</v>
      </c>
      <c r="Q23" s="81">
        <f t="shared" si="2"/>
        <v>5.1149425287356304E-2</v>
      </c>
      <c r="R23" s="19">
        <f>+I23/D23*1000</f>
        <v>8.8999999999999968E-2</v>
      </c>
      <c r="S23" s="19">
        <f>+J23/E23*1000</f>
        <v>8.8999999999999968E-2</v>
      </c>
      <c r="T23" s="19">
        <f>+K23/F23*1000</f>
        <v>8.8999999999999968E-2</v>
      </c>
      <c r="U23" s="81">
        <f>+AVERAGE(R23:T23)</f>
        <v>8.8999999999999968E-2</v>
      </c>
      <c r="V23" s="24"/>
      <c r="W23" s="24"/>
      <c r="X23" s="24"/>
      <c r="Y23" s="25"/>
      <c r="Z23" s="24"/>
      <c r="AA23" s="59"/>
      <c r="AB23" s="59"/>
      <c r="AC23" s="59"/>
      <c r="AD23" s="19"/>
      <c r="AE23" s="19">
        <v>0.15809999999999999</v>
      </c>
      <c r="AF23" s="19">
        <v>0.15809999999999999</v>
      </c>
      <c r="AG23" s="19">
        <v>0.15809999999999999</v>
      </c>
      <c r="AH23" s="81">
        <f t="shared" si="11"/>
        <v>0.15809999999999999</v>
      </c>
      <c r="AI23"/>
      <c r="AJ23" s="19"/>
      <c r="AK23" s="19"/>
      <c r="AL23" s="19"/>
      <c r="AM23" s="81"/>
      <c r="AN23" s="19"/>
      <c r="AO23" s="19"/>
      <c r="AP23" s="19"/>
      <c r="AQ23" s="81"/>
      <c r="AR23"/>
      <c r="AS23"/>
      <c r="AT23"/>
      <c r="AU23"/>
    </row>
    <row r="24" spans="1:51" x14ac:dyDescent="0.25">
      <c r="A24" s="58">
        <v>43270</v>
      </c>
      <c r="B24" s="30">
        <f t="shared" ref="B24:B43" si="34">+A24-A23</f>
        <v>13</v>
      </c>
      <c r="C24" s="15">
        <f t="shared" si="5"/>
        <v>43270</v>
      </c>
      <c r="D24" s="8">
        <v>364</v>
      </c>
      <c r="E24" s="8">
        <v>389</v>
      </c>
      <c r="F24" s="8">
        <v>413</v>
      </c>
      <c r="G24" s="31">
        <f t="shared" si="22"/>
        <v>388.66666666666669</v>
      </c>
      <c r="H24" s="81">
        <f t="shared" ref="H24:H41" si="35">+(LN(G24)-LN(G23))/(A24-A23)</f>
        <v>0.10442706863494128</v>
      </c>
      <c r="I24" s="48">
        <v>7.0000000000000062E-2</v>
      </c>
      <c r="J24" s="48">
        <v>7.0000000000000062E-2</v>
      </c>
      <c r="K24" s="48">
        <v>6.5000000000000058E-2</v>
      </c>
      <c r="L24" s="52">
        <f t="shared" si="30"/>
        <v>6.8291996944329081E-2</v>
      </c>
      <c r="M24" s="81">
        <f t="shared" ref="M24:M43" si="36">+(LN(L24)-LN(L23))/($A24-$A23)</f>
        <v>0.15674933137897631</v>
      </c>
      <c r="N24" s="95">
        <f t="shared" si="31"/>
        <v>0.40229885057471304</v>
      </c>
      <c r="O24" s="95">
        <f t="shared" si="32"/>
        <v>0.40229885057471304</v>
      </c>
      <c r="P24" s="95">
        <f t="shared" si="33"/>
        <v>0.37356321839080497</v>
      </c>
      <c r="Q24" s="81">
        <f t="shared" si="2"/>
        <v>0.39248274105936254</v>
      </c>
      <c r="R24" s="19">
        <f t="shared" si="9"/>
        <v>0.19230769230769246</v>
      </c>
      <c r="S24" s="19">
        <f t="shared" si="3"/>
        <v>0.1799485861182521</v>
      </c>
      <c r="T24" s="19">
        <f t="shared" si="27"/>
        <v>0.15738498789346261</v>
      </c>
      <c r="U24" s="81">
        <f t="shared" si="10"/>
        <v>0.17654708877313574</v>
      </c>
      <c r="V24" s="24">
        <v>129.46666666666667</v>
      </c>
      <c r="W24" s="24">
        <v>10.166666666666666</v>
      </c>
      <c r="X24" s="24">
        <v>15.416666666666666</v>
      </c>
      <c r="Y24" s="25">
        <v>17.400000000000002</v>
      </c>
      <c r="Z24" s="24">
        <v>1.8333333333333333</v>
      </c>
      <c r="AA24" s="60"/>
      <c r="AB24" s="47">
        <v>17.540069444444445</v>
      </c>
      <c r="AC24" s="30">
        <v>16063.158738461538</v>
      </c>
      <c r="AD24" s="23">
        <f t="shared" ref="AD24:AD43" si="37">+GEOMEAN(G23:G24)</f>
        <v>197.14630776828326</v>
      </c>
      <c r="AE24" s="19">
        <v>0.71000000000000008</v>
      </c>
      <c r="AF24" s="19">
        <v>0.83299999999999996</v>
      </c>
      <c r="AG24" s="19">
        <v>0.68200000000000005</v>
      </c>
      <c r="AH24" s="81">
        <f t="shared" si="11"/>
        <v>0.7416666666666667</v>
      </c>
      <c r="AI24" s="95">
        <f t="shared" ref="AI24:AI43" si="38">+(LN(AH24)-LN(AH23))/($A24-$A23)</f>
        <v>0.11889785859360034</v>
      </c>
      <c r="AJ24" s="19">
        <f t="shared" ref="AJ24:AJ43" si="39">+(AE24/D24*1000)</f>
        <v>1.9505494505494507</v>
      </c>
      <c r="AK24" s="19">
        <f t="shared" ref="AK24:AK43" si="40">+(AF24/E24*1000)</f>
        <v>2.1413881748071981</v>
      </c>
      <c r="AL24" s="19">
        <f t="shared" ref="AL24:AL43" si="41">+(AG24/F24*1000)</f>
        <v>1.6513317191283294</v>
      </c>
      <c r="AM24" s="81">
        <f t="shared" ref="AM24:AM43" si="42">AVERAGE(AJ24:AL24)</f>
        <v>1.9144231148283259</v>
      </c>
      <c r="AN24" s="19">
        <f t="shared" ref="AN24:AN34" si="43">+(I24/AE24*100)</f>
        <v>9.859154929577473</v>
      </c>
      <c r="AO24" s="19">
        <f t="shared" ref="AO24:AO34" si="44">+(J24/AF24*100)</f>
        <v>8.4033613445378226</v>
      </c>
      <c r="AP24" s="19">
        <f t="shared" ref="AP24:AP34" si="45">+(K24/AG24*100)</f>
        <v>9.5307917888563125</v>
      </c>
      <c r="AQ24" s="81">
        <f t="shared" ref="AQ24:AQ34" si="46">+(L24/AH24*100)</f>
        <v>9.2079097003589769</v>
      </c>
      <c r="AR24"/>
      <c r="AS24"/>
      <c r="AT24"/>
      <c r="AU24"/>
    </row>
    <row r="25" spans="1:51" x14ac:dyDescent="0.25">
      <c r="A25" s="58">
        <v>43277</v>
      </c>
      <c r="B25" s="30">
        <f t="shared" si="34"/>
        <v>7</v>
      </c>
      <c r="C25" s="15">
        <f t="shared" si="5"/>
        <v>43277</v>
      </c>
      <c r="D25" s="8">
        <v>420</v>
      </c>
      <c r="E25" s="8">
        <v>567</v>
      </c>
      <c r="F25" s="8">
        <v>273</v>
      </c>
      <c r="G25" s="31">
        <f t="shared" si="22"/>
        <v>420</v>
      </c>
      <c r="H25" s="81">
        <f t="shared" si="35"/>
        <v>1.1076090433583628E-2</v>
      </c>
      <c r="I25" s="48">
        <v>0.10299999999999998</v>
      </c>
      <c r="J25" s="48">
        <v>9.7999999999999976E-2</v>
      </c>
      <c r="K25" s="48">
        <v>6.4000000000000057E-2</v>
      </c>
      <c r="L25" s="52">
        <f t="shared" si="30"/>
        <v>8.6446568402853988E-2</v>
      </c>
      <c r="M25" s="81">
        <f t="shared" si="36"/>
        <v>3.3676276012643856E-2</v>
      </c>
      <c r="N25" s="95">
        <f t="shared" si="31"/>
        <v>0.59195402298850563</v>
      </c>
      <c r="O25" s="95">
        <f t="shared" si="32"/>
        <v>0.56321839080459757</v>
      </c>
      <c r="P25" s="95">
        <f t="shared" si="33"/>
        <v>0.36781609195402332</v>
      </c>
      <c r="Q25" s="81">
        <f t="shared" si="2"/>
        <v>0.49681935863709187</v>
      </c>
      <c r="R25" s="19">
        <f t="shared" si="9"/>
        <v>0.2452380952380952</v>
      </c>
      <c r="S25" s="19">
        <f t="shared" si="3"/>
        <v>0.17283950617283947</v>
      </c>
      <c r="T25" s="19">
        <f t="shared" si="27"/>
        <v>0.23443223443223463</v>
      </c>
      <c r="U25" s="81">
        <f t="shared" si="10"/>
        <v>0.21750327861438976</v>
      </c>
      <c r="V25" s="24">
        <v>135.16666666666666</v>
      </c>
      <c r="W25" s="24">
        <v>10.166666666666666</v>
      </c>
      <c r="X25" s="24">
        <v>13.966666666666667</v>
      </c>
      <c r="Y25" s="24">
        <v>17.2</v>
      </c>
      <c r="Z25" s="24">
        <v>2.1333333333333333</v>
      </c>
      <c r="AA25" s="47">
        <f>+AVERAGE(Y25,Y24)</f>
        <v>17.3</v>
      </c>
      <c r="AB25" s="47">
        <v>15.696706349206353</v>
      </c>
      <c r="AC25" s="30">
        <v>16551.019199999999</v>
      </c>
      <c r="AD25" s="23">
        <f t="shared" si="37"/>
        <v>404.02970187846336</v>
      </c>
      <c r="AE25" s="19">
        <v>1.8889999999999998</v>
      </c>
      <c r="AF25" s="19">
        <v>2.2149999999999999</v>
      </c>
      <c r="AG25" s="19">
        <v>1.893</v>
      </c>
      <c r="AH25" s="81">
        <f t="shared" si="11"/>
        <v>1.9989999999999997</v>
      </c>
      <c r="AI25" s="95">
        <f t="shared" si="38"/>
        <v>0.14164320408116701</v>
      </c>
      <c r="AJ25" s="19">
        <f t="shared" si="39"/>
        <v>4.4976190476190467</v>
      </c>
      <c r="AK25" s="19">
        <f t="shared" si="40"/>
        <v>3.9065255731922393</v>
      </c>
      <c r="AL25" s="19">
        <f t="shared" si="41"/>
        <v>6.9340659340659343</v>
      </c>
      <c r="AM25" s="81">
        <f t="shared" si="42"/>
        <v>5.1127368516257397</v>
      </c>
      <c r="AN25" s="19">
        <f t="shared" si="43"/>
        <v>5.4526204340921121</v>
      </c>
      <c r="AO25" s="19">
        <f t="shared" si="44"/>
        <v>4.4243792325056424</v>
      </c>
      <c r="AP25" s="19">
        <f t="shared" si="45"/>
        <v>3.3808769149498179</v>
      </c>
      <c r="AQ25" s="81">
        <f t="shared" si="46"/>
        <v>4.3244906654754374</v>
      </c>
      <c r="AR25"/>
      <c r="AS25"/>
      <c r="AT25"/>
      <c r="AU25"/>
    </row>
    <row r="26" spans="1:51" x14ac:dyDescent="0.25">
      <c r="A26" s="58">
        <v>43284</v>
      </c>
      <c r="B26" s="30">
        <f t="shared" si="34"/>
        <v>7</v>
      </c>
      <c r="C26" s="15">
        <f t="shared" si="5"/>
        <v>43284</v>
      </c>
      <c r="D26" s="8">
        <v>1656</v>
      </c>
      <c r="E26" s="8">
        <v>245</v>
      </c>
      <c r="F26" s="8">
        <v>519</v>
      </c>
      <c r="G26" s="31">
        <f t="shared" si="22"/>
        <v>806.66666666666663</v>
      </c>
      <c r="H26" s="81">
        <f t="shared" si="35"/>
        <v>9.3236545600744111E-2</v>
      </c>
      <c r="I26" s="48">
        <v>0.16200000000000003</v>
      </c>
      <c r="J26" s="48">
        <v>9.7000000000000086E-2</v>
      </c>
      <c r="K26" s="48">
        <v>4.4000000000000039E-2</v>
      </c>
      <c r="L26" s="52">
        <f t="shared" si="30"/>
        <v>8.8425965086899261E-2</v>
      </c>
      <c r="M26" s="81">
        <f t="shared" si="36"/>
        <v>3.2341617806738326E-3</v>
      </c>
      <c r="N26" s="95">
        <f t="shared" si="31"/>
        <v>0.931034482758621</v>
      </c>
      <c r="O26" s="95">
        <f t="shared" si="32"/>
        <v>0.55747126436781658</v>
      </c>
      <c r="P26" s="95">
        <f t="shared" si="33"/>
        <v>0.25287356321839105</v>
      </c>
      <c r="Q26" s="81">
        <f t="shared" si="2"/>
        <v>0.50819520164884635</v>
      </c>
      <c r="R26" s="19">
        <f t="shared" si="9"/>
        <v>9.7826086956521757E-2</v>
      </c>
      <c r="S26" s="19">
        <f t="shared" si="3"/>
        <v>0.39591836734693914</v>
      </c>
      <c r="T26" s="19">
        <f t="shared" si="27"/>
        <v>8.4778420038535723E-2</v>
      </c>
      <c r="U26" s="81">
        <f t="shared" si="10"/>
        <v>0.1928409581139989</v>
      </c>
      <c r="V26" s="24">
        <v>131.66666666666666</v>
      </c>
      <c r="W26" s="24">
        <v>9.5666666666666664</v>
      </c>
      <c r="X26" s="24">
        <v>10.773333333333333</v>
      </c>
      <c r="Y26" s="24">
        <v>17.866666666666664</v>
      </c>
      <c r="Z26" s="24">
        <v>2.2000000000000002</v>
      </c>
      <c r="AA26" s="47">
        <f t="shared" ref="AA26:AA43" si="47">+AVERAGE(Y26,Y25)</f>
        <v>17.533333333333331</v>
      </c>
      <c r="AB26" s="47">
        <v>21.117867063492067</v>
      </c>
      <c r="AC26" s="30">
        <v>26352.685714285712</v>
      </c>
      <c r="AD26" s="23">
        <f t="shared" si="37"/>
        <v>582.06528843420995</v>
      </c>
      <c r="AE26" s="19">
        <v>5.7110000000000003</v>
      </c>
      <c r="AF26" s="19">
        <v>2.7629999999999999</v>
      </c>
      <c r="AG26" s="19">
        <v>1.194</v>
      </c>
      <c r="AH26" s="81">
        <f t="shared" si="11"/>
        <v>3.2226666666666666</v>
      </c>
      <c r="AI26" s="95">
        <f t="shared" si="38"/>
        <v>6.8223159807837705E-2</v>
      </c>
      <c r="AJ26" s="19">
        <f t="shared" si="39"/>
        <v>3.4486714975845412</v>
      </c>
      <c r="AK26" s="19">
        <f t="shared" si="40"/>
        <v>11.277551020408163</v>
      </c>
      <c r="AL26" s="19">
        <f t="shared" si="41"/>
        <v>2.3005780346820806</v>
      </c>
      <c r="AM26" s="81">
        <f t="shared" si="42"/>
        <v>5.6756001842249288</v>
      </c>
      <c r="AN26" s="19">
        <f t="shared" si="43"/>
        <v>2.8366310628611457</v>
      </c>
      <c r="AO26" s="19">
        <f t="shared" si="44"/>
        <v>3.5106768005790836</v>
      </c>
      <c r="AP26" s="19">
        <f t="shared" si="45"/>
        <v>3.6850921273031862</v>
      </c>
      <c r="AQ26" s="81">
        <f t="shared" si="46"/>
        <v>2.7438756233005566</v>
      </c>
      <c r="AR26"/>
      <c r="AS26"/>
      <c r="AT26"/>
      <c r="AU26"/>
    </row>
    <row r="27" spans="1:51" x14ac:dyDescent="0.25">
      <c r="A27" s="58">
        <v>43291</v>
      </c>
      <c r="B27" s="30">
        <f t="shared" si="34"/>
        <v>7</v>
      </c>
      <c r="C27" s="15">
        <f t="shared" si="5"/>
        <v>43291</v>
      </c>
      <c r="D27" s="8">
        <v>1068</v>
      </c>
      <c r="E27" s="8">
        <v>869</v>
      </c>
      <c r="F27" s="8">
        <v>721</v>
      </c>
      <c r="G27" s="31">
        <f t="shared" si="22"/>
        <v>886</v>
      </c>
      <c r="H27" s="81">
        <f t="shared" si="35"/>
        <v>1.3400917160351205E-2</v>
      </c>
      <c r="I27" s="48">
        <v>0.21099999999999997</v>
      </c>
      <c r="J27" s="48">
        <v>0.13100000000000001</v>
      </c>
      <c r="K27" s="48">
        <v>0.14300000000000002</v>
      </c>
      <c r="L27" s="52">
        <f t="shared" si="30"/>
        <v>0.15811142863418068</v>
      </c>
      <c r="M27" s="81">
        <f t="shared" si="36"/>
        <v>8.3019197108718829E-2</v>
      </c>
      <c r="N27" s="95">
        <f t="shared" si="31"/>
        <v>1.2126436781609193</v>
      </c>
      <c r="O27" s="95">
        <f t="shared" si="32"/>
        <v>0.75287356321839094</v>
      </c>
      <c r="P27" s="95">
        <f t="shared" si="33"/>
        <v>0.82183908045977028</v>
      </c>
      <c r="Q27" s="81">
        <f t="shared" si="2"/>
        <v>0.90868637146080855</v>
      </c>
      <c r="R27" s="19">
        <f t="shared" si="9"/>
        <v>0.197565543071161</v>
      </c>
      <c r="S27" s="19">
        <f t="shared" si="3"/>
        <v>0.15074798619102417</v>
      </c>
      <c r="T27" s="19">
        <f t="shared" si="27"/>
        <v>0.19833564493758671</v>
      </c>
      <c r="U27" s="81">
        <f t="shared" si="10"/>
        <v>0.18221639139992396</v>
      </c>
      <c r="V27" s="24">
        <v>129.26666666666665</v>
      </c>
      <c r="W27" s="24">
        <v>10</v>
      </c>
      <c r="X27" s="24">
        <v>15.053333333333333</v>
      </c>
      <c r="Y27" s="24">
        <v>17.566666666666666</v>
      </c>
      <c r="Z27" s="24">
        <v>4.4133333333333331</v>
      </c>
      <c r="AA27" s="47">
        <f t="shared" si="47"/>
        <v>17.716666666666665</v>
      </c>
      <c r="AB27" s="47">
        <v>18.909950396825394</v>
      </c>
      <c r="AC27" s="30">
        <v>20119.62857142857</v>
      </c>
      <c r="AD27" s="23">
        <f t="shared" si="37"/>
        <v>845.40325683466972</v>
      </c>
      <c r="AE27" s="19">
        <v>6.33</v>
      </c>
      <c r="AF27" s="19">
        <v>4.8079999999999998</v>
      </c>
      <c r="AG27" s="19">
        <v>5.23</v>
      </c>
      <c r="AH27" s="81">
        <f t="shared" si="11"/>
        <v>5.4560000000000004</v>
      </c>
      <c r="AI27" s="95">
        <f t="shared" si="38"/>
        <v>7.5215249481147745E-2</v>
      </c>
      <c r="AJ27" s="19">
        <f t="shared" si="39"/>
        <v>5.9269662921348312</v>
      </c>
      <c r="AK27" s="19">
        <f t="shared" si="40"/>
        <v>5.5327963176064445</v>
      </c>
      <c r="AL27" s="19">
        <f t="shared" si="41"/>
        <v>7.2538141470180317</v>
      </c>
      <c r="AM27" s="81">
        <f t="shared" si="42"/>
        <v>6.2378589189197697</v>
      </c>
      <c r="AN27" s="19">
        <f t="shared" si="43"/>
        <v>3.3333333333333326</v>
      </c>
      <c r="AO27" s="19">
        <f t="shared" si="44"/>
        <v>2.7246256239600668</v>
      </c>
      <c r="AP27" s="19">
        <f t="shared" si="45"/>
        <v>2.7342256214149141</v>
      </c>
      <c r="AQ27" s="81">
        <f t="shared" si="46"/>
        <v>2.8979367418288247</v>
      </c>
      <c r="AR27">
        <v>30</v>
      </c>
      <c r="AS27">
        <v>20</v>
      </c>
      <c r="AT27">
        <v>30</v>
      </c>
      <c r="AU27"/>
    </row>
    <row r="28" spans="1:51" x14ac:dyDescent="0.25">
      <c r="A28" s="58">
        <v>43298</v>
      </c>
      <c r="B28" s="30">
        <f t="shared" si="34"/>
        <v>7</v>
      </c>
      <c r="C28" s="15">
        <f t="shared" si="5"/>
        <v>43298</v>
      </c>
      <c r="D28" s="8">
        <v>1111</v>
      </c>
      <c r="E28" s="8">
        <v>558</v>
      </c>
      <c r="F28" s="8">
        <v>709</v>
      </c>
      <c r="G28" s="31">
        <f t="shared" si="22"/>
        <v>792.66666666666663</v>
      </c>
      <c r="H28" s="81">
        <f t="shared" si="35"/>
        <v>-1.5902023146066289E-2</v>
      </c>
      <c r="I28" s="48">
        <v>0.22999999999999998</v>
      </c>
      <c r="J28" s="48">
        <v>9.4999999999999862E-2</v>
      </c>
      <c r="K28" s="48">
        <v>0.14100000000000013</v>
      </c>
      <c r="L28" s="52">
        <f t="shared" si="30"/>
        <v>0.14550911009195228</v>
      </c>
      <c r="M28" s="81">
        <f t="shared" si="36"/>
        <v>-1.1865904573105799E-2</v>
      </c>
      <c r="N28" s="95">
        <f t="shared" si="31"/>
        <v>1.3218390804597702</v>
      </c>
      <c r="O28" s="95">
        <f t="shared" si="32"/>
        <v>0.54597701149425215</v>
      </c>
      <c r="P28" s="95">
        <f t="shared" si="33"/>
        <v>0.81034482758620763</v>
      </c>
      <c r="Q28" s="81">
        <f t="shared" si="2"/>
        <v>0.83625925340202467</v>
      </c>
      <c r="R28" s="19">
        <f t="shared" si="9"/>
        <v>0.20702070207020701</v>
      </c>
      <c r="S28" s="19">
        <f t="shared" si="3"/>
        <v>0.17025089605734742</v>
      </c>
      <c r="T28" s="19">
        <f t="shared" si="27"/>
        <v>0.19887165021156575</v>
      </c>
      <c r="U28" s="81">
        <f t="shared" si="10"/>
        <v>0.19204774944637337</v>
      </c>
      <c r="V28" s="10">
        <v>151</v>
      </c>
      <c r="W28" s="24">
        <v>10.133333333333335</v>
      </c>
      <c r="X28" s="24">
        <v>16.953333333333333</v>
      </c>
      <c r="Y28" s="24">
        <v>20.533333333333335</v>
      </c>
      <c r="Z28" s="24">
        <v>2.8733333333333335</v>
      </c>
      <c r="AA28" s="47">
        <f t="shared" si="47"/>
        <v>19.05</v>
      </c>
      <c r="AB28" s="47">
        <v>20.480128968253972</v>
      </c>
      <c r="AC28" s="30">
        <v>23437.722342857138</v>
      </c>
      <c r="AD28" s="23">
        <f t="shared" si="37"/>
        <v>838.03500324668221</v>
      </c>
      <c r="AE28" s="19">
        <v>4.4380000000000006</v>
      </c>
      <c r="AF28" s="19">
        <v>0.92</v>
      </c>
      <c r="AG28" s="19">
        <v>1.806</v>
      </c>
      <c r="AH28" s="81">
        <f t="shared" si="11"/>
        <v>2.3880000000000003</v>
      </c>
      <c r="AI28" s="95">
        <f t="shared" si="38"/>
        <v>-0.11803710357297217</v>
      </c>
      <c r="AJ28" s="19">
        <f t="shared" si="39"/>
        <v>3.9945994599459951</v>
      </c>
      <c r="AK28" s="19">
        <f t="shared" si="40"/>
        <v>1.6487455197132617</v>
      </c>
      <c r="AL28" s="19">
        <f t="shared" si="41"/>
        <v>2.5472496473906912</v>
      </c>
      <c r="AM28" s="81">
        <f t="shared" si="42"/>
        <v>2.730198209016649</v>
      </c>
      <c r="AN28" s="19">
        <f t="shared" si="43"/>
        <v>5.1825146462370428</v>
      </c>
      <c r="AO28" s="19">
        <f t="shared" si="44"/>
        <v>10.326086956521724</v>
      </c>
      <c r="AP28" s="19">
        <f t="shared" si="45"/>
        <v>7.8073089700996743</v>
      </c>
      <c r="AQ28" s="81">
        <f t="shared" si="46"/>
        <v>6.0933463187584698</v>
      </c>
      <c r="AR28">
        <v>30</v>
      </c>
      <c r="AS28">
        <v>0</v>
      </c>
      <c r="AT28">
        <v>20</v>
      </c>
      <c r="AU28"/>
    </row>
    <row r="29" spans="1:51" x14ac:dyDescent="0.25">
      <c r="A29" s="58">
        <v>43305</v>
      </c>
      <c r="B29" s="30">
        <f t="shared" si="34"/>
        <v>7</v>
      </c>
      <c r="C29" s="15">
        <f t="shared" si="5"/>
        <v>43305</v>
      </c>
      <c r="D29" s="8">
        <v>3660</v>
      </c>
      <c r="E29" s="8">
        <v>7677</v>
      </c>
      <c r="F29" s="8">
        <v>622</v>
      </c>
      <c r="G29" s="31">
        <f t="shared" si="22"/>
        <v>3986.3333333333335</v>
      </c>
      <c r="H29" s="81">
        <f t="shared" si="35"/>
        <v>0.23074633353115445</v>
      </c>
      <c r="I29" s="48">
        <v>0.27200000000000002</v>
      </c>
      <c r="J29" s="48">
        <v>0.46100000000000008</v>
      </c>
      <c r="K29" s="48">
        <v>0.123</v>
      </c>
      <c r="L29" s="52">
        <f t="shared" si="30"/>
        <v>0.24891915247547486</v>
      </c>
      <c r="M29" s="81">
        <f t="shared" si="36"/>
        <v>7.669849398872193E-2</v>
      </c>
      <c r="N29" s="95">
        <f t="shared" si="31"/>
        <v>1.563218390804598</v>
      </c>
      <c r="O29" s="95">
        <f t="shared" si="32"/>
        <v>2.6494252873563227</v>
      </c>
      <c r="P29" s="95">
        <f t="shared" si="33"/>
        <v>0.70689655172413801</v>
      </c>
      <c r="Q29" s="81">
        <f t="shared" si="2"/>
        <v>1.4305698418130739</v>
      </c>
      <c r="R29" s="19">
        <f t="shared" si="9"/>
        <v>7.4316939890710379E-2</v>
      </c>
      <c r="S29" s="19">
        <f t="shared" si="3"/>
        <v>6.004949850201903E-2</v>
      </c>
      <c r="T29" s="19">
        <f t="shared" si="27"/>
        <v>0.19774919614147912</v>
      </c>
      <c r="U29" s="81">
        <f t="shared" si="10"/>
        <v>0.11070521151140285</v>
      </c>
      <c r="V29" s="10">
        <v>151.36666666666667</v>
      </c>
      <c r="W29" s="24">
        <v>10.266666666666666</v>
      </c>
      <c r="X29" s="24">
        <v>14.57</v>
      </c>
      <c r="Y29" s="24">
        <v>21.533333333333331</v>
      </c>
      <c r="Z29" s="24">
        <v>2.7833333333333337</v>
      </c>
      <c r="AA29" s="47">
        <f t="shared" si="47"/>
        <v>21.033333333333331</v>
      </c>
      <c r="AB29" s="47">
        <v>22.314017857142858</v>
      </c>
      <c r="AC29" s="30">
        <v>23071.62857142857</v>
      </c>
      <c r="AD29" s="23">
        <f t="shared" si="37"/>
        <v>1777.5920666889676</v>
      </c>
      <c r="AE29" s="19">
        <v>5.25</v>
      </c>
      <c r="AF29" s="19">
        <v>6.8069999999999995</v>
      </c>
      <c r="AG29" s="19">
        <v>2.2329999999999997</v>
      </c>
      <c r="AH29" s="81">
        <f t="shared" si="11"/>
        <v>4.7633333333333328</v>
      </c>
      <c r="AI29" s="95">
        <f t="shared" si="38"/>
        <v>9.864164396333007E-2</v>
      </c>
      <c r="AJ29" s="19">
        <f t="shared" si="39"/>
        <v>1.4344262295081966</v>
      </c>
      <c r="AK29" s="19">
        <f t="shared" si="40"/>
        <v>0.88667448221961698</v>
      </c>
      <c r="AL29" s="19">
        <f t="shared" si="41"/>
        <v>3.5900321543408356</v>
      </c>
      <c r="AM29" s="81">
        <f t="shared" si="42"/>
        <v>1.970377622022883</v>
      </c>
      <c r="AN29" s="19">
        <f t="shared" si="43"/>
        <v>5.1809523809523812</v>
      </c>
      <c r="AO29" s="19">
        <f t="shared" si="44"/>
        <v>6.772440135154989</v>
      </c>
      <c r="AP29" s="19">
        <f t="shared" si="45"/>
        <v>5.5082848186296465</v>
      </c>
      <c r="AQ29" s="81">
        <f t="shared" si="46"/>
        <v>5.2257344816404805</v>
      </c>
      <c r="AR29">
        <v>0</v>
      </c>
      <c r="AS29">
        <v>0</v>
      </c>
      <c r="AT29">
        <v>0</v>
      </c>
      <c r="AU29"/>
    </row>
    <row r="30" spans="1:51" x14ac:dyDescent="0.25">
      <c r="A30" s="58">
        <v>43312</v>
      </c>
      <c r="B30" s="30">
        <f t="shared" si="34"/>
        <v>7</v>
      </c>
      <c r="C30" s="15">
        <f t="shared" si="5"/>
        <v>43312</v>
      </c>
      <c r="D30" s="8">
        <v>1527</v>
      </c>
      <c r="E30" s="8">
        <v>1415</v>
      </c>
      <c r="F30" s="8">
        <v>17908</v>
      </c>
      <c r="G30" s="31">
        <f t="shared" si="22"/>
        <v>6950</v>
      </c>
      <c r="H30" s="81">
        <f t="shared" si="35"/>
        <v>7.9409973608305665E-2</v>
      </c>
      <c r="I30" s="48">
        <v>0.35299999999999998</v>
      </c>
      <c r="J30" s="48">
        <v>0.17200000000000015</v>
      </c>
      <c r="K30" s="48">
        <v>2.1759999999999997</v>
      </c>
      <c r="L30" s="52">
        <f t="shared" si="30"/>
        <v>0.50931603302500095</v>
      </c>
      <c r="M30" s="81">
        <f t="shared" si="36"/>
        <v>0.10227722271702476</v>
      </c>
      <c r="N30" s="95">
        <f t="shared" si="31"/>
        <v>2.0287356321839081</v>
      </c>
      <c r="O30" s="95">
        <f t="shared" si="32"/>
        <v>0.98850574712643768</v>
      </c>
      <c r="P30" s="95">
        <f t="shared" si="33"/>
        <v>12.505747126436781</v>
      </c>
      <c r="Q30" s="81">
        <f t="shared" si="2"/>
        <v>2.9271036380747182</v>
      </c>
      <c r="R30" s="19">
        <f t="shared" si="9"/>
        <v>0.23117223313686969</v>
      </c>
      <c r="S30" s="19">
        <f t="shared" si="3"/>
        <v>0.12155477031802131</v>
      </c>
      <c r="T30" s="19">
        <f t="shared" si="27"/>
        <v>0.12150993969175786</v>
      </c>
      <c r="U30" s="81">
        <f t="shared" si="10"/>
        <v>0.15807898104888296</v>
      </c>
      <c r="V30" s="10">
        <v>164.79999999999998</v>
      </c>
      <c r="W30" s="24">
        <v>9.7999999999999989</v>
      </c>
      <c r="X30" s="24">
        <v>12.26</v>
      </c>
      <c r="Y30" s="24">
        <v>21.400000000000002</v>
      </c>
      <c r="Z30" s="24">
        <v>4.09</v>
      </c>
      <c r="AA30" s="47">
        <f t="shared" si="47"/>
        <v>21.466666666666669</v>
      </c>
      <c r="AB30" s="47">
        <v>25.313720238095243</v>
      </c>
      <c r="AC30" s="30">
        <v>19971.085714285717</v>
      </c>
      <c r="AD30" s="23">
        <f t="shared" si="37"/>
        <v>5263.5555156820246</v>
      </c>
      <c r="AE30" s="19">
        <v>5.9210000000000003</v>
      </c>
      <c r="AF30" s="19">
        <v>2.351</v>
      </c>
      <c r="AG30" s="19">
        <v>27.416</v>
      </c>
      <c r="AH30" s="81">
        <f t="shared" si="11"/>
        <v>11.896000000000001</v>
      </c>
      <c r="AI30" s="95">
        <f t="shared" si="38"/>
        <v>0.13075064369774109</v>
      </c>
      <c r="AJ30" s="19">
        <f t="shared" si="39"/>
        <v>3.8775376555337266</v>
      </c>
      <c r="AK30" s="19">
        <f t="shared" si="40"/>
        <v>1.6614840989399293</v>
      </c>
      <c r="AL30" s="19">
        <f t="shared" si="41"/>
        <v>1.5309358945722582</v>
      </c>
      <c r="AM30" s="81">
        <f t="shared" si="42"/>
        <v>2.3566525496819715</v>
      </c>
      <c r="AN30" s="19">
        <f t="shared" si="43"/>
        <v>5.9618307718290824</v>
      </c>
      <c r="AO30" s="19">
        <f t="shared" si="44"/>
        <v>7.316035729476825</v>
      </c>
      <c r="AP30" s="19">
        <f t="shared" si="45"/>
        <v>7.9369711117595552</v>
      </c>
      <c r="AQ30" s="81">
        <f t="shared" si="46"/>
        <v>4.2814057920729729</v>
      </c>
      <c r="AR30">
        <v>40</v>
      </c>
      <c r="AS30">
        <v>5</v>
      </c>
      <c r="AT30">
        <v>0</v>
      </c>
      <c r="AU30"/>
    </row>
    <row r="31" spans="1:51" x14ac:dyDescent="0.25">
      <c r="A31" s="58">
        <v>43319</v>
      </c>
      <c r="B31" s="30">
        <f t="shared" si="34"/>
        <v>7</v>
      </c>
      <c r="C31" s="15">
        <f t="shared" si="5"/>
        <v>43319</v>
      </c>
      <c r="D31" s="8">
        <v>70</v>
      </c>
      <c r="E31" s="8">
        <v>2288</v>
      </c>
      <c r="F31" s="8">
        <v>632</v>
      </c>
      <c r="G31" s="31">
        <f t="shared" si="22"/>
        <v>996.66666666666663</v>
      </c>
      <c r="H31" s="84">
        <f t="shared" si="35"/>
        <v>-0.27744008012031646</v>
      </c>
      <c r="I31" s="48">
        <v>1.4900000000000024E-2</v>
      </c>
      <c r="J31" s="48">
        <v>0.58100000000000041</v>
      </c>
      <c r="K31" s="48">
        <v>5.3899999999999948E-2</v>
      </c>
      <c r="L31" s="52">
        <f t="shared" si="30"/>
        <v>7.7562248150415875E-2</v>
      </c>
      <c r="M31" s="81">
        <f t="shared" si="36"/>
        <v>-0.26885541400020502</v>
      </c>
      <c r="N31" s="95">
        <f t="shared" si="31"/>
        <v>8.5632183908046125E-2</v>
      </c>
      <c r="O31" s="95">
        <f t="shared" si="32"/>
        <v>3.3390804597701176</v>
      </c>
      <c r="P31" s="95">
        <f t="shared" si="33"/>
        <v>0.30977011494252849</v>
      </c>
      <c r="Q31" s="81">
        <f t="shared" si="2"/>
        <v>0.44576004684147058</v>
      </c>
      <c r="R31" s="19">
        <f t="shared" si="9"/>
        <v>0.21285714285714322</v>
      </c>
      <c r="S31" s="19">
        <f t="shared" si="3"/>
        <v>0.25393356643356663</v>
      </c>
      <c r="T31" s="19">
        <f t="shared" si="27"/>
        <v>8.5284810126582192E-2</v>
      </c>
      <c r="U31" s="81">
        <f t="shared" si="10"/>
        <v>0.18402517313909736</v>
      </c>
      <c r="V31" s="10">
        <v>168.5</v>
      </c>
      <c r="W31" s="24">
        <v>9.6999999999999993</v>
      </c>
      <c r="X31" s="24">
        <v>11.203333333333333</v>
      </c>
      <c r="Y31" s="24">
        <v>20.866666666666667</v>
      </c>
      <c r="Z31" s="24">
        <v>3.7133333333333334</v>
      </c>
      <c r="AA31" s="47">
        <f t="shared" si="47"/>
        <v>21.133333333333333</v>
      </c>
      <c r="AB31" s="47">
        <v>23.999097222222222</v>
      </c>
      <c r="AC31" s="30">
        <v>21690.857142857141</v>
      </c>
      <c r="AD31" s="23">
        <f t="shared" si="37"/>
        <v>2631.8877888947568</v>
      </c>
      <c r="AE31" s="19">
        <v>0.10719999999999996</v>
      </c>
      <c r="AF31" s="19">
        <v>10.983000000000001</v>
      </c>
      <c r="AG31" s="19">
        <v>0.67180000000000006</v>
      </c>
      <c r="AH31" s="81">
        <f t="shared" si="11"/>
        <v>3.920666666666667</v>
      </c>
      <c r="AI31" s="95">
        <f t="shared" si="38"/>
        <v>-0.15856292882688564</v>
      </c>
      <c r="AJ31" s="19">
        <f t="shared" si="39"/>
        <v>1.5314285714285709</v>
      </c>
      <c r="AK31" s="19">
        <f t="shared" si="40"/>
        <v>4.8002622377622384</v>
      </c>
      <c r="AL31" s="19">
        <f t="shared" si="41"/>
        <v>1.0629746835443037</v>
      </c>
      <c r="AM31" s="81">
        <f t="shared" si="42"/>
        <v>2.4648884975783711</v>
      </c>
      <c r="AN31" s="19">
        <f t="shared" si="43"/>
        <v>13.899253731343311</v>
      </c>
      <c r="AO31" s="19">
        <f t="shared" si="44"/>
        <v>5.2899936265137066</v>
      </c>
      <c r="AP31" s="19">
        <f t="shared" si="45"/>
        <v>8.0232211967847498</v>
      </c>
      <c r="AQ31" s="81">
        <f t="shared" si="46"/>
        <v>1.9782923350726713</v>
      </c>
      <c r="AR31">
        <v>0</v>
      </c>
      <c r="AS31">
        <v>0</v>
      </c>
      <c r="AT31">
        <v>0</v>
      </c>
      <c r="AU31"/>
    </row>
    <row r="32" spans="1:51" x14ac:dyDescent="0.25">
      <c r="A32" s="58">
        <v>43326</v>
      </c>
      <c r="B32" s="30">
        <f t="shared" si="34"/>
        <v>7</v>
      </c>
      <c r="C32" s="15">
        <f t="shared" si="5"/>
        <v>43326</v>
      </c>
      <c r="D32" s="8">
        <v>1622</v>
      </c>
      <c r="E32" s="8">
        <v>979</v>
      </c>
      <c r="F32" s="8">
        <v>1264</v>
      </c>
      <c r="G32" s="31">
        <f t="shared" si="22"/>
        <v>1288.3333333333333</v>
      </c>
      <c r="H32" s="81">
        <f t="shared" si="35"/>
        <v>3.66697563766843E-2</v>
      </c>
      <c r="I32" s="48">
        <v>0.22300000000000009</v>
      </c>
      <c r="J32" s="48">
        <v>0.18150000000000011</v>
      </c>
      <c r="K32" s="48">
        <v>0.24399999999999999</v>
      </c>
      <c r="L32" s="52">
        <f t="shared" si="30"/>
        <v>0.21454765542082543</v>
      </c>
      <c r="M32" s="81">
        <f t="shared" si="36"/>
        <v>0.14535015251142616</v>
      </c>
      <c r="N32" s="95">
        <f t="shared" si="31"/>
        <v>1.2816091954022995</v>
      </c>
      <c r="O32" s="95">
        <f t="shared" si="32"/>
        <v>1.0431034482758628</v>
      </c>
      <c r="P32" s="95">
        <f t="shared" si="33"/>
        <v>1.4022988505747127</v>
      </c>
      <c r="Q32" s="81">
        <f t="shared" si="2"/>
        <v>1.2330325024185371</v>
      </c>
      <c r="R32" s="19">
        <f t="shared" si="9"/>
        <v>0.13748458692971643</v>
      </c>
      <c r="S32" s="19">
        <f t="shared" si="3"/>
        <v>0.18539325842696641</v>
      </c>
      <c r="T32" s="19">
        <f t="shared" si="27"/>
        <v>0.19303797468354431</v>
      </c>
      <c r="U32" s="81">
        <f t="shared" si="10"/>
        <v>0.17197194001340907</v>
      </c>
      <c r="V32" s="10">
        <v>146.06666666666669</v>
      </c>
      <c r="W32" s="24">
        <v>9.9</v>
      </c>
      <c r="X32" s="24">
        <v>8.6933333333333334</v>
      </c>
      <c r="Y32" s="24">
        <v>18.899999999999999</v>
      </c>
      <c r="Z32" s="24">
        <v>3.436666666666667</v>
      </c>
      <c r="AA32" s="47">
        <f t="shared" si="47"/>
        <v>19.883333333333333</v>
      </c>
      <c r="AB32" s="47">
        <v>18.205694444444447</v>
      </c>
      <c r="AC32" s="30">
        <v>13460.22857142857</v>
      </c>
      <c r="AD32" s="23">
        <f t="shared" si="37"/>
        <v>1133.1543976391251</v>
      </c>
      <c r="AE32" s="19">
        <v>5.0688999999999993</v>
      </c>
      <c r="AF32" s="19">
        <v>4.3559999999999999</v>
      </c>
      <c r="AG32" s="19">
        <v>5.6635</v>
      </c>
      <c r="AH32" s="81">
        <f t="shared" si="11"/>
        <v>5.029466666666667</v>
      </c>
      <c r="AI32" s="95">
        <f t="shared" si="38"/>
        <v>3.5578891519514287E-2</v>
      </c>
      <c r="AJ32" s="19">
        <f t="shared" si="39"/>
        <v>3.1250924784217009</v>
      </c>
      <c r="AK32" s="19">
        <f t="shared" si="40"/>
        <v>4.4494382022471912</v>
      </c>
      <c r="AL32" s="19">
        <f t="shared" si="41"/>
        <v>4.4806170886075956</v>
      </c>
      <c r="AM32" s="81">
        <f t="shared" si="42"/>
        <v>4.0183825897588292</v>
      </c>
      <c r="AN32" s="19">
        <f t="shared" si="43"/>
        <v>4.3993765905817854</v>
      </c>
      <c r="AO32" s="19">
        <f t="shared" si="44"/>
        <v>4.1666666666666696</v>
      </c>
      <c r="AP32" s="19">
        <f t="shared" si="45"/>
        <v>4.3082899267237575</v>
      </c>
      <c r="AQ32" s="81">
        <f t="shared" si="46"/>
        <v>4.2658132490023881</v>
      </c>
      <c r="AR32">
        <v>30</v>
      </c>
      <c r="AS32">
        <v>20</v>
      </c>
      <c r="AT32">
        <v>10</v>
      </c>
      <c r="AU32"/>
    </row>
    <row r="33" spans="1:47" x14ac:dyDescent="0.25">
      <c r="A33" s="58">
        <v>43333</v>
      </c>
      <c r="B33" s="30">
        <f t="shared" si="34"/>
        <v>7</v>
      </c>
      <c r="C33" s="15">
        <f t="shared" si="5"/>
        <v>43333</v>
      </c>
      <c r="D33" s="8">
        <v>1891</v>
      </c>
      <c r="E33" s="8">
        <v>1967</v>
      </c>
      <c r="F33" s="8">
        <v>1086</v>
      </c>
      <c r="G33" s="31">
        <f t="shared" si="22"/>
        <v>1648</v>
      </c>
      <c r="H33" s="81">
        <f t="shared" si="35"/>
        <v>3.5173291159429229E-2</v>
      </c>
      <c r="I33" s="48">
        <v>0.39510000000000001</v>
      </c>
      <c r="J33" s="48">
        <v>0.37859999999999994</v>
      </c>
      <c r="K33" s="48">
        <v>0.13949999999999996</v>
      </c>
      <c r="L33" s="52">
        <f t="shared" si="30"/>
        <v>0.27530913102728549</v>
      </c>
      <c r="M33" s="81">
        <f t="shared" si="36"/>
        <v>3.5623242237893357E-2</v>
      </c>
      <c r="N33" s="95">
        <f t="shared" si="31"/>
        <v>2.2706896551724141</v>
      </c>
      <c r="O33" s="95">
        <f t="shared" si="32"/>
        <v>2.1758620689655168</v>
      </c>
      <c r="P33" s="95">
        <f t="shared" si="33"/>
        <v>0.80172413793103425</v>
      </c>
      <c r="Q33" s="81">
        <f t="shared" si="2"/>
        <v>1.5822363852142842</v>
      </c>
      <c r="R33" s="19">
        <f t="shared" si="9"/>
        <v>0.20893707033315706</v>
      </c>
      <c r="S33" s="19">
        <f t="shared" si="3"/>
        <v>0.19247585155058461</v>
      </c>
      <c r="T33" s="19">
        <f t="shared" si="27"/>
        <v>0.1284530386740331</v>
      </c>
      <c r="U33" s="81">
        <f t="shared" si="10"/>
        <v>0.17662198685259159</v>
      </c>
      <c r="V33" s="10">
        <v>150.73333333333332</v>
      </c>
      <c r="W33" s="24">
        <v>9.7666666666666657</v>
      </c>
      <c r="X33" s="24">
        <v>10.026666666666666</v>
      </c>
      <c r="Y33" s="24">
        <v>19.399999999999999</v>
      </c>
      <c r="Z33" s="24"/>
      <c r="AA33" s="47">
        <f t="shared" si="47"/>
        <v>19.149999999999999</v>
      </c>
      <c r="AB33" s="47">
        <v>18.909947467241924</v>
      </c>
      <c r="AC33" s="30">
        <v>12679.250623202301</v>
      </c>
      <c r="AD33" s="23">
        <f t="shared" si="37"/>
        <v>1457.111297510706</v>
      </c>
      <c r="AE33" s="19">
        <v>5.7837000000000005</v>
      </c>
      <c r="AF33" s="19">
        <v>4.5815999999999999</v>
      </c>
      <c r="AG33" s="19">
        <v>2.1417000000000002</v>
      </c>
      <c r="AH33" s="81">
        <f t="shared" si="11"/>
        <v>4.1690000000000005</v>
      </c>
      <c r="AI33" s="95">
        <f t="shared" si="38"/>
        <v>-2.6805392729656381E-2</v>
      </c>
      <c r="AJ33" s="19">
        <f t="shared" si="39"/>
        <v>3.0585404547858279</v>
      </c>
      <c r="AK33" s="19">
        <f t="shared" si="40"/>
        <v>2.3292323335027962</v>
      </c>
      <c r="AL33" s="19">
        <f t="shared" si="41"/>
        <v>1.9720994475138123</v>
      </c>
      <c r="AM33" s="81">
        <f t="shared" si="42"/>
        <v>2.4532907452674788</v>
      </c>
      <c r="AN33" s="19">
        <f t="shared" si="43"/>
        <v>6.8312671819077746</v>
      </c>
      <c r="AO33" s="19">
        <f t="shared" si="44"/>
        <v>8.2634887375589301</v>
      </c>
      <c r="AP33" s="19">
        <f t="shared" si="45"/>
        <v>6.5135172993416424</v>
      </c>
      <c r="AQ33" s="81">
        <f t="shared" si="46"/>
        <v>6.603721060860769</v>
      </c>
      <c r="AR33">
        <v>0</v>
      </c>
      <c r="AS33">
        <v>0</v>
      </c>
      <c r="AT33">
        <v>0</v>
      </c>
      <c r="AU33"/>
    </row>
    <row r="34" spans="1:47" x14ac:dyDescent="0.25">
      <c r="A34" s="58">
        <v>43340</v>
      </c>
      <c r="B34" s="30">
        <f t="shared" si="34"/>
        <v>7</v>
      </c>
      <c r="C34" s="15">
        <f t="shared" si="5"/>
        <v>43340</v>
      </c>
      <c r="D34" s="8">
        <v>3013</v>
      </c>
      <c r="E34" s="8">
        <v>1599</v>
      </c>
      <c r="F34" s="8">
        <v>1706</v>
      </c>
      <c r="G34" s="31">
        <f t="shared" si="22"/>
        <v>2106</v>
      </c>
      <c r="H34" s="81">
        <f t="shared" si="35"/>
        <v>3.5032568889214764E-2</v>
      </c>
      <c r="I34" s="48">
        <v>0.37890000000000001</v>
      </c>
      <c r="J34" s="48">
        <v>0.23770000000000002</v>
      </c>
      <c r="K34" s="48">
        <v>0.21120000000000005</v>
      </c>
      <c r="L34" s="52">
        <f t="shared" si="30"/>
        <v>0.26694137937906887</v>
      </c>
      <c r="M34" s="81">
        <f t="shared" si="36"/>
        <v>-4.4093568205322443E-3</v>
      </c>
      <c r="N34" s="95">
        <f t="shared" si="31"/>
        <v>2.1775862068965521</v>
      </c>
      <c r="O34" s="95">
        <f t="shared" si="32"/>
        <v>1.3660919540229888</v>
      </c>
      <c r="P34" s="95">
        <f t="shared" si="33"/>
        <v>1.2137931034482763</v>
      </c>
      <c r="Q34" s="81">
        <f t="shared" si="2"/>
        <v>1.5341458585003958</v>
      </c>
      <c r="R34" s="19">
        <f t="shared" si="9"/>
        <v>0.12575506140059742</v>
      </c>
      <c r="S34" s="19">
        <f t="shared" si="3"/>
        <v>0.14865540963101939</v>
      </c>
      <c r="T34" s="19">
        <f t="shared" si="27"/>
        <v>0.12379835873388047</v>
      </c>
      <c r="U34" s="81">
        <f t="shared" si="10"/>
        <v>0.1327362765884991</v>
      </c>
      <c r="V34" s="10">
        <v>155.46666666666667</v>
      </c>
      <c r="W34" s="24">
        <v>8.9</v>
      </c>
      <c r="X34" s="24">
        <v>6.3633333333333333</v>
      </c>
      <c r="Y34" s="24">
        <v>16.833333333333332</v>
      </c>
      <c r="Z34" s="24">
        <v>3.7999999999999994</v>
      </c>
      <c r="AA34" s="47">
        <f t="shared" si="47"/>
        <v>18.116666666666667</v>
      </c>
      <c r="AB34" s="47">
        <v>16.408501984126989</v>
      </c>
      <c r="AC34" s="30">
        <v>13051.114285714286</v>
      </c>
      <c r="AD34" s="23">
        <f t="shared" si="37"/>
        <v>1862.978260742728</v>
      </c>
      <c r="AE34" s="19">
        <v>10.425000000000001</v>
      </c>
      <c r="AF34" s="19">
        <v>4.4572000000000003</v>
      </c>
      <c r="AG34" s="19">
        <v>7.1654</v>
      </c>
      <c r="AH34" s="81">
        <f t="shared" si="11"/>
        <v>7.3492000000000006</v>
      </c>
      <c r="AI34" s="95">
        <f t="shared" si="38"/>
        <v>8.0987894980683262E-2</v>
      </c>
      <c r="AJ34" s="19">
        <f t="shared" si="39"/>
        <v>3.4600066379024228</v>
      </c>
      <c r="AK34" s="19">
        <f t="shared" si="40"/>
        <v>2.7874921826141339</v>
      </c>
      <c r="AL34" s="19">
        <f t="shared" si="41"/>
        <v>4.2001172332942556</v>
      </c>
      <c r="AM34" s="81">
        <f t="shared" si="42"/>
        <v>3.4825386846036039</v>
      </c>
      <c r="AN34" s="19">
        <f t="shared" si="43"/>
        <v>3.6345323741007194</v>
      </c>
      <c r="AO34" s="19">
        <f t="shared" si="44"/>
        <v>5.3329444494301352</v>
      </c>
      <c r="AP34" s="19">
        <f t="shared" si="45"/>
        <v>2.9474976972674245</v>
      </c>
      <c r="AQ34" s="81">
        <f t="shared" si="46"/>
        <v>3.6322508487871987</v>
      </c>
      <c r="AR34">
        <v>0</v>
      </c>
      <c r="AS34">
        <v>0</v>
      </c>
      <c r="AT34">
        <v>50</v>
      </c>
      <c r="AU34"/>
    </row>
    <row r="35" spans="1:47" x14ac:dyDescent="0.25">
      <c r="A35" s="58">
        <v>43347</v>
      </c>
      <c r="B35" s="30">
        <f t="shared" si="34"/>
        <v>7</v>
      </c>
      <c r="C35" s="15">
        <f t="shared" si="5"/>
        <v>43347</v>
      </c>
      <c r="D35" s="8">
        <v>8262</v>
      </c>
      <c r="E35" s="8">
        <v>1199</v>
      </c>
      <c r="F35" s="8">
        <v>8503</v>
      </c>
      <c r="G35" s="31">
        <f t="shared" si="22"/>
        <v>5988</v>
      </c>
      <c r="H35" s="81">
        <f t="shared" si="35"/>
        <v>0.14928100754937126</v>
      </c>
      <c r="I35" s="48">
        <v>2.5613999999999999</v>
      </c>
      <c r="J35" s="48"/>
      <c r="K35" s="48">
        <v>5.6414000000000017</v>
      </c>
      <c r="L35" s="52">
        <f t="shared" si="30"/>
        <v>3.8013000355141666</v>
      </c>
      <c r="M35" s="81">
        <f t="shared" si="36"/>
        <v>0.37943847434400085</v>
      </c>
      <c r="N35" s="95">
        <f t="shared" si="31"/>
        <v>14.720689655172414</v>
      </c>
      <c r="O35" s="95"/>
      <c r="P35" s="95">
        <f t="shared" si="33"/>
        <v>32.421839080459783</v>
      </c>
      <c r="Q35" s="81">
        <f t="shared" si="2"/>
        <v>21.846551928242338</v>
      </c>
      <c r="R35" s="19">
        <f t="shared" si="9"/>
        <v>0.31002178649237472</v>
      </c>
      <c r="S35" s="19"/>
      <c r="T35" s="19">
        <f t="shared" si="27"/>
        <v>0.66345995530989077</v>
      </c>
      <c r="U35" s="81">
        <f t="shared" si="10"/>
        <v>0.48674087090113272</v>
      </c>
      <c r="V35" s="10">
        <v>151.5</v>
      </c>
      <c r="W35" s="24">
        <v>8.8666666666666671</v>
      </c>
      <c r="X35" s="24">
        <v>6.8633333333333342</v>
      </c>
      <c r="Y35" s="24">
        <v>18.233333333333334</v>
      </c>
      <c r="Z35" s="24">
        <v>3.1766666666666672</v>
      </c>
      <c r="AA35" s="47">
        <f t="shared" si="47"/>
        <v>17.533333333333331</v>
      </c>
      <c r="AB35" s="47">
        <v>15.938571428571427</v>
      </c>
      <c r="AC35" s="30">
        <v>13708.114285714284</v>
      </c>
      <c r="AD35" s="23">
        <f t="shared" si="37"/>
        <v>3551.1586841480344</v>
      </c>
      <c r="AE35" s="19">
        <v>40.554699999999997</v>
      </c>
      <c r="AF35" s="19">
        <v>4.0872000000000002</v>
      </c>
      <c r="AG35" s="19">
        <v>144.78810000000001</v>
      </c>
      <c r="AH35" s="81">
        <f t="shared" si="11"/>
        <v>63.143333333333338</v>
      </c>
      <c r="AI35" s="95">
        <f t="shared" si="38"/>
        <v>0.30725940152980502</v>
      </c>
      <c r="AJ35" s="19">
        <f t="shared" si="39"/>
        <v>4.9085814572742672</v>
      </c>
      <c r="AK35" s="19">
        <f t="shared" si="40"/>
        <v>3.4088407005838199</v>
      </c>
      <c r="AL35" s="19">
        <f t="shared" si="41"/>
        <v>17.027884276137836</v>
      </c>
      <c r="AM35" s="81">
        <f t="shared" si="42"/>
        <v>8.4484354779986415</v>
      </c>
      <c r="AN35" s="19">
        <f>+(I35/AE35*100)</f>
        <v>6.3159140617486997</v>
      </c>
      <c r="AO35" s="19"/>
      <c r="AP35" s="19">
        <f>+(K35/AG35*100)</f>
        <v>3.8963146833199702</v>
      </c>
      <c r="AQ35" s="81">
        <f>+(L35/AH35*100)</f>
        <v>6.0201130267341494</v>
      </c>
      <c r="AR35">
        <v>40</v>
      </c>
      <c r="AS35">
        <v>30</v>
      </c>
      <c r="AT35">
        <v>0</v>
      </c>
      <c r="AU35"/>
    </row>
    <row r="36" spans="1:47" x14ac:dyDescent="0.25">
      <c r="A36" s="58">
        <v>43361</v>
      </c>
      <c r="B36" s="30">
        <f t="shared" si="34"/>
        <v>14</v>
      </c>
      <c r="C36" s="15">
        <f t="shared" si="5"/>
        <v>43361</v>
      </c>
      <c r="D36" s="8">
        <v>8734</v>
      </c>
      <c r="E36" s="42">
        <v>2589</v>
      </c>
      <c r="F36" s="8">
        <v>9300</v>
      </c>
      <c r="G36" s="31">
        <f t="shared" si="22"/>
        <v>6874.333333333333</v>
      </c>
      <c r="H36" s="81">
        <f t="shared" si="35"/>
        <v>9.8598001854584647E-3</v>
      </c>
      <c r="I36" s="48">
        <v>3.9121000000000015</v>
      </c>
      <c r="J36" s="48">
        <v>1.83</v>
      </c>
      <c r="K36" s="48"/>
      <c r="L36" s="52">
        <f t="shared" si="30"/>
        <v>2.6756574892911842</v>
      </c>
      <c r="M36" s="81">
        <f t="shared" si="36"/>
        <v>-2.5081998735555992E-2</v>
      </c>
      <c r="N36" s="95">
        <f t="shared" si="31"/>
        <v>22.483333333333345</v>
      </c>
      <c r="O36" s="95">
        <f t="shared" si="32"/>
        <v>10.517241379310345</v>
      </c>
      <c r="P36" s="95"/>
      <c r="Q36" s="81">
        <f t="shared" si="2"/>
        <v>15.377341892478071</v>
      </c>
      <c r="R36" s="19">
        <f t="shared" si="9"/>
        <v>0.44791618960384721</v>
      </c>
      <c r="S36" s="19">
        <f t="shared" si="3"/>
        <v>0.70683661645422946</v>
      </c>
      <c r="T36" s="19"/>
      <c r="U36" s="81">
        <f t="shared" si="10"/>
        <v>0.57737640302903837</v>
      </c>
      <c r="V36" s="10">
        <v>161.36666666666667</v>
      </c>
      <c r="W36" s="24">
        <v>9.3000000000000007</v>
      </c>
      <c r="X36" s="24">
        <v>9.35</v>
      </c>
      <c r="Y36" s="24">
        <v>15.866666666666667</v>
      </c>
      <c r="Z36" s="24">
        <v>3.19</v>
      </c>
      <c r="AA36" s="47">
        <f t="shared" si="47"/>
        <v>17.05</v>
      </c>
      <c r="AB36" s="47">
        <v>15.921562500000002</v>
      </c>
      <c r="AC36" s="30">
        <v>12023.442857142858</v>
      </c>
      <c r="AD36" s="23">
        <f t="shared" si="37"/>
        <v>6415.8793629556349</v>
      </c>
      <c r="AE36" s="19">
        <v>115.42300000000002</v>
      </c>
      <c r="AF36" s="19">
        <v>23.9</v>
      </c>
      <c r="AG36" s="19">
        <v>5.4690000000000003</v>
      </c>
      <c r="AH36" s="81">
        <f t="shared" si="11"/>
        <v>48.264000000000003</v>
      </c>
      <c r="AI36" s="95">
        <f t="shared" si="38"/>
        <v>-1.9194380952401207E-2</v>
      </c>
      <c r="AJ36" s="19">
        <f t="shared" si="39"/>
        <v>13.215365239294712</v>
      </c>
      <c r="AK36" s="19">
        <f t="shared" si="40"/>
        <v>9.2313634607956736</v>
      </c>
      <c r="AL36" s="19">
        <f t="shared" si="41"/>
        <v>0.58806451612903232</v>
      </c>
      <c r="AM36" s="81">
        <f t="shared" si="42"/>
        <v>7.6782644054064733</v>
      </c>
      <c r="AN36" s="19">
        <f>+(I36/AE36*100)</f>
        <v>3.389359139859474</v>
      </c>
      <c r="AO36" s="19">
        <f>+(J36/AF36*100)</f>
        <v>7.6569037656903776</v>
      </c>
      <c r="AP36" s="19"/>
      <c r="AQ36" s="81">
        <f t="shared" ref="AQ36:AQ43" si="48">+(L36/AH36*100)</f>
        <v>5.5437955604408753</v>
      </c>
      <c r="AR36">
        <v>0</v>
      </c>
      <c r="AS36"/>
      <c r="AT36">
        <v>0</v>
      </c>
      <c r="AU36"/>
    </row>
    <row r="37" spans="1:47" x14ac:dyDescent="0.25">
      <c r="A37" s="58">
        <v>43375</v>
      </c>
      <c r="B37" s="30">
        <f t="shared" si="34"/>
        <v>14</v>
      </c>
      <c r="C37" s="15">
        <f t="shared" si="5"/>
        <v>43375</v>
      </c>
      <c r="D37" s="42">
        <v>21164</v>
      </c>
      <c r="E37" s="42">
        <v>8945</v>
      </c>
      <c r="F37" s="42">
        <v>14594</v>
      </c>
      <c r="G37" s="31">
        <f t="shared" si="22"/>
        <v>14901</v>
      </c>
      <c r="H37" s="81">
        <f t="shared" si="35"/>
        <v>5.5259546831394397E-2</v>
      </c>
      <c r="I37" s="48">
        <v>12.504300000000002</v>
      </c>
      <c r="J37" s="48">
        <v>8.3490000000000038</v>
      </c>
      <c r="K37" s="48">
        <v>13.218499999999999</v>
      </c>
      <c r="L37" s="52">
        <f t="shared" si="30"/>
        <v>11.133336621230585</v>
      </c>
      <c r="M37" s="81">
        <f t="shared" si="36"/>
        <v>0.10183919757849466</v>
      </c>
      <c r="N37" s="95">
        <f t="shared" si="31"/>
        <v>71.863793103448302</v>
      </c>
      <c r="O37" s="95">
        <f t="shared" si="32"/>
        <v>47.98275862068968</v>
      </c>
      <c r="P37" s="95">
        <f t="shared" si="33"/>
        <v>75.968390804597703</v>
      </c>
      <c r="Q37" s="81">
        <f t="shared" si="2"/>
        <v>63.984693225463133</v>
      </c>
      <c r="R37" s="19">
        <f t="shared" si="9"/>
        <v>0.59082876582876587</v>
      </c>
      <c r="S37" s="19">
        <f t="shared" si="3"/>
        <v>0.9333705980994973</v>
      </c>
      <c r="T37" s="19">
        <f t="shared" si="27"/>
        <v>0.90574893791969291</v>
      </c>
      <c r="U37" s="81">
        <f t="shared" si="10"/>
        <v>0.80998276728265195</v>
      </c>
      <c r="V37" s="10">
        <v>148.19999999999999</v>
      </c>
      <c r="W37" s="24">
        <v>7.4333333333333336</v>
      </c>
      <c r="X37" s="24">
        <v>3.02</v>
      </c>
      <c r="Y37" s="24">
        <v>10.633333333333333</v>
      </c>
      <c r="Z37" s="24">
        <v>8.58</v>
      </c>
      <c r="AA37" s="47">
        <f t="shared" si="47"/>
        <v>13.25</v>
      </c>
      <c r="AB37" s="47">
        <v>11.53863591269841</v>
      </c>
      <c r="AC37" s="30">
        <v>10365.557142857142</v>
      </c>
      <c r="AD37" s="23">
        <f t="shared" si="37"/>
        <v>10120.990119548582</v>
      </c>
      <c r="AE37" s="19">
        <v>350.18270000000001</v>
      </c>
      <c r="AF37" s="19">
        <v>108.68520000000001</v>
      </c>
      <c r="AG37" s="19">
        <v>267.4178</v>
      </c>
      <c r="AH37" s="81">
        <f t="shared" si="11"/>
        <v>242.09523333333334</v>
      </c>
      <c r="AI37" s="95">
        <f t="shared" si="38"/>
        <v>0.11518894526985068</v>
      </c>
      <c r="AJ37" s="19">
        <f t="shared" si="39"/>
        <v>16.546149121149121</v>
      </c>
      <c r="AK37" s="19">
        <f t="shared" si="40"/>
        <v>12.150385690329795</v>
      </c>
      <c r="AL37" s="19">
        <f t="shared" si="41"/>
        <v>18.323818007400302</v>
      </c>
      <c r="AM37" s="81">
        <f t="shared" si="42"/>
        <v>15.673450939626406</v>
      </c>
      <c r="AN37" s="19">
        <f>+(I37/AE37*100)</f>
        <v>3.5707931888125835</v>
      </c>
      <c r="AO37" s="19">
        <f>+(J37/AF37*100)</f>
        <v>7.6818186836846252</v>
      </c>
      <c r="AP37" s="19">
        <f t="shared" ref="AP37:AP43" si="49">+(K37/AG37*100)</f>
        <v>4.9430142645702713</v>
      </c>
      <c r="AQ37" s="81">
        <f t="shared" si="48"/>
        <v>4.5987425972577674</v>
      </c>
      <c r="AR37">
        <v>0</v>
      </c>
      <c r="AS37">
        <v>0</v>
      </c>
      <c r="AT37">
        <v>0</v>
      </c>
      <c r="AU37"/>
    </row>
    <row r="38" spans="1:47" x14ac:dyDescent="0.25">
      <c r="A38" s="58">
        <v>43403</v>
      </c>
      <c r="B38" s="30">
        <f t="shared" si="34"/>
        <v>28</v>
      </c>
      <c r="C38" s="15">
        <f t="shared" si="5"/>
        <v>43403</v>
      </c>
      <c r="D38" s="70">
        <v>20505</v>
      </c>
      <c r="E38" s="301">
        <v>86978</v>
      </c>
      <c r="F38" s="70">
        <v>51089</v>
      </c>
      <c r="G38" s="31">
        <f t="shared" si="22"/>
        <v>52857.333333333336</v>
      </c>
      <c r="H38" s="81">
        <f t="shared" si="35"/>
        <v>4.5220290549526636E-2</v>
      </c>
      <c r="I38" s="48">
        <v>9.3319999999999972</v>
      </c>
      <c r="J38" s="48">
        <v>13.278000000000002</v>
      </c>
      <c r="K38" s="48">
        <v>13.626000000000001</v>
      </c>
      <c r="L38" s="52">
        <f t="shared" si="30"/>
        <v>11.907628029052603</v>
      </c>
      <c r="M38" s="81">
        <f t="shared" si="36"/>
        <v>2.4012606774260281E-3</v>
      </c>
      <c r="N38" s="95">
        <f t="shared" si="31"/>
        <v>53.632183908045967</v>
      </c>
      <c r="O38" s="95">
        <f t="shared" si="32"/>
        <v>76.310344827586221</v>
      </c>
      <c r="P38" s="95">
        <f t="shared" si="33"/>
        <v>78.310344827586221</v>
      </c>
      <c r="Q38" s="81">
        <f t="shared" si="2"/>
        <v>68.434643845129898</v>
      </c>
      <c r="R38" s="19">
        <f t="shared" si="9"/>
        <v>0.45510851011948289</v>
      </c>
      <c r="S38" s="19">
        <f t="shared" si="3"/>
        <v>0.15265929315459084</v>
      </c>
      <c r="T38" s="19">
        <f t="shared" si="27"/>
        <v>0.26671103368631216</v>
      </c>
      <c r="U38" s="81">
        <f t="shared" si="10"/>
        <v>0.29149294565346201</v>
      </c>
      <c r="V38" s="24">
        <v>165.96666666666667</v>
      </c>
      <c r="W38" s="24">
        <v>6.666666666666667</v>
      </c>
      <c r="X38" s="24">
        <v>5.2666666666666666</v>
      </c>
      <c r="Y38" s="24">
        <v>7.8</v>
      </c>
      <c r="Z38" s="24">
        <v>12.363333333333335</v>
      </c>
      <c r="AA38" s="47">
        <f t="shared" si="47"/>
        <v>9.2166666666666668</v>
      </c>
      <c r="AB38" s="47">
        <v>11.514020337301586</v>
      </c>
      <c r="AC38" s="30">
        <v>7828.1785714285725</v>
      </c>
      <c r="AD38" s="23">
        <f t="shared" si="37"/>
        <v>28064.695330610662</v>
      </c>
      <c r="AE38" s="19">
        <v>258.22800000000001</v>
      </c>
      <c r="AF38" s="19">
        <v>442.43299999999999</v>
      </c>
      <c r="AG38" s="19">
        <v>407.80399999999997</v>
      </c>
      <c r="AH38" s="81">
        <f t="shared" si="11"/>
        <v>369.4883333333334</v>
      </c>
      <c r="AI38" s="95">
        <f t="shared" si="38"/>
        <v>1.5099571099072926E-2</v>
      </c>
      <c r="AJ38" s="19">
        <f t="shared" si="39"/>
        <v>12.593416239941478</v>
      </c>
      <c r="AK38" s="19">
        <f t="shared" si="40"/>
        <v>5.0867230793993885</v>
      </c>
      <c r="AL38" s="19">
        <f t="shared" si="41"/>
        <v>7.9822270938949682</v>
      </c>
      <c r="AM38" s="81">
        <f t="shared" si="42"/>
        <v>8.5541221377452796</v>
      </c>
      <c r="AN38" s="19">
        <f>+(I38/AE38*100)</f>
        <v>3.6138606192976734</v>
      </c>
      <c r="AO38" s="19">
        <f>+(J38/AF38*100)</f>
        <v>3.001132374845457</v>
      </c>
      <c r="AP38" s="19">
        <f t="shared" si="49"/>
        <v>3.341311021961531</v>
      </c>
      <c r="AQ38" s="81">
        <f t="shared" si="48"/>
        <v>3.2227345100799574</v>
      </c>
      <c r="AR38">
        <v>0</v>
      </c>
      <c r="AS38">
        <v>0</v>
      </c>
      <c r="AT38">
        <v>0</v>
      </c>
      <c r="AU38"/>
    </row>
    <row r="39" spans="1:47" x14ac:dyDescent="0.25">
      <c r="A39" s="58">
        <v>43431</v>
      </c>
      <c r="B39" s="30">
        <f t="shared" si="34"/>
        <v>28</v>
      </c>
      <c r="C39" s="15">
        <f t="shared" si="5"/>
        <v>43431</v>
      </c>
      <c r="D39" s="42">
        <v>9226</v>
      </c>
      <c r="E39" s="42">
        <v>2730</v>
      </c>
      <c r="F39" s="42">
        <v>38085</v>
      </c>
      <c r="G39" s="31">
        <f t="shared" si="22"/>
        <v>16680.333333333332</v>
      </c>
      <c r="H39" s="81">
        <f t="shared" si="35"/>
        <v>-4.1191645694155579E-2</v>
      </c>
      <c r="I39" s="54">
        <v>10.972000000000001</v>
      </c>
      <c r="J39" s="54"/>
      <c r="K39" s="54">
        <v>21.619</v>
      </c>
      <c r="L39" s="52">
        <f t="shared" si="30"/>
        <v>15.401417726949685</v>
      </c>
      <c r="M39" s="81">
        <f t="shared" si="36"/>
        <v>9.1885842775464143E-3</v>
      </c>
      <c r="N39" s="95">
        <f t="shared" si="31"/>
        <v>63.057471264367827</v>
      </c>
      <c r="O39" s="95"/>
      <c r="P39" s="95">
        <f t="shared" si="33"/>
        <v>124.24712643678161</v>
      </c>
      <c r="Q39" s="81">
        <f t="shared" si="2"/>
        <v>88.513894982469466</v>
      </c>
      <c r="R39" s="19">
        <f t="shared" si="9"/>
        <v>1.189247778018643</v>
      </c>
      <c r="S39" s="19"/>
      <c r="T39" s="19">
        <f t="shared" si="27"/>
        <v>0.56765130628856497</v>
      </c>
      <c r="U39" s="81">
        <f t="shared" si="10"/>
        <v>0.87844954215360405</v>
      </c>
      <c r="V39" s="24">
        <v>162.96666666666667</v>
      </c>
      <c r="W39" s="24">
        <v>7.2</v>
      </c>
      <c r="X39" s="24">
        <v>7.2</v>
      </c>
      <c r="Y39" s="24">
        <v>5.73</v>
      </c>
      <c r="Z39" s="24">
        <v>4.3</v>
      </c>
      <c r="AA39" s="47">
        <f t="shared" si="47"/>
        <v>6.7650000000000006</v>
      </c>
      <c r="AB39" s="47">
        <v>6.2801215277777773</v>
      </c>
      <c r="AC39" s="30">
        <v>3836.4857142857149</v>
      </c>
      <c r="AD39" s="23">
        <f t="shared" si="37"/>
        <v>29693.062137662913</v>
      </c>
      <c r="AE39" s="19">
        <v>252.14800000000002</v>
      </c>
      <c r="AF39" s="19">
        <v>10.870999999999999</v>
      </c>
      <c r="AG39" s="19">
        <v>665.93</v>
      </c>
      <c r="AH39" s="81">
        <f t="shared" si="11"/>
        <v>309.64966666666663</v>
      </c>
      <c r="AI39" s="95">
        <f t="shared" si="38"/>
        <v>-6.3099148139687299E-3</v>
      </c>
      <c r="AJ39" s="19">
        <f t="shared" si="39"/>
        <v>27.330153912854978</v>
      </c>
      <c r="AK39" s="19">
        <f t="shared" si="40"/>
        <v>3.9820512820512821</v>
      </c>
      <c r="AL39" s="19">
        <f t="shared" si="41"/>
        <v>17.485361690954445</v>
      </c>
      <c r="AM39" s="81">
        <f t="shared" si="42"/>
        <v>16.265855628620233</v>
      </c>
      <c r="AN39" s="19">
        <f>+(I39/AE39*100)</f>
        <v>4.3514126624046199</v>
      </c>
      <c r="AO39" s="19"/>
      <c r="AP39" s="19">
        <f t="shared" si="49"/>
        <v>3.2464373132311208</v>
      </c>
      <c r="AQ39" s="81">
        <f t="shared" si="48"/>
        <v>4.9738202184241613</v>
      </c>
      <c r="AR39"/>
      <c r="AS39"/>
      <c r="AT39"/>
      <c r="AU39"/>
    </row>
    <row r="40" spans="1:47" x14ac:dyDescent="0.25">
      <c r="A40" s="58">
        <v>43515</v>
      </c>
      <c r="B40" s="30">
        <f t="shared" si="34"/>
        <v>84</v>
      </c>
      <c r="C40" s="15">
        <f t="shared" si="5"/>
        <v>43515</v>
      </c>
      <c r="D40" s="42">
        <v>12314</v>
      </c>
      <c r="E40" s="42">
        <v>26162</v>
      </c>
      <c r="F40" s="42">
        <v>50519</v>
      </c>
      <c r="G40" s="31">
        <f t="shared" si="22"/>
        <v>29665</v>
      </c>
      <c r="H40" s="81">
        <f t="shared" si="35"/>
        <v>6.8540180829392205E-3</v>
      </c>
      <c r="I40" s="54"/>
      <c r="J40" s="54">
        <v>28.177799999999991</v>
      </c>
      <c r="K40" s="54">
        <v>25.158499999999997</v>
      </c>
      <c r="L40" s="52">
        <f t="shared" si="30"/>
        <v>26.625386031004311</v>
      </c>
      <c r="M40" s="81">
        <f t="shared" si="36"/>
        <v>6.5167328258059938E-3</v>
      </c>
      <c r="N40" s="95"/>
      <c r="O40" s="95">
        <f t="shared" si="32"/>
        <v>161.94137931034479</v>
      </c>
      <c r="P40" s="95">
        <f t="shared" si="33"/>
        <v>144.58908045977012</v>
      </c>
      <c r="Q40" s="81">
        <f t="shared" si="2"/>
        <v>153.01945994830066</v>
      </c>
      <c r="R40" s="19"/>
      <c r="S40" s="19">
        <f t="shared" si="3"/>
        <v>1.0770506841984555</v>
      </c>
      <c r="T40" s="19">
        <f t="shared" si="27"/>
        <v>0.49800075219224443</v>
      </c>
      <c r="U40" s="81">
        <f t="shared" si="10"/>
        <v>0.78752571819535</v>
      </c>
      <c r="V40" s="24">
        <v>101.03333333333335</v>
      </c>
      <c r="W40" s="24">
        <v>7.1</v>
      </c>
      <c r="X40" s="24">
        <v>3.7</v>
      </c>
      <c r="Y40" s="24">
        <v>3.97</v>
      </c>
      <c r="Z40" s="24">
        <v>3.21</v>
      </c>
      <c r="AA40" s="47">
        <f t="shared" si="47"/>
        <v>4.8500000000000005</v>
      </c>
      <c r="AB40" s="47">
        <v>4.3067747806282126</v>
      </c>
      <c r="AC40" s="47">
        <v>29.0373456013861</v>
      </c>
      <c r="AD40" s="23">
        <f t="shared" si="37"/>
        <v>22244.596834587344</v>
      </c>
      <c r="AE40" s="19">
        <v>114.3152</v>
      </c>
      <c r="AF40" s="19">
        <v>501.12480000000005</v>
      </c>
      <c r="AG40" s="19">
        <v>303.15569999999997</v>
      </c>
      <c r="AH40" s="81">
        <f t="shared" si="11"/>
        <v>306.19856666666669</v>
      </c>
      <c r="AI40" s="95">
        <f t="shared" si="38"/>
        <v>-1.3342558003595495E-4</v>
      </c>
      <c r="AJ40" s="19">
        <f t="shared" si="39"/>
        <v>9.2833522819554997</v>
      </c>
      <c r="AK40" s="19">
        <f t="shared" si="40"/>
        <v>19.154682363733659</v>
      </c>
      <c r="AL40" s="19">
        <f t="shared" si="41"/>
        <v>6.0008254320156764</v>
      </c>
      <c r="AM40" s="81">
        <f t="shared" si="42"/>
        <v>11.47962002590161</v>
      </c>
      <c r="AN40" s="19"/>
      <c r="AO40" s="19">
        <f>+(J40/AF40*100)</f>
        <v>5.6229107000890775</v>
      </c>
      <c r="AP40" s="19">
        <f t="shared" si="49"/>
        <v>8.2988708442559389</v>
      </c>
      <c r="AQ40" s="81">
        <f t="shared" si="48"/>
        <v>8.6954639666844642</v>
      </c>
      <c r="AR40">
        <v>80</v>
      </c>
      <c r="AS40">
        <v>0</v>
      </c>
      <c r="AT40">
        <v>0</v>
      </c>
      <c r="AU40"/>
    </row>
    <row r="41" spans="1:47" x14ac:dyDescent="0.25">
      <c r="A41" s="58">
        <v>43543</v>
      </c>
      <c r="B41" s="30">
        <f t="shared" si="34"/>
        <v>28</v>
      </c>
      <c r="C41" s="15">
        <f t="shared" si="5"/>
        <v>43543</v>
      </c>
      <c r="D41" s="42">
        <v>16034</v>
      </c>
      <c r="E41" s="42">
        <v>21782</v>
      </c>
      <c r="F41" s="42">
        <v>27767</v>
      </c>
      <c r="G41" s="31">
        <f t="shared" si="22"/>
        <v>21861</v>
      </c>
      <c r="H41" s="81">
        <f t="shared" si="35"/>
        <v>-1.0902274012655422E-2</v>
      </c>
      <c r="I41" s="48">
        <v>16.653600000000001</v>
      </c>
      <c r="J41" s="48">
        <v>24.482699999999994</v>
      </c>
      <c r="K41" s="48">
        <v>19.390300000000011</v>
      </c>
      <c r="L41" s="52">
        <f t="shared" si="30"/>
        <v>19.921283815710549</v>
      </c>
      <c r="M41" s="81">
        <f t="shared" si="36"/>
        <v>-1.035987228864169E-2</v>
      </c>
      <c r="N41" s="95">
        <f t="shared" si="31"/>
        <v>95.710344827586212</v>
      </c>
      <c r="O41" s="95">
        <f t="shared" si="32"/>
        <v>140.70517241379309</v>
      </c>
      <c r="P41" s="95">
        <f t="shared" si="33"/>
        <v>111.4385057471265</v>
      </c>
      <c r="Q41" s="81">
        <f t="shared" si="2"/>
        <v>114.49013687189971</v>
      </c>
      <c r="R41" s="19">
        <f t="shared" ref="R41:T42" si="50">+I41/D41*1000</f>
        <v>1.0386428838717727</v>
      </c>
      <c r="S41" s="19">
        <f t="shared" si="50"/>
        <v>1.1239876962629691</v>
      </c>
      <c r="T41" s="19">
        <f t="shared" si="50"/>
        <v>0.69832174883854981</v>
      </c>
      <c r="U41" s="81">
        <f>+AVERAGE(R41:T41)</f>
        <v>0.95365077632443063</v>
      </c>
      <c r="V41" s="24">
        <v>67.86666666666666</v>
      </c>
      <c r="W41" s="24">
        <v>6.4</v>
      </c>
      <c r="X41" s="24">
        <v>3.37</v>
      </c>
      <c r="Y41" s="24">
        <v>5.27</v>
      </c>
      <c r="Z41" s="24">
        <v>3.52</v>
      </c>
      <c r="AA41" s="47">
        <f t="shared" si="47"/>
        <v>4.62</v>
      </c>
      <c r="AB41" s="47">
        <v>7.1980605158730171</v>
      </c>
      <c r="AC41" s="30">
        <v>6240.1928571428571</v>
      </c>
      <c r="AD41" s="23">
        <f t="shared" si="37"/>
        <v>25465.792055225771</v>
      </c>
      <c r="AE41" s="19">
        <v>270.29040000000003</v>
      </c>
      <c r="AF41" s="19">
        <v>373.23059999999998</v>
      </c>
      <c r="AG41" s="19">
        <v>310.0634</v>
      </c>
      <c r="AH41" s="81">
        <f t="shared" si="11"/>
        <v>317.86146666666667</v>
      </c>
      <c r="AI41" s="95">
        <f t="shared" si="38"/>
        <v>1.3350659383033797E-3</v>
      </c>
      <c r="AJ41" s="19">
        <f t="shared" si="39"/>
        <v>16.857328177622552</v>
      </c>
      <c r="AK41" s="19">
        <f t="shared" si="40"/>
        <v>17.134817739417866</v>
      </c>
      <c r="AL41" s="19">
        <f t="shared" si="41"/>
        <v>11.166615046638096</v>
      </c>
      <c r="AM41" s="81">
        <f t="shared" si="42"/>
        <v>15.052920321226173</v>
      </c>
      <c r="AN41" s="19">
        <f>+(I41/AE41*100)</f>
        <v>6.1613731009314421</v>
      </c>
      <c r="AO41" s="19">
        <f>+(J41/AF41*100)</f>
        <v>6.5596711523653193</v>
      </c>
      <c r="AP41" s="19">
        <f t="shared" si="49"/>
        <v>6.2536565102491979</v>
      </c>
      <c r="AQ41" s="81">
        <f t="shared" si="48"/>
        <v>6.2672849353588047</v>
      </c>
      <c r="AR41"/>
      <c r="AS41"/>
      <c r="AT41"/>
      <c r="AU41"/>
    </row>
    <row r="42" spans="1:47" x14ac:dyDescent="0.25">
      <c r="A42" s="58">
        <v>43578</v>
      </c>
      <c r="B42" s="30">
        <f t="shared" si="34"/>
        <v>35</v>
      </c>
      <c r="C42" s="15">
        <f t="shared" si="5"/>
        <v>43578</v>
      </c>
      <c r="D42" s="42">
        <v>26511</v>
      </c>
      <c r="E42" s="42">
        <v>20325</v>
      </c>
      <c r="F42" s="42">
        <v>29567</v>
      </c>
      <c r="G42" s="31">
        <f t="shared" si="22"/>
        <v>25467.666666666668</v>
      </c>
      <c r="H42" s="81">
        <f>+(LN(G42)-LN(G41))/(A42-A41)</f>
        <v>4.3630127540825164E-3</v>
      </c>
      <c r="I42" s="48">
        <v>33.090199999999996</v>
      </c>
      <c r="J42" s="48">
        <v>26.416500000000003</v>
      </c>
      <c r="K42" s="48">
        <v>32.433199999999999</v>
      </c>
      <c r="L42" s="52">
        <f t="shared" si="30"/>
        <v>30.492157624724218</v>
      </c>
      <c r="M42" s="81">
        <f t="shared" si="36"/>
        <v>1.2162309280935306E-2</v>
      </c>
      <c r="N42" s="302">
        <f t="shared" si="31"/>
        <v>190.1735632183908</v>
      </c>
      <c r="O42" s="95">
        <f t="shared" si="32"/>
        <v>151.81896551724139</v>
      </c>
      <c r="P42" s="95">
        <f t="shared" si="33"/>
        <v>186.3977011494253</v>
      </c>
      <c r="Q42" s="81">
        <f t="shared" si="2"/>
        <v>175.24228519956449</v>
      </c>
      <c r="R42" s="19">
        <f t="shared" si="50"/>
        <v>1.248168684696918</v>
      </c>
      <c r="S42" s="19">
        <f t="shared" si="50"/>
        <v>1.2997047970479707</v>
      </c>
      <c r="T42" s="19">
        <f t="shared" si="50"/>
        <v>1.0969391551391754</v>
      </c>
      <c r="U42" s="81">
        <f>+AVERAGE(R42:T42)</f>
        <v>1.2149375456280211</v>
      </c>
      <c r="V42" s="24">
        <v>74.366666666666674</v>
      </c>
      <c r="W42" s="24">
        <v>6.3666666666666671</v>
      </c>
      <c r="X42" s="24">
        <v>5.7</v>
      </c>
      <c r="Y42" s="24">
        <v>11.533333333333333</v>
      </c>
      <c r="Z42" s="24">
        <v>3.24</v>
      </c>
      <c r="AA42" s="47">
        <f t="shared" si="47"/>
        <v>8.4016666666666673</v>
      </c>
      <c r="AB42" s="47"/>
      <c r="AC42" s="47"/>
      <c r="AD42" s="23">
        <f t="shared" si="37"/>
        <v>23595.522053983041</v>
      </c>
      <c r="AE42" s="19">
        <v>536.93020000000001</v>
      </c>
      <c r="AF42" s="19">
        <v>408.29669999999999</v>
      </c>
      <c r="AG42" s="19">
        <v>627.50549999999987</v>
      </c>
      <c r="AH42" s="81">
        <f t="shared" si="11"/>
        <v>524.24413333333325</v>
      </c>
      <c r="AI42" s="95">
        <f t="shared" si="38"/>
        <v>1.4295480876597719E-2</v>
      </c>
      <c r="AJ42" s="19">
        <f t="shared" si="39"/>
        <v>20.253110029798954</v>
      </c>
      <c r="AK42" s="19">
        <f t="shared" si="40"/>
        <v>20.088398523985237</v>
      </c>
      <c r="AL42" s="19">
        <f t="shared" si="41"/>
        <v>21.223171102918791</v>
      </c>
      <c r="AM42" s="81">
        <f t="shared" si="42"/>
        <v>20.521559885567662</v>
      </c>
      <c r="AN42" s="19">
        <f>+(I42/AE42*100)</f>
        <v>6.1628494727992571</v>
      </c>
      <c r="AO42" s="19">
        <f>+(J42/AF42*100)</f>
        <v>6.4699273836893623</v>
      </c>
      <c r="AP42" s="19">
        <f t="shared" si="49"/>
        <v>5.1685921477979093</v>
      </c>
      <c r="AQ42" s="81">
        <f t="shared" si="48"/>
        <v>5.8164041685777361</v>
      </c>
      <c r="AR42"/>
      <c r="AS42"/>
      <c r="AT42"/>
      <c r="AU42"/>
    </row>
    <row r="43" spans="1:47" s="78" customFormat="1" ht="15.75" thickBot="1" x14ac:dyDescent="0.3">
      <c r="A43" s="77">
        <v>43606</v>
      </c>
      <c r="B43" s="64">
        <f t="shared" si="34"/>
        <v>28</v>
      </c>
      <c r="C43" s="65">
        <f t="shared" si="5"/>
        <v>43606</v>
      </c>
      <c r="D43" s="26">
        <v>10386</v>
      </c>
      <c r="E43" s="26">
        <v>28712</v>
      </c>
      <c r="F43" s="26">
        <v>55100</v>
      </c>
      <c r="G43" s="67">
        <f t="shared" si="22"/>
        <v>31399.333333333332</v>
      </c>
      <c r="H43" s="82">
        <f>+(LN(G43)-LN(G42))/(A43-A42)</f>
        <v>7.4777495541846128E-3</v>
      </c>
      <c r="I43" s="51"/>
      <c r="J43" s="51">
        <v>14.618</v>
      </c>
      <c r="K43" s="51">
        <v>23.511000000000003</v>
      </c>
      <c r="L43" s="18">
        <f t="shared" si="30"/>
        <v>18.538710796600718</v>
      </c>
      <c r="M43" s="82">
        <f t="shared" si="36"/>
        <v>-1.7771732217635554E-2</v>
      </c>
      <c r="N43" s="20"/>
      <c r="O43" s="20">
        <f t="shared" si="32"/>
        <v>84.011494252873575</v>
      </c>
      <c r="P43" s="20">
        <f t="shared" si="33"/>
        <v>135.12068965517244</v>
      </c>
      <c r="Q43" s="82">
        <f t="shared" si="2"/>
        <v>106.54431492299264</v>
      </c>
      <c r="R43" s="20"/>
      <c r="S43" s="20">
        <f>+J43/E43*1000</f>
        <v>0.50912510448592929</v>
      </c>
      <c r="T43" s="20">
        <f>+K43/F43*1000</f>
        <v>0.42669691470054455</v>
      </c>
      <c r="U43" s="82">
        <f>+AVERAGE(R43:T43)</f>
        <v>0.46791100959323695</v>
      </c>
      <c r="V43" s="66">
        <v>82.533333333333331</v>
      </c>
      <c r="W43" s="66">
        <v>6.6000000000000005</v>
      </c>
      <c r="X43" s="66">
        <v>3.0999999999999996</v>
      </c>
      <c r="Y43" s="66">
        <v>12.833333333333334</v>
      </c>
      <c r="Z43" s="66">
        <v>4.6533333333333333</v>
      </c>
      <c r="AA43" s="162">
        <f t="shared" si="47"/>
        <v>12.183333333333334</v>
      </c>
      <c r="AB43" s="312"/>
      <c r="AC43" s="312"/>
      <c r="AD43" s="163">
        <f t="shared" si="37"/>
        <v>28278.397318251416</v>
      </c>
      <c r="AE43" s="20">
        <v>31.814999999999998</v>
      </c>
      <c r="AF43" s="20">
        <v>157.249</v>
      </c>
      <c r="AG43" s="20">
        <v>421.41200000000003</v>
      </c>
      <c r="AH43" s="82">
        <f t="shared" si="11"/>
        <v>203.49199999999999</v>
      </c>
      <c r="AI43" s="20">
        <f t="shared" si="38"/>
        <v>-3.3797528109252975E-2</v>
      </c>
      <c r="AJ43" s="20">
        <f t="shared" si="39"/>
        <v>3.0632582322357016</v>
      </c>
      <c r="AK43" s="20">
        <f t="shared" si="40"/>
        <v>5.476769295068264</v>
      </c>
      <c r="AL43" s="20">
        <f t="shared" si="41"/>
        <v>7.6481306715063528</v>
      </c>
      <c r="AM43" s="82">
        <f t="shared" si="42"/>
        <v>5.3960527329367736</v>
      </c>
      <c r="AN43" s="20"/>
      <c r="AO43" s="20">
        <f>+(J43/AF43*100)</f>
        <v>9.2960845537968453</v>
      </c>
      <c r="AP43" s="20">
        <f t="shared" si="49"/>
        <v>5.5791007375205268</v>
      </c>
      <c r="AQ43" s="82">
        <f t="shared" si="48"/>
        <v>9.1102897394495699</v>
      </c>
    </row>
    <row r="44" spans="1:47" x14ac:dyDescent="0.25">
      <c r="A44" s="27"/>
      <c r="B44" s="28"/>
      <c r="C44" s="28"/>
      <c r="D44" s="71"/>
      <c r="E44" s="71"/>
      <c r="F44" s="71"/>
      <c r="G44" s="29"/>
      <c r="H44" s="28" t="s">
        <v>13</v>
      </c>
      <c r="I44" s="73"/>
      <c r="J44" s="73"/>
      <c r="K44" s="73"/>
      <c r="L44" s="28"/>
      <c r="M44" s="28"/>
      <c r="N44" s="28"/>
      <c r="O44" s="28"/>
      <c r="P44" s="28"/>
      <c r="Q44" s="28"/>
      <c r="R44" s="293" t="s">
        <v>169</v>
      </c>
      <c r="S44" s="292">
        <f>+AVERAGE(R5:T43)</f>
        <v>0.56146463152206594</v>
      </c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K44" s="28"/>
      <c r="AL44" s="28"/>
      <c r="AN44" s="293"/>
      <c r="AO44" s="292"/>
      <c r="AP44" s="28"/>
      <c r="AQ44" s="28"/>
      <c r="AT44" s="28"/>
      <c r="AU44" s="177"/>
    </row>
    <row r="45" spans="1:47" x14ac:dyDescent="0.25">
      <c r="R45" s="293" t="s">
        <v>170</v>
      </c>
      <c r="S45" s="292">
        <f>+AVERAGE(R5:S15,R23:T36,S43:T43)</f>
        <v>0.21239152243882389</v>
      </c>
      <c r="AN45" s="293"/>
      <c r="AO45" s="292"/>
    </row>
    <row r="46" spans="1:47" s="14" customFormat="1" x14ac:dyDescent="0.25">
      <c r="A46" s="46"/>
      <c r="B46" s="30"/>
      <c r="C46" s="303" t="s">
        <v>70</v>
      </c>
      <c r="D46" s="303">
        <f>+MAX(D5:D43)</f>
        <v>41307.5</v>
      </c>
      <c r="E46" s="303">
        <f>+MAX(E5:E43)</f>
        <v>86978</v>
      </c>
      <c r="F46" s="303">
        <f t="shared" ref="F46:H46" si="51">+MAX(F5:F43)</f>
        <v>55100</v>
      </c>
      <c r="G46" s="303">
        <f t="shared" si="51"/>
        <v>52857.333333333336</v>
      </c>
      <c r="H46" s="30" t="e">
        <f t="shared" si="51"/>
        <v>#REF!</v>
      </c>
      <c r="I46" s="30"/>
      <c r="J46" s="30"/>
      <c r="K46" s="30"/>
      <c r="L46" s="303" t="s">
        <v>70</v>
      </c>
      <c r="M46" s="303"/>
      <c r="N46" s="303">
        <f>+MAX(N5:N43)</f>
        <v>190.1735632183908</v>
      </c>
      <c r="O46" s="303">
        <f t="shared" ref="O46:Q46" si="52">+MAX(O5:O43)</f>
        <v>161.94137931034479</v>
      </c>
      <c r="P46" s="303">
        <f t="shared" si="52"/>
        <v>186.3977011494253</v>
      </c>
      <c r="Q46" s="303">
        <f t="shared" si="52"/>
        <v>175.24228519956449</v>
      </c>
      <c r="R46" s="30"/>
      <c r="S46" s="30"/>
      <c r="T46" s="30"/>
      <c r="U46" s="30"/>
      <c r="V46" s="30"/>
      <c r="W46" s="30"/>
      <c r="X46" s="30"/>
      <c r="Y46" s="30"/>
      <c r="Z46" s="30"/>
      <c r="AA46" s="61"/>
      <c r="AB46" s="61"/>
      <c r="AC46" s="61"/>
      <c r="AD46" s="61"/>
      <c r="AE46" s="61"/>
      <c r="AF46" s="61"/>
      <c r="AG46" s="61"/>
      <c r="AH46" s="30"/>
      <c r="AI46" s="30"/>
      <c r="AJ46" s="30"/>
      <c r="AK46" s="30"/>
      <c r="AL46" s="30"/>
      <c r="AN46" s="30"/>
      <c r="AO46" s="30"/>
      <c r="AP46" s="30"/>
      <c r="AQ46" s="30"/>
      <c r="AR46" s="30"/>
      <c r="AS46" s="30"/>
      <c r="AT46" s="30"/>
      <c r="AU46" s="178"/>
    </row>
    <row r="47" spans="1:47" s="14" customFormat="1" ht="15" customHeight="1" x14ac:dyDescent="0.25">
      <c r="A47" s="46"/>
      <c r="B47" s="30"/>
      <c r="C47" s="304" t="s">
        <v>177</v>
      </c>
      <c r="D47" s="305">
        <f>+D46/0.174</f>
        <v>237399.42528735634</v>
      </c>
      <c r="E47" s="305">
        <f t="shared" ref="E47:G47" si="53">+E46/0.174</f>
        <v>499873.56321839086</v>
      </c>
      <c r="F47" s="305">
        <f t="shared" si="53"/>
        <v>316666.66666666669</v>
      </c>
      <c r="G47" s="305">
        <f t="shared" si="53"/>
        <v>303777.77777777781</v>
      </c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61"/>
      <c r="AB47" s="61"/>
      <c r="AC47" s="61"/>
      <c r="AD47" s="61"/>
      <c r="AE47" s="61"/>
      <c r="AF47" s="61"/>
      <c r="AG47" s="61"/>
      <c r="AH47" s="30"/>
      <c r="AI47" s="30"/>
      <c r="AJ47" s="30"/>
      <c r="AK47" s="30"/>
      <c r="AL47" s="30"/>
      <c r="AN47" s="30"/>
      <c r="AO47" s="30"/>
      <c r="AP47" s="30"/>
      <c r="AQ47" s="30"/>
      <c r="AR47" s="30"/>
      <c r="AS47" s="30"/>
      <c r="AT47" s="30"/>
      <c r="AU47" s="178"/>
    </row>
    <row r="48" spans="1:47" s="14" customFormat="1" ht="15" customHeight="1" x14ac:dyDescent="0.25">
      <c r="A48" s="46"/>
      <c r="B48" s="30"/>
      <c r="C48" s="22"/>
      <c r="D48" s="22"/>
      <c r="E48" s="22"/>
      <c r="F48" s="22"/>
      <c r="G48" s="22"/>
      <c r="H48" s="30"/>
      <c r="I48" s="30"/>
      <c r="J48" s="30"/>
      <c r="K48" s="30"/>
      <c r="L48" s="30"/>
      <c r="M48" s="30"/>
      <c r="N48" s="30"/>
      <c r="O48" s="303"/>
      <c r="P48" s="368" t="s">
        <v>180</v>
      </c>
      <c r="Q48" s="303">
        <f>+AVERAGE(Q37:Q43)</f>
        <v>110.03277557083143</v>
      </c>
      <c r="R48" s="30"/>
      <c r="S48" s="30"/>
      <c r="T48" s="30"/>
      <c r="U48" s="30"/>
      <c r="V48" s="30"/>
      <c r="W48" s="30"/>
      <c r="X48" s="30"/>
      <c r="Y48" s="30"/>
      <c r="Z48" s="30"/>
      <c r="AA48" s="61"/>
      <c r="AB48" s="61"/>
      <c r="AC48" s="61"/>
      <c r="AD48" s="61"/>
      <c r="AE48" s="61"/>
      <c r="AF48" s="61"/>
      <c r="AG48" s="61"/>
      <c r="AH48" s="30"/>
      <c r="AI48" s="30"/>
      <c r="AJ48" s="30"/>
      <c r="AK48" s="30"/>
      <c r="AL48" s="30"/>
      <c r="AN48" s="30"/>
      <c r="AO48" s="30"/>
      <c r="AP48" s="30"/>
      <c r="AQ48" s="30"/>
      <c r="AR48" s="30"/>
      <c r="AS48" s="30"/>
      <c r="AT48" s="30"/>
      <c r="AU48" s="178"/>
    </row>
    <row r="49" spans="1:47" s="14" customFormat="1" ht="15" customHeight="1" x14ac:dyDescent="0.25">
      <c r="A49" s="46"/>
      <c r="B49" s="30"/>
      <c r="C49" s="22"/>
      <c r="D49" s="22"/>
      <c r="E49" s="22"/>
      <c r="F49" s="22"/>
      <c r="G49" s="22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61"/>
      <c r="AB49" s="61"/>
      <c r="AC49" s="61"/>
      <c r="AD49" s="61"/>
      <c r="AE49" s="61"/>
      <c r="AF49" s="61"/>
      <c r="AG49" s="61"/>
      <c r="AH49" s="30"/>
      <c r="AI49" s="30"/>
      <c r="AJ49" s="30"/>
      <c r="AK49" s="30"/>
      <c r="AL49" s="30"/>
      <c r="AN49" s="30"/>
      <c r="AO49" s="30"/>
      <c r="AP49" s="30"/>
      <c r="AQ49" s="30"/>
      <c r="AR49" s="30"/>
      <c r="AS49" s="30"/>
      <c r="AT49" s="30"/>
      <c r="AU49" s="178"/>
    </row>
    <row r="50" spans="1:47" s="14" customFormat="1" ht="15" customHeight="1" x14ac:dyDescent="0.25">
      <c r="A50" s="46"/>
      <c r="B50" s="30"/>
      <c r="C50" s="22"/>
      <c r="D50" s="22"/>
      <c r="E50" s="22"/>
      <c r="F50" s="22"/>
      <c r="G50" s="22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61"/>
      <c r="AB50" s="61"/>
      <c r="AC50" s="61"/>
      <c r="AD50" s="61"/>
      <c r="AE50" s="61"/>
      <c r="AF50" s="61"/>
      <c r="AG50" s="61"/>
      <c r="AH50" s="30"/>
      <c r="AI50" s="30"/>
      <c r="AJ50" s="30"/>
      <c r="AK50" s="30"/>
      <c r="AL50" s="30"/>
      <c r="AN50" s="30"/>
      <c r="AO50" s="30"/>
      <c r="AP50" s="30"/>
      <c r="AQ50" s="30"/>
      <c r="AR50" s="30"/>
      <c r="AS50" s="30"/>
      <c r="AT50" s="30"/>
      <c r="AU50" s="178"/>
    </row>
    <row r="51" spans="1:47" s="14" customFormat="1" ht="15" customHeight="1" x14ac:dyDescent="0.25">
      <c r="A51" s="46"/>
      <c r="B51" s="30"/>
      <c r="C51" s="22"/>
      <c r="D51" s="22"/>
      <c r="E51" s="22"/>
      <c r="F51" s="22"/>
      <c r="G51" s="22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61"/>
      <c r="AB51" s="61"/>
      <c r="AC51" s="61"/>
      <c r="AD51" s="61"/>
      <c r="AE51" s="61"/>
      <c r="AF51" s="61"/>
      <c r="AG51" s="61"/>
      <c r="AH51" s="30"/>
      <c r="AI51" s="30"/>
      <c r="AJ51" s="30"/>
      <c r="AK51" s="30"/>
      <c r="AL51" s="30"/>
      <c r="AN51" s="30"/>
      <c r="AO51" s="30"/>
      <c r="AP51" s="30"/>
      <c r="AQ51" s="30"/>
      <c r="AR51" s="30"/>
      <c r="AS51" s="30"/>
      <c r="AT51" s="30"/>
      <c r="AU51" s="178"/>
    </row>
    <row r="52" spans="1:47" s="14" customFormat="1" ht="15" customHeight="1" x14ac:dyDescent="0.25">
      <c r="A52" s="46"/>
      <c r="B52" s="30"/>
      <c r="C52" s="22"/>
      <c r="D52" s="22"/>
      <c r="E52" s="22"/>
      <c r="F52" s="22"/>
      <c r="G52" s="22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61"/>
      <c r="AB52" s="61"/>
      <c r="AC52" s="61"/>
      <c r="AD52" s="61"/>
      <c r="AE52" s="61"/>
      <c r="AF52" s="61"/>
      <c r="AG52" s="61"/>
      <c r="AH52" s="30"/>
      <c r="AI52" s="30"/>
      <c r="AJ52" s="30"/>
      <c r="AK52" s="30"/>
      <c r="AL52" s="30"/>
      <c r="AN52" s="30"/>
      <c r="AO52" s="30"/>
      <c r="AP52" s="30"/>
      <c r="AQ52" s="30"/>
      <c r="AR52" s="30"/>
      <c r="AS52" s="30"/>
      <c r="AT52" s="30"/>
      <c r="AU52" s="178"/>
    </row>
    <row r="53" spans="1:47" s="14" customFormat="1" ht="15" customHeight="1" x14ac:dyDescent="0.25">
      <c r="A53" s="46"/>
      <c r="B53" s="30"/>
      <c r="C53" s="22"/>
      <c r="D53" s="22"/>
      <c r="E53" s="22"/>
      <c r="F53" s="22"/>
      <c r="G53" s="22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61"/>
      <c r="AB53" s="61"/>
      <c r="AC53" s="61"/>
      <c r="AD53" s="61"/>
      <c r="AE53" s="61"/>
      <c r="AF53" s="61"/>
      <c r="AG53" s="61"/>
      <c r="AH53" s="30"/>
      <c r="AI53" s="30"/>
      <c r="AJ53" s="30"/>
      <c r="AK53" s="30"/>
      <c r="AL53" s="30"/>
      <c r="AN53" s="30"/>
      <c r="AO53" s="30"/>
      <c r="AP53" s="30"/>
      <c r="AQ53" s="30"/>
      <c r="AR53" s="30"/>
      <c r="AS53" s="30"/>
      <c r="AT53" s="30"/>
      <c r="AU53" s="178"/>
    </row>
    <row r="54" spans="1:47" s="14" customFormat="1" ht="15" customHeight="1" x14ac:dyDescent="0.25">
      <c r="A54" s="46"/>
      <c r="B54" s="53"/>
      <c r="G54" s="22"/>
      <c r="AA54" s="61"/>
      <c r="AB54" s="61"/>
      <c r="AC54" s="61"/>
      <c r="AD54" s="61"/>
      <c r="AE54" s="61"/>
      <c r="AF54" s="61"/>
      <c r="AG54" s="61"/>
      <c r="AU54" s="179"/>
    </row>
    <row r="55" spans="1:47" s="14" customFormat="1" ht="15" customHeight="1" x14ac:dyDescent="0.25">
      <c r="G55" s="22"/>
      <c r="AA55" s="61"/>
      <c r="AB55" s="61"/>
      <c r="AC55" s="61"/>
      <c r="AD55" s="61"/>
      <c r="AE55" s="61"/>
      <c r="AF55" s="61"/>
      <c r="AG55" s="61"/>
      <c r="AU55" s="179"/>
    </row>
    <row r="56" spans="1:47" s="14" customFormat="1" ht="15" customHeight="1" x14ac:dyDescent="0.25">
      <c r="G56" s="22"/>
      <c r="AA56" s="61"/>
      <c r="AB56" s="61"/>
      <c r="AC56" s="61"/>
      <c r="AD56" s="61"/>
      <c r="AE56" s="61"/>
      <c r="AF56" s="61"/>
      <c r="AG56" s="61"/>
      <c r="AU56" s="179"/>
    </row>
    <row r="57" spans="1:47" s="14" customFormat="1" ht="15" customHeight="1" x14ac:dyDescent="0.25">
      <c r="G57" s="22"/>
      <c r="AA57" s="61"/>
      <c r="AB57" s="61"/>
      <c r="AC57" s="61"/>
      <c r="AD57" s="61"/>
      <c r="AE57" s="61"/>
      <c r="AF57" s="61"/>
      <c r="AG57" s="61"/>
      <c r="AU57" s="179"/>
    </row>
    <row r="58" spans="1:47" s="14" customFormat="1" ht="15" customHeight="1" x14ac:dyDescent="0.25">
      <c r="G58" s="22"/>
      <c r="AA58" s="61"/>
      <c r="AB58" s="61"/>
      <c r="AC58" s="61"/>
      <c r="AD58" s="61"/>
      <c r="AE58" s="61"/>
      <c r="AF58" s="61"/>
      <c r="AG58" s="61"/>
      <c r="AU58" s="179"/>
    </row>
    <row r="59" spans="1:47" s="14" customFormat="1" ht="15" customHeight="1" x14ac:dyDescent="0.25">
      <c r="G59" s="22"/>
      <c r="AA59" s="61"/>
      <c r="AB59" s="61"/>
      <c r="AC59" s="61"/>
      <c r="AD59" s="61"/>
      <c r="AE59" s="61"/>
      <c r="AF59" s="61"/>
      <c r="AG59" s="61"/>
      <c r="AU59" s="179"/>
    </row>
    <row r="60" spans="1:47" s="14" customFormat="1" ht="15" customHeight="1" x14ac:dyDescent="0.25">
      <c r="G60" s="22"/>
      <c r="AA60" s="61"/>
      <c r="AB60" s="61"/>
      <c r="AC60" s="61"/>
      <c r="AD60" s="61"/>
      <c r="AE60" s="61"/>
      <c r="AF60" s="61"/>
      <c r="AG60" s="61"/>
      <c r="AU60" s="179"/>
    </row>
    <row r="61" spans="1:47" s="14" customFormat="1" ht="15" customHeight="1" x14ac:dyDescent="0.25">
      <c r="G61" s="22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61"/>
      <c r="AB61" s="61"/>
      <c r="AC61" s="61"/>
      <c r="AD61" s="61"/>
      <c r="AE61" s="61"/>
      <c r="AF61" s="61"/>
      <c r="AG61" s="61"/>
      <c r="AH61" s="76"/>
      <c r="AI61" s="76"/>
      <c r="AJ61" s="76"/>
      <c r="AK61" s="76"/>
      <c r="AL61" s="76"/>
      <c r="AN61" s="76"/>
      <c r="AO61" s="76"/>
      <c r="AP61" s="76"/>
      <c r="AQ61" s="76"/>
      <c r="AR61" s="76"/>
      <c r="AS61" s="76"/>
      <c r="AT61" s="76"/>
      <c r="AU61" s="180"/>
    </row>
    <row r="62" spans="1:47" s="14" customFormat="1" ht="15" customHeight="1" x14ac:dyDescent="0.25"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22"/>
      <c r="AB62" s="22"/>
      <c r="AC62" s="22"/>
      <c r="AD62" s="22"/>
      <c r="AE62" s="22"/>
      <c r="AF62" s="22"/>
      <c r="AG62" s="22"/>
      <c r="AH62" s="76"/>
      <c r="AI62" s="76"/>
      <c r="AJ62" s="76"/>
      <c r="AK62" s="76"/>
      <c r="AL62" s="76"/>
      <c r="AN62" s="76"/>
      <c r="AO62" s="76"/>
      <c r="AP62" s="76"/>
      <c r="AQ62" s="76"/>
      <c r="AR62" s="76"/>
      <c r="AS62" s="76"/>
      <c r="AT62" s="76"/>
      <c r="AU62" s="180"/>
    </row>
    <row r="63" spans="1:47" s="14" customFormat="1" ht="15" customHeight="1" x14ac:dyDescent="0.25"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22"/>
      <c r="AB63" s="22"/>
      <c r="AC63" s="22"/>
      <c r="AD63" s="22"/>
      <c r="AE63" s="22"/>
      <c r="AF63" s="22"/>
      <c r="AG63" s="22"/>
      <c r="AH63" s="76"/>
      <c r="AI63" s="76"/>
      <c r="AJ63" s="76"/>
      <c r="AK63" s="76"/>
      <c r="AL63" s="76"/>
      <c r="AN63" s="76"/>
      <c r="AO63" s="76"/>
      <c r="AP63" s="76"/>
      <c r="AQ63" s="76"/>
      <c r="AR63" s="76"/>
      <c r="AS63" s="76"/>
      <c r="AT63" s="76"/>
      <c r="AU63" s="180"/>
    </row>
    <row r="64" spans="1:47" s="14" customFormat="1" ht="15" customHeight="1" x14ac:dyDescent="0.25"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22"/>
      <c r="AB64" s="22"/>
      <c r="AC64" s="22"/>
      <c r="AD64" s="22"/>
      <c r="AE64" s="22"/>
      <c r="AF64" s="22"/>
      <c r="AG64" s="22"/>
      <c r="AH64" s="76"/>
      <c r="AI64" s="76"/>
      <c r="AJ64" s="76"/>
      <c r="AK64" s="76"/>
      <c r="AL64" s="76"/>
      <c r="AN64" s="76"/>
      <c r="AO64" s="76"/>
      <c r="AP64" s="76"/>
      <c r="AQ64" s="76"/>
      <c r="AR64" s="76"/>
      <c r="AS64" s="76"/>
      <c r="AT64" s="76"/>
      <c r="AU64" s="180"/>
    </row>
    <row r="65" spans="8:47" s="14" customFormat="1" ht="15" customHeight="1" x14ac:dyDescent="0.25"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22"/>
      <c r="AB65" s="22"/>
      <c r="AC65" s="22"/>
      <c r="AD65" s="22"/>
      <c r="AE65" s="22"/>
      <c r="AF65" s="22"/>
      <c r="AG65" s="22"/>
      <c r="AH65" s="76"/>
      <c r="AI65" s="76"/>
      <c r="AJ65" s="76"/>
      <c r="AK65" s="76"/>
      <c r="AL65" s="76"/>
      <c r="AN65" s="76"/>
      <c r="AO65" s="76"/>
      <c r="AP65" s="76"/>
      <c r="AQ65" s="76"/>
      <c r="AR65" s="76"/>
      <c r="AS65" s="76"/>
      <c r="AT65" s="76"/>
      <c r="AU65" s="180"/>
    </row>
    <row r="66" spans="8:47" s="14" customFormat="1" ht="15" customHeight="1" x14ac:dyDescent="0.25"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22"/>
      <c r="AB66" s="22"/>
      <c r="AC66" s="22"/>
      <c r="AD66" s="22"/>
      <c r="AE66" s="22"/>
      <c r="AF66" s="22"/>
      <c r="AG66" s="22"/>
      <c r="AH66" s="76"/>
      <c r="AI66" s="76"/>
      <c r="AJ66" s="76"/>
      <c r="AK66" s="76"/>
      <c r="AL66" s="76"/>
      <c r="AN66" s="76"/>
      <c r="AO66" s="76"/>
      <c r="AP66" s="76"/>
      <c r="AQ66" s="76"/>
      <c r="AR66" s="76"/>
      <c r="AS66" s="76"/>
      <c r="AT66" s="76"/>
      <c r="AU66" s="180"/>
    </row>
    <row r="67" spans="8:47" s="14" customFormat="1" x14ac:dyDescent="0.25"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22"/>
      <c r="AB67" s="22"/>
      <c r="AC67" s="22"/>
      <c r="AD67" s="22"/>
      <c r="AE67" s="22"/>
      <c r="AF67" s="22"/>
      <c r="AG67" s="22"/>
      <c r="AH67" s="76"/>
      <c r="AI67" s="76"/>
      <c r="AJ67" s="76"/>
      <c r="AK67" s="76"/>
      <c r="AL67" s="76"/>
      <c r="AN67" s="76"/>
      <c r="AO67" s="76"/>
      <c r="AP67" s="76"/>
      <c r="AQ67" s="76"/>
      <c r="AR67" s="76"/>
      <c r="AS67" s="76"/>
      <c r="AT67" s="76"/>
      <c r="AU67" s="180"/>
    </row>
    <row r="68" spans="8:47" s="14" customFormat="1" x14ac:dyDescent="0.25"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22"/>
      <c r="AB68" s="22"/>
      <c r="AC68" s="22"/>
      <c r="AD68" s="22"/>
      <c r="AE68" s="22"/>
      <c r="AF68" s="22"/>
      <c r="AG68" s="22"/>
      <c r="AH68" s="76"/>
      <c r="AI68" s="76"/>
      <c r="AJ68" s="76"/>
      <c r="AK68" s="76"/>
      <c r="AL68" s="76"/>
      <c r="AN68" s="76"/>
      <c r="AO68" s="76"/>
      <c r="AP68" s="76"/>
      <c r="AQ68" s="76"/>
      <c r="AR68" s="76"/>
      <c r="AS68" s="76"/>
      <c r="AT68" s="76"/>
      <c r="AU68" s="180"/>
    </row>
    <row r="69" spans="8:47" s="14" customFormat="1" x14ac:dyDescent="0.25"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22"/>
      <c r="AB69" s="22"/>
      <c r="AC69" s="22"/>
      <c r="AD69" s="22"/>
      <c r="AE69" s="22"/>
      <c r="AF69" s="22"/>
      <c r="AG69" s="22"/>
      <c r="AH69" s="76"/>
      <c r="AI69" s="76"/>
      <c r="AJ69" s="76"/>
      <c r="AK69" s="76"/>
      <c r="AL69" s="76"/>
      <c r="AN69" s="76"/>
      <c r="AO69" s="76"/>
      <c r="AP69" s="76"/>
      <c r="AQ69" s="76"/>
      <c r="AR69" s="76"/>
      <c r="AS69" s="76"/>
      <c r="AT69" s="76"/>
      <c r="AU69" s="180"/>
    </row>
    <row r="70" spans="8:47" s="14" customFormat="1" x14ac:dyDescent="0.25"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22"/>
      <c r="AB70" s="22"/>
      <c r="AC70" s="22"/>
      <c r="AD70" s="22"/>
      <c r="AE70" s="22"/>
      <c r="AF70" s="22"/>
      <c r="AG70" s="22"/>
      <c r="AH70" s="76"/>
      <c r="AI70" s="76"/>
      <c r="AJ70" s="76"/>
      <c r="AK70" s="76"/>
      <c r="AL70" s="76"/>
      <c r="AN70" s="76"/>
      <c r="AO70" s="76"/>
      <c r="AP70" s="76"/>
      <c r="AQ70" s="76"/>
      <c r="AR70" s="76"/>
      <c r="AS70" s="76"/>
      <c r="AT70" s="76"/>
      <c r="AU70" s="180"/>
    </row>
    <row r="71" spans="8:47" s="14" customFormat="1" x14ac:dyDescent="0.25"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22"/>
      <c r="AB71" s="22"/>
      <c r="AC71" s="22"/>
      <c r="AD71" s="22"/>
      <c r="AE71" s="22"/>
      <c r="AF71" s="22"/>
      <c r="AG71" s="22"/>
      <c r="AH71" s="76"/>
      <c r="AI71" s="76"/>
      <c r="AJ71" s="76"/>
      <c r="AK71" s="76"/>
      <c r="AL71" s="76"/>
      <c r="AN71" s="76"/>
      <c r="AO71" s="76"/>
      <c r="AP71" s="76"/>
      <c r="AQ71" s="76"/>
      <c r="AR71" s="76"/>
      <c r="AS71" s="76"/>
      <c r="AT71" s="76"/>
      <c r="AU71" s="180"/>
    </row>
    <row r="72" spans="8:47" s="14" customFormat="1" x14ac:dyDescent="0.25"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22"/>
      <c r="AB72" s="22"/>
      <c r="AC72" s="22"/>
      <c r="AD72" s="22"/>
      <c r="AE72" s="22"/>
      <c r="AF72" s="22"/>
      <c r="AG72" s="22"/>
      <c r="AH72" s="76"/>
      <c r="AI72" s="76"/>
      <c r="AJ72" s="76"/>
      <c r="AK72" s="76"/>
      <c r="AL72" s="76"/>
      <c r="AN72" s="76"/>
      <c r="AO72" s="76"/>
      <c r="AP72" s="76"/>
      <c r="AQ72" s="76"/>
      <c r="AR72" s="76"/>
      <c r="AS72" s="76"/>
      <c r="AT72" s="76"/>
      <c r="AU72" s="180"/>
    </row>
    <row r="73" spans="8:47" s="14" customFormat="1" x14ac:dyDescent="0.25"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22"/>
      <c r="AB73" s="22"/>
      <c r="AC73" s="22"/>
      <c r="AD73" s="22"/>
      <c r="AE73" s="22"/>
      <c r="AF73" s="22"/>
      <c r="AG73" s="22"/>
      <c r="AH73" s="76"/>
      <c r="AI73" s="76"/>
      <c r="AJ73" s="76"/>
      <c r="AK73" s="76"/>
      <c r="AL73" s="76"/>
      <c r="AN73" s="76"/>
      <c r="AO73" s="76"/>
      <c r="AP73" s="76"/>
      <c r="AQ73" s="76"/>
      <c r="AR73" s="76"/>
      <c r="AS73" s="76"/>
      <c r="AT73" s="76"/>
      <c r="AU73" s="180"/>
    </row>
    <row r="74" spans="8:47" s="14" customFormat="1" x14ac:dyDescent="0.25"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22"/>
      <c r="AB74" s="22"/>
      <c r="AC74" s="22"/>
      <c r="AD74" s="22"/>
      <c r="AE74" s="22"/>
      <c r="AF74" s="22"/>
      <c r="AG74" s="22"/>
      <c r="AH74" s="76"/>
      <c r="AI74" s="76"/>
      <c r="AJ74" s="76"/>
      <c r="AK74" s="76"/>
      <c r="AL74" s="76"/>
      <c r="AN74" s="76"/>
      <c r="AO74" s="76"/>
      <c r="AP74" s="76"/>
      <c r="AQ74" s="76"/>
      <c r="AR74" s="76"/>
      <c r="AS74" s="76"/>
      <c r="AT74" s="76"/>
      <c r="AU74" s="180"/>
    </row>
    <row r="75" spans="8:47" s="14" customFormat="1" x14ac:dyDescent="0.25"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22"/>
      <c r="AB75" s="22"/>
      <c r="AC75" s="22"/>
      <c r="AD75" s="22"/>
      <c r="AE75" s="22"/>
      <c r="AF75" s="22"/>
      <c r="AG75" s="22"/>
      <c r="AH75" s="76"/>
      <c r="AI75" s="76"/>
      <c r="AJ75" s="76"/>
      <c r="AK75" s="76"/>
      <c r="AL75" s="76"/>
      <c r="AN75" s="76"/>
      <c r="AO75" s="76"/>
      <c r="AP75" s="76"/>
      <c r="AQ75" s="76"/>
      <c r="AR75" s="76"/>
      <c r="AS75" s="76"/>
      <c r="AT75" s="76"/>
      <c r="AU75" s="180"/>
    </row>
    <row r="76" spans="8:47" s="14" customFormat="1" x14ac:dyDescent="0.25"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22"/>
      <c r="AB76" s="22"/>
      <c r="AC76" s="22"/>
      <c r="AD76" s="22"/>
      <c r="AE76" s="22"/>
      <c r="AF76" s="22"/>
      <c r="AG76" s="22"/>
      <c r="AH76" s="76"/>
      <c r="AI76" s="76"/>
      <c r="AJ76" s="76"/>
      <c r="AK76" s="76"/>
      <c r="AL76" s="76"/>
      <c r="AN76" s="76"/>
      <c r="AO76" s="76"/>
      <c r="AP76" s="76"/>
      <c r="AQ76" s="76"/>
      <c r="AR76" s="76"/>
      <c r="AS76" s="76"/>
      <c r="AT76" s="76"/>
      <c r="AU76" s="180"/>
    </row>
    <row r="77" spans="8:47" s="14" customFormat="1" x14ac:dyDescent="0.25"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22"/>
      <c r="AB77" s="22"/>
      <c r="AC77" s="22"/>
      <c r="AD77" s="22"/>
      <c r="AE77" s="22"/>
      <c r="AF77" s="22"/>
      <c r="AG77" s="22"/>
      <c r="AH77" s="76"/>
      <c r="AI77" s="76"/>
      <c r="AJ77" s="76"/>
      <c r="AK77" s="76"/>
      <c r="AL77" s="76"/>
      <c r="AN77" s="76"/>
      <c r="AO77" s="76"/>
      <c r="AP77" s="76"/>
      <c r="AQ77" s="76"/>
      <c r="AR77" s="76"/>
      <c r="AS77" s="76"/>
      <c r="AT77" s="76"/>
      <c r="AU77" s="180"/>
    </row>
    <row r="78" spans="8:47" s="14" customFormat="1" x14ac:dyDescent="0.25"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22"/>
      <c r="AB78" s="22"/>
      <c r="AC78" s="22"/>
      <c r="AD78" s="22"/>
      <c r="AE78" s="22"/>
      <c r="AF78" s="22"/>
      <c r="AG78" s="22"/>
      <c r="AH78" s="76"/>
      <c r="AI78" s="76"/>
      <c r="AJ78" s="76"/>
      <c r="AK78" s="76"/>
      <c r="AL78" s="76"/>
      <c r="AN78" s="76"/>
      <c r="AO78" s="76"/>
      <c r="AP78" s="76"/>
      <c r="AQ78" s="76"/>
      <c r="AR78" s="76"/>
      <c r="AS78" s="76"/>
      <c r="AT78" s="76"/>
      <c r="AU78" s="180"/>
    </row>
    <row r="79" spans="8:47" s="14" customFormat="1" x14ac:dyDescent="0.25"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22"/>
      <c r="AB79" s="22"/>
      <c r="AC79" s="22"/>
      <c r="AD79" s="22"/>
      <c r="AE79" s="22"/>
      <c r="AF79" s="22"/>
      <c r="AG79" s="22"/>
      <c r="AH79" s="76"/>
      <c r="AI79" s="76"/>
      <c r="AJ79" s="76"/>
      <c r="AK79" s="76"/>
      <c r="AL79" s="76"/>
      <c r="AN79" s="76"/>
      <c r="AO79" s="76"/>
      <c r="AP79" s="76"/>
      <c r="AQ79" s="76"/>
      <c r="AR79" s="76"/>
      <c r="AS79" s="76"/>
      <c r="AT79" s="76"/>
      <c r="AU79" s="180"/>
    </row>
    <row r="80" spans="8:47" s="14" customFormat="1" x14ac:dyDescent="0.25"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22"/>
      <c r="AB80" s="22"/>
      <c r="AC80" s="22"/>
      <c r="AD80" s="22"/>
      <c r="AE80" s="22"/>
      <c r="AF80" s="22"/>
      <c r="AG80" s="22"/>
      <c r="AH80" s="76"/>
      <c r="AI80" s="76"/>
      <c r="AJ80" s="76"/>
      <c r="AK80" s="76"/>
      <c r="AL80" s="76"/>
      <c r="AN80" s="76"/>
      <c r="AO80" s="76"/>
      <c r="AP80" s="76"/>
      <c r="AQ80" s="76"/>
      <c r="AR80" s="76"/>
      <c r="AS80" s="76"/>
      <c r="AT80" s="76"/>
      <c r="AU80" s="180"/>
    </row>
    <row r="81" spans="8:47" s="14" customFormat="1" x14ac:dyDescent="0.25"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22"/>
      <c r="AB81" s="22"/>
      <c r="AC81" s="22"/>
      <c r="AD81" s="22"/>
      <c r="AE81" s="22"/>
      <c r="AF81" s="22"/>
      <c r="AG81" s="22"/>
      <c r="AH81" s="76"/>
      <c r="AI81" s="76"/>
      <c r="AJ81" s="76"/>
      <c r="AK81" s="76"/>
      <c r="AL81" s="76"/>
      <c r="AN81" s="76"/>
      <c r="AO81" s="76"/>
      <c r="AP81" s="76"/>
      <c r="AQ81" s="76"/>
      <c r="AR81" s="76"/>
      <c r="AS81" s="76"/>
      <c r="AT81" s="76"/>
      <c r="AU81" s="180"/>
    </row>
    <row r="82" spans="8:47" s="14" customFormat="1" x14ac:dyDescent="0.25"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22"/>
      <c r="AB82" s="22"/>
      <c r="AC82" s="22"/>
      <c r="AD82" s="22"/>
      <c r="AE82" s="22"/>
      <c r="AF82" s="22"/>
      <c r="AG82" s="22"/>
      <c r="AH82" s="76"/>
      <c r="AI82" s="76"/>
      <c r="AJ82" s="76"/>
      <c r="AK82" s="76"/>
      <c r="AL82" s="76"/>
      <c r="AN82" s="76"/>
      <c r="AO82" s="76"/>
      <c r="AP82" s="76"/>
      <c r="AQ82" s="76"/>
      <c r="AR82" s="76"/>
      <c r="AS82" s="76"/>
      <c r="AT82" s="76"/>
      <c r="AU82" s="180"/>
    </row>
    <row r="83" spans="8:47" s="14" customFormat="1" x14ac:dyDescent="0.25"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22"/>
      <c r="AB83" s="22"/>
      <c r="AC83" s="22"/>
      <c r="AD83" s="22"/>
      <c r="AE83" s="22"/>
      <c r="AF83" s="22"/>
      <c r="AG83" s="22"/>
      <c r="AH83" s="76"/>
      <c r="AI83" s="76"/>
      <c r="AJ83" s="76"/>
      <c r="AK83" s="76"/>
      <c r="AL83" s="76"/>
      <c r="AN83" s="76"/>
      <c r="AO83" s="76"/>
      <c r="AP83" s="76"/>
      <c r="AQ83" s="76"/>
      <c r="AR83" s="76"/>
      <c r="AS83" s="76"/>
      <c r="AT83" s="76"/>
      <c r="AU83" s="180"/>
    </row>
    <row r="84" spans="8:47" s="14" customFormat="1" x14ac:dyDescent="0.25"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22"/>
      <c r="AB84" s="22"/>
      <c r="AC84" s="22"/>
      <c r="AD84" s="22"/>
      <c r="AE84" s="22"/>
      <c r="AF84" s="22"/>
      <c r="AG84" s="22"/>
      <c r="AH84" s="76"/>
      <c r="AI84" s="76"/>
      <c r="AJ84" s="76"/>
      <c r="AK84" s="76"/>
      <c r="AL84" s="76"/>
      <c r="AN84" s="76"/>
      <c r="AO84" s="76"/>
      <c r="AP84" s="76"/>
      <c r="AQ84" s="76"/>
      <c r="AR84" s="76"/>
      <c r="AS84" s="76"/>
      <c r="AT84" s="76"/>
      <c r="AU84" s="180"/>
    </row>
    <row r="85" spans="8:47" s="14" customFormat="1" x14ac:dyDescent="0.25"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22"/>
      <c r="AB85" s="22"/>
      <c r="AC85" s="22"/>
      <c r="AD85" s="22"/>
      <c r="AE85" s="22"/>
      <c r="AF85" s="22"/>
      <c r="AG85" s="22"/>
      <c r="AH85" s="76"/>
      <c r="AI85" s="76"/>
      <c r="AJ85" s="76"/>
      <c r="AK85" s="76"/>
      <c r="AL85" s="76"/>
      <c r="AN85" s="76"/>
      <c r="AO85" s="76"/>
      <c r="AP85" s="76"/>
      <c r="AQ85" s="76"/>
      <c r="AR85" s="76"/>
      <c r="AS85" s="76"/>
      <c r="AT85" s="76"/>
      <c r="AU85" s="180"/>
    </row>
    <row r="86" spans="8:47" s="14" customFormat="1" x14ac:dyDescent="0.25"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22"/>
      <c r="AB86" s="22"/>
      <c r="AC86" s="22"/>
      <c r="AD86" s="22"/>
      <c r="AE86" s="22"/>
      <c r="AF86" s="22"/>
      <c r="AG86" s="22"/>
      <c r="AH86" s="76"/>
      <c r="AI86" s="76"/>
      <c r="AJ86" s="76"/>
      <c r="AK86" s="76"/>
      <c r="AL86" s="76"/>
      <c r="AN86" s="76"/>
      <c r="AO86" s="76"/>
      <c r="AP86" s="76"/>
      <c r="AQ86" s="76"/>
      <c r="AR86" s="76"/>
      <c r="AS86" s="76"/>
      <c r="AT86" s="76"/>
      <c r="AU86" s="180"/>
    </row>
    <row r="87" spans="8:47" s="14" customFormat="1" x14ac:dyDescent="0.25"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22"/>
      <c r="AB87" s="22"/>
      <c r="AC87" s="22"/>
      <c r="AD87" s="22"/>
      <c r="AE87" s="22"/>
      <c r="AF87" s="22"/>
      <c r="AG87" s="22"/>
      <c r="AH87" s="76"/>
      <c r="AI87" s="76"/>
      <c r="AJ87" s="76"/>
      <c r="AK87" s="76"/>
      <c r="AL87" s="76"/>
      <c r="AN87" s="76"/>
      <c r="AO87" s="76"/>
      <c r="AP87" s="76"/>
      <c r="AQ87" s="76"/>
      <c r="AR87" s="76"/>
      <c r="AS87" s="76"/>
      <c r="AT87" s="76"/>
      <c r="AU87" s="180"/>
    </row>
    <row r="88" spans="8:47" s="14" customFormat="1" x14ac:dyDescent="0.25"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22"/>
      <c r="AB88" s="22"/>
      <c r="AC88" s="22"/>
      <c r="AD88" s="22"/>
      <c r="AE88" s="22"/>
      <c r="AF88" s="22"/>
      <c r="AG88" s="22"/>
      <c r="AH88" s="76"/>
      <c r="AI88" s="76"/>
      <c r="AJ88" s="76"/>
      <c r="AK88" s="76"/>
      <c r="AL88" s="76"/>
      <c r="AN88" s="76"/>
      <c r="AO88" s="76"/>
      <c r="AP88" s="76"/>
      <c r="AQ88" s="76"/>
      <c r="AR88" s="76"/>
      <c r="AS88" s="76"/>
      <c r="AT88" s="76"/>
      <c r="AU88" s="180"/>
    </row>
    <row r="89" spans="8:47" s="14" customFormat="1" x14ac:dyDescent="0.25"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22"/>
      <c r="AB89" s="22"/>
      <c r="AC89" s="22"/>
      <c r="AD89" s="22"/>
      <c r="AE89" s="22"/>
      <c r="AF89" s="22"/>
      <c r="AG89" s="22"/>
      <c r="AH89" s="76"/>
      <c r="AI89" s="76"/>
      <c r="AJ89" s="76"/>
      <c r="AK89" s="76"/>
      <c r="AL89" s="76"/>
      <c r="AN89" s="76"/>
      <c r="AO89" s="76"/>
      <c r="AP89" s="76"/>
      <c r="AQ89" s="76"/>
      <c r="AR89" s="76"/>
      <c r="AS89" s="76"/>
      <c r="AT89" s="76"/>
      <c r="AU89" s="180"/>
    </row>
    <row r="90" spans="8:47" s="14" customFormat="1" x14ac:dyDescent="0.25"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22"/>
      <c r="AB90" s="22"/>
      <c r="AC90" s="22"/>
      <c r="AD90" s="22"/>
      <c r="AE90" s="22"/>
      <c r="AF90" s="22"/>
      <c r="AG90" s="22"/>
      <c r="AH90" s="76"/>
      <c r="AI90" s="76"/>
      <c r="AJ90" s="76"/>
      <c r="AK90" s="76"/>
      <c r="AL90" s="76"/>
      <c r="AN90" s="76"/>
      <c r="AO90" s="76"/>
      <c r="AP90" s="76"/>
      <c r="AQ90" s="76"/>
      <c r="AR90" s="76"/>
      <c r="AS90" s="76"/>
      <c r="AT90" s="76"/>
      <c r="AU90" s="180"/>
    </row>
    <row r="91" spans="8:47" s="14" customFormat="1" x14ac:dyDescent="0.25"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22"/>
      <c r="AB91" s="22"/>
      <c r="AC91" s="22"/>
      <c r="AD91" s="22"/>
      <c r="AE91" s="22"/>
      <c r="AF91" s="22"/>
      <c r="AG91" s="22"/>
      <c r="AH91" s="76"/>
      <c r="AI91" s="76"/>
      <c r="AJ91" s="76"/>
      <c r="AK91" s="76"/>
      <c r="AL91" s="76"/>
      <c r="AN91" s="76"/>
      <c r="AO91" s="76"/>
      <c r="AP91" s="76"/>
      <c r="AQ91" s="76"/>
      <c r="AR91" s="76"/>
      <c r="AS91" s="76"/>
      <c r="AT91" s="76"/>
      <c r="AU91" s="180"/>
    </row>
    <row r="92" spans="8:47" s="14" customFormat="1" x14ac:dyDescent="0.25"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22"/>
      <c r="AB92" s="22"/>
      <c r="AC92" s="22"/>
      <c r="AD92" s="22"/>
      <c r="AE92" s="22"/>
      <c r="AF92" s="22"/>
      <c r="AG92" s="22"/>
      <c r="AH92" s="76"/>
      <c r="AI92" s="76"/>
      <c r="AJ92" s="76"/>
      <c r="AK92" s="76"/>
      <c r="AL92" s="76"/>
      <c r="AN92" s="76"/>
      <c r="AO92" s="76"/>
      <c r="AP92" s="76"/>
      <c r="AQ92" s="76"/>
      <c r="AR92" s="76"/>
      <c r="AS92" s="76"/>
      <c r="AT92" s="76"/>
      <c r="AU92" s="180"/>
    </row>
    <row r="93" spans="8:47" s="14" customFormat="1" x14ac:dyDescent="0.25"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22"/>
      <c r="AB93" s="22"/>
      <c r="AC93" s="22"/>
      <c r="AD93" s="22"/>
      <c r="AE93" s="22"/>
      <c r="AF93" s="22"/>
      <c r="AG93" s="22"/>
      <c r="AH93" s="76"/>
      <c r="AI93" s="76"/>
      <c r="AJ93" s="76"/>
      <c r="AK93" s="76"/>
      <c r="AL93" s="76"/>
      <c r="AN93" s="76"/>
      <c r="AO93" s="76"/>
      <c r="AP93" s="76"/>
      <c r="AQ93" s="76"/>
      <c r="AR93" s="76"/>
      <c r="AS93" s="76"/>
      <c r="AT93" s="76"/>
      <c r="AU93" s="180"/>
    </row>
    <row r="94" spans="8:47" s="14" customFormat="1" x14ac:dyDescent="0.25"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22"/>
      <c r="AB94" s="22"/>
      <c r="AC94" s="22"/>
      <c r="AD94" s="22"/>
      <c r="AE94" s="22"/>
      <c r="AF94" s="22"/>
      <c r="AG94" s="22"/>
      <c r="AH94" s="76"/>
      <c r="AI94" s="76"/>
      <c r="AJ94" s="76"/>
      <c r="AK94" s="76"/>
      <c r="AL94" s="76"/>
      <c r="AN94" s="76"/>
      <c r="AO94" s="76"/>
      <c r="AP94" s="76"/>
      <c r="AQ94" s="76"/>
      <c r="AR94" s="76"/>
      <c r="AS94" s="76"/>
      <c r="AT94" s="76"/>
      <c r="AU94" s="180"/>
    </row>
    <row r="95" spans="8:47" s="14" customFormat="1" x14ac:dyDescent="0.25"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22"/>
      <c r="AB95" s="22"/>
      <c r="AC95" s="22"/>
      <c r="AD95" s="22"/>
      <c r="AE95" s="22"/>
      <c r="AF95" s="22"/>
      <c r="AG95" s="22"/>
      <c r="AH95" s="76"/>
      <c r="AI95" s="76"/>
      <c r="AJ95" s="76"/>
      <c r="AK95" s="76"/>
      <c r="AL95" s="76"/>
      <c r="AN95" s="76"/>
      <c r="AO95" s="76"/>
      <c r="AP95" s="76"/>
      <c r="AQ95" s="76"/>
      <c r="AR95" s="76"/>
      <c r="AS95" s="76"/>
      <c r="AT95" s="76"/>
      <c r="AU95" s="180"/>
    </row>
    <row r="96" spans="8:47" s="14" customFormat="1" x14ac:dyDescent="0.25"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22"/>
      <c r="AB96" s="22"/>
      <c r="AC96" s="22"/>
      <c r="AD96" s="22"/>
      <c r="AE96" s="22"/>
      <c r="AF96" s="22"/>
      <c r="AG96" s="22"/>
      <c r="AH96" s="76"/>
      <c r="AI96" s="76"/>
      <c r="AJ96" s="76"/>
      <c r="AK96" s="76"/>
      <c r="AL96" s="76"/>
      <c r="AN96" s="76"/>
      <c r="AO96" s="76"/>
      <c r="AP96" s="76"/>
      <c r="AQ96" s="76"/>
      <c r="AR96" s="76"/>
      <c r="AS96" s="76"/>
      <c r="AT96" s="76"/>
      <c r="AU96" s="180"/>
    </row>
    <row r="97" spans="8:47" s="14" customFormat="1" x14ac:dyDescent="0.25"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22"/>
      <c r="AB97" s="22"/>
      <c r="AC97" s="22"/>
      <c r="AD97" s="22"/>
      <c r="AE97" s="22"/>
      <c r="AF97" s="22"/>
      <c r="AG97" s="22"/>
      <c r="AH97" s="76"/>
      <c r="AI97" s="76"/>
      <c r="AJ97" s="76"/>
      <c r="AK97" s="76"/>
      <c r="AL97" s="76"/>
      <c r="AN97" s="76"/>
      <c r="AO97" s="76"/>
      <c r="AP97" s="76"/>
      <c r="AQ97" s="76"/>
      <c r="AR97" s="76"/>
      <c r="AS97" s="76"/>
      <c r="AT97" s="76"/>
      <c r="AU97" s="180"/>
    </row>
    <row r="98" spans="8:47" s="14" customFormat="1" x14ac:dyDescent="0.25"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22"/>
      <c r="AB98" s="22"/>
      <c r="AC98" s="22"/>
      <c r="AD98" s="22"/>
      <c r="AE98" s="22"/>
      <c r="AF98" s="22"/>
      <c r="AG98" s="22"/>
      <c r="AH98" s="76"/>
      <c r="AI98" s="76"/>
      <c r="AJ98" s="76"/>
      <c r="AK98" s="76"/>
      <c r="AL98" s="76"/>
      <c r="AN98" s="76"/>
      <c r="AO98" s="76"/>
      <c r="AP98" s="76"/>
      <c r="AQ98" s="76"/>
      <c r="AR98" s="76"/>
      <c r="AS98" s="76"/>
      <c r="AT98" s="76"/>
      <c r="AU98" s="180"/>
    </row>
    <row r="99" spans="8:47" s="14" customFormat="1" x14ac:dyDescent="0.25"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22"/>
      <c r="AB99" s="22"/>
      <c r="AC99" s="22"/>
      <c r="AD99" s="22"/>
      <c r="AE99" s="22"/>
      <c r="AF99" s="22"/>
      <c r="AG99" s="22"/>
      <c r="AH99" s="76"/>
      <c r="AI99" s="76"/>
      <c r="AJ99" s="76"/>
      <c r="AK99" s="76"/>
      <c r="AL99" s="76"/>
      <c r="AN99" s="76"/>
      <c r="AO99" s="76"/>
      <c r="AP99" s="76"/>
      <c r="AQ99" s="76"/>
      <c r="AR99" s="76"/>
      <c r="AS99" s="76"/>
      <c r="AT99" s="76"/>
      <c r="AU99" s="180"/>
    </row>
    <row r="100" spans="8:47" s="14" customFormat="1" x14ac:dyDescent="0.25"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22"/>
      <c r="AB100" s="22"/>
      <c r="AC100" s="22"/>
      <c r="AD100" s="22"/>
      <c r="AE100" s="22"/>
      <c r="AF100" s="22"/>
      <c r="AG100" s="22"/>
      <c r="AH100" s="76"/>
      <c r="AI100" s="76"/>
      <c r="AJ100" s="76"/>
      <c r="AK100" s="76"/>
      <c r="AL100" s="76"/>
      <c r="AN100" s="76"/>
      <c r="AO100" s="76"/>
      <c r="AP100" s="76"/>
      <c r="AQ100" s="76"/>
      <c r="AR100" s="76"/>
      <c r="AS100" s="76"/>
      <c r="AT100" s="76"/>
      <c r="AU100" s="180"/>
    </row>
    <row r="101" spans="8:47" s="14" customFormat="1" x14ac:dyDescent="0.25"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22"/>
      <c r="AB101" s="22"/>
      <c r="AC101" s="22"/>
      <c r="AD101" s="22"/>
      <c r="AE101" s="22"/>
      <c r="AF101" s="22"/>
      <c r="AG101" s="22"/>
      <c r="AH101" s="76"/>
      <c r="AI101" s="76"/>
      <c r="AJ101" s="76"/>
      <c r="AK101" s="76"/>
      <c r="AL101" s="76"/>
      <c r="AN101" s="76"/>
      <c r="AO101" s="76"/>
      <c r="AP101" s="76"/>
      <c r="AQ101" s="76"/>
      <c r="AR101" s="76"/>
      <c r="AS101" s="76"/>
      <c r="AT101" s="76"/>
      <c r="AU101" s="180"/>
    </row>
    <row r="102" spans="8:47" s="14" customFormat="1" x14ac:dyDescent="0.25"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22"/>
      <c r="AB102" s="22"/>
      <c r="AC102" s="22"/>
      <c r="AD102" s="22"/>
      <c r="AE102" s="22"/>
      <c r="AF102" s="22"/>
      <c r="AG102" s="22"/>
      <c r="AH102" s="76"/>
      <c r="AI102" s="76"/>
      <c r="AJ102" s="76"/>
      <c r="AK102" s="76"/>
      <c r="AL102" s="76"/>
      <c r="AN102" s="76"/>
      <c r="AO102" s="76"/>
      <c r="AP102" s="76"/>
      <c r="AQ102" s="76"/>
      <c r="AR102" s="76"/>
      <c r="AS102" s="76"/>
      <c r="AT102" s="76"/>
      <c r="AU102" s="180"/>
    </row>
    <row r="103" spans="8:47" s="14" customFormat="1" x14ac:dyDescent="0.25"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22"/>
      <c r="AB103" s="22"/>
      <c r="AC103" s="22"/>
      <c r="AD103" s="22"/>
      <c r="AE103" s="22"/>
      <c r="AF103" s="22"/>
      <c r="AG103" s="22"/>
      <c r="AH103" s="76"/>
      <c r="AI103" s="76"/>
      <c r="AJ103" s="76"/>
      <c r="AK103" s="76"/>
      <c r="AL103" s="76"/>
      <c r="AN103" s="76"/>
      <c r="AO103" s="76"/>
      <c r="AP103" s="76"/>
      <c r="AQ103" s="76"/>
      <c r="AR103" s="76"/>
      <c r="AS103" s="76"/>
      <c r="AT103" s="76"/>
      <c r="AU103" s="180"/>
    </row>
    <row r="104" spans="8:47" s="14" customFormat="1" x14ac:dyDescent="0.25"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22"/>
      <c r="AB104" s="22"/>
      <c r="AC104" s="22"/>
      <c r="AD104" s="22"/>
      <c r="AE104" s="22"/>
      <c r="AF104" s="22"/>
      <c r="AG104" s="22"/>
      <c r="AH104" s="76"/>
      <c r="AI104" s="76"/>
      <c r="AJ104" s="76"/>
      <c r="AK104" s="76"/>
      <c r="AL104" s="76"/>
      <c r="AN104" s="76"/>
      <c r="AO104" s="76"/>
      <c r="AP104" s="76"/>
      <c r="AQ104" s="76"/>
      <c r="AR104" s="76"/>
      <c r="AS104" s="76"/>
      <c r="AT104" s="76"/>
      <c r="AU104" s="180"/>
    </row>
    <row r="105" spans="8:47" s="14" customFormat="1" x14ac:dyDescent="0.25"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22"/>
      <c r="AB105" s="22"/>
      <c r="AC105" s="22"/>
      <c r="AD105" s="22"/>
      <c r="AE105" s="22"/>
      <c r="AF105" s="22"/>
      <c r="AG105" s="22"/>
      <c r="AH105" s="76"/>
      <c r="AI105" s="76"/>
      <c r="AJ105" s="76"/>
      <c r="AK105" s="76"/>
      <c r="AL105" s="76"/>
      <c r="AN105" s="76"/>
      <c r="AO105" s="76"/>
      <c r="AP105" s="76"/>
      <c r="AQ105" s="76"/>
      <c r="AR105" s="76"/>
      <c r="AS105" s="76"/>
      <c r="AT105" s="76"/>
      <c r="AU105" s="180"/>
    </row>
    <row r="106" spans="8:47" s="14" customFormat="1" x14ac:dyDescent="0.25"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22"/>
      <c r="AB106" s="22"/>
      <c r="AC106" s="22"/>
      <c r="AD106" s="22"/>
      <c r="AE106" s="22"/>
      <c r="AF106" s="22"/>
      <c r="AG106" s="22"/>
      <c r="AH106" s="76"/>
      <c r="AI106" s="76"/>
      <c r="AJ106" s="76"/>
      <c r="AK106" s="76"/>
      <c r="AL106" s="76"/>
      <c r="AN106" s="76"/>
      <c r="AO106" s="76"/>
      <c r="AP106" s="76"/>
      <c r="AQ106" s="76"/>
      <c r="AR106" s="76"/>
      <c r="AS106" s="76"/>
      <c r="AT106" s="76"/>
      <c r="AU106" s="180"/>
    </row>
    <row r="107" spans="8:47" s="14" customFormat="1" x14ac:dyDescent="0.25"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22"/>
      <c r="AB107" s="22"/>
      <c r="AC107" s="22"/>
      <c r="AD107" s="22"/>
      <c r="AE107" s="22"/>
      <c r="AF107" s="22"/>
      <c r="AG107" s="22"/>
      <c r="AH107" s="76"/>
      <c r="AI107" s="76"/>
      <c r="AJ107" s="76"/>
      <c r="AK107" s="76"/>
      <c r="AL107" s="76"/>
      <c r="AN107" s="76"/>
      <c r="AO107" s="76"/>
      <c r="AP107" s="76"/>
      <c r="AQ107" s="76"/>
      <c r="AR107" s="76"/>
      <c r="AS107" s="76"/>
      <c r="AT107" s="76"/>
      <c r="AU107" s="180"/>
    </row>
    <row r="108" spans="8:47" s="14" customFormat="1" x14ac:dyDescent="0.25"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22"/>
      <c r="AB108" s="22"/>
      <c r="AC108" s="22"/>
      <c r="AD108" s="22"/>
      <c r="AE108" s="22"/>
      <c r="AF108" s="22"/>
      <c r="AG108" s="22"/>
      <c r="AH108" s="76"/>
      <c r="AI108" s="76"/>
      <c r="AJ108" s="76"/>
      <c r="AK108" s="76"/>
      <c r="AL108" s="76"/>
      <c r="AN108" s="76"/>
      <c r="AO108" s="76"/>
      <c r="AP108" s="76"/>
      <c r="AQ108" s="76"/>
      <c r="AR108" s="76"/>
      <c r="AS108" s="76"/>
      <c r="AT108" s="76"/>
      <c r="AU108" s="180"/>
    </row>
    <row r="109" spans="8:47" s="14" customFormat="1" x14ac:dyDescent="0.25"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22"/>
      <c r="AB109" s="22"/>
      <c r="AC109" s="22"/>
      <c r="AD109" s="22"/>
      <c r="AE109" s="22"/>
      <c r="AF109" s="22"/>
      <c r="AG109" s="22"/>
      <c r="AH109" s="76"/>
      <c r="AI109" s="76"/>
      <c r="AJ109" s="76"/>
      <c r="AK109" s="76"/>
      <c r="AL109" s="76"/>
      <c r="AN109" s="76"/>
      <c r="AO109" s="76"/>
      <c r="AP109" s="76"/>
      <c r="AQ109" s="76"/>
      <c r="AR109" s="76"/>
      <c r="AS109" s="76"/>
      <c r="AT109" s="76"/>
      <c r="AU109" s="180"/>
    </row>
    <row r="110" spans="8:47" s="14" customFormat="1" x14ac:dyDescent="0.25"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22"/>
      <c r="AB110" s="22"/>
      <c r="AC110" s="22"/>
      <c r="AD110" s="22"/>
      <c r="AE110" s="22"/>
      <c r="AF110" s="22"/>
      <c r="AG110" s="22"/>
      <c r="AH110" s="76"/>
      <c r="AI110" s="76"/>
      <c r="AJ110" s="76"/>
      <c r="AK110" s="76"/>
      <c r="AL110" s="76"/>
      <c r="AN110" s="76"/>
      <c r="AO110" s="76"/>
      <c r="AP110" s="76"/>
      <c r="AQ110" s="76"/>
      <c r="AR110" s="76"/>
      <c r="AS110" s="76"/>
      <c r="AT110" s="76"/>
      <c r="AU110" s="180"/>
    </row>
    <row r="111" spans="8:47" s="14" customFormat="1" x14ac:dyDescent="0.25"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22"/>
      <c r="AB111" s="22"/>
      <c r="AC111" s="22"/>
      <c r="AD111" s="22"/>
      <c r="AE111" s="22"/>
      <c r="AF111" s="22"/>
      <c r="AG111" s="22"/>
      <c r="AH111" s="76"/>
      <c r="AI111" s="76"/>
      <c r="AJ111" s="76"/>
      <c r="AK111" s="76"/>
      <c r="AL111" s="76"/>
      <c r="AN111" s="76"/>
      <c r="AO111" s="76"/>
      <c r="AP111" s="76"/>
      <c r="AQ111" s="76"/>
      <c r="AR111" s="76"/>
      <c r="AS111" s="76"/>
      <c r="AT111" s="76"/>
      <c r="AU111" s="180"/>
    </row>
    <row r="112" spans="8:47" s="14" customFormat="1" x14ac:dyDescent="0.25"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22"/>
      <c r="AB112" s="22"/>
      <c r="AC112" s="22"/>
      <c r="AD112" s="22"/>
      <c r="AE112" s="22"/>
      <c r="AF112" s="22"/>
      <c r="AG112" s="22"/>
      <c r="AH112" s="76"/>
      <c r="AI112" s="76"/>
      <c r="AJ112" s="76"/>
      <c r="AK112" s="76"/>
      <c r="AL112" s="76"/>
      <c r="AN112" s="76"/>
      <c r="AO112" s="76"/>
      <c r="AP112" s="76"/>
      <c r="AQ112" s="76"/>
      <c r="AR112" s="76"/>
      <c r="AS112" s="76"/>
      <c r="AT112" s="76"/>
      <c r="AU112" s="180"/>
    </row>
    <row r="113" spans="8:47" s="14" customFormat="1" x14ac:dyDescent="0.25"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22"/>
      <c r="AB113" s="22"/>
      <c r="AC113" s="22"/>
      <c r="AD113" s="22"/>
      <c r="AE113" s="22"/>
      <c r="AF113" s="22"/>
      <c r="AG113" s="22"/>
      <c r="AH113" s="76"/>
      <c r="AI113" s="76"/>
      <c r="AJ113" s="76"/>
      <c r="AK113" s="76"/>
      <c r="AL113" s="76"/>
      <c r="AN113" s="76"/>
      <c r="AO113" s="76"/>
      <c r="AP113" s="76"/>
      <c r="AQ113" s="76"/>
      <c r="AR113" s="76"/>
      <c r="AS113" s="76"/>
      <c r="AT113" s="76"/>
      <c r="AU113" s="180"/>
    </row>
    <row r="114" spans="8:47" s="14" customFormat="1" x14ac:dyDescent="0.25"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22"/>
      <c r="AB114" s="22"/>
      <c r="AC114" s="22"/>
      <c r="AD114" s="22"/>
      <c r="AE114" s="22"/>
      <c r="AF114" s="22"/>
      <c r="AG114" s="22"/>
      <c r="AH114" s="76"/>
      <c r="AI114" s="76"/>
      <c r="AJ114" s="76"/>
      <c r="AK114" s="76"/>
      <c r="AL114" s="76"/>
      <c r="AN114" s="76"/>
      <c r="AO114" s="76"/>
      <c r="AP114" s="76"/>
      <c r="AQ114" s="76"/>
      <c r="AR114" s="76"/>
      <c r="AS114" s="76"/>
      <c r="AT114" s="76"/>
      <c r="AU114" s="180"/>
    </row>
    <row r="115" spans="8:47" s="14" customFormat="1" x14ac:dyDescent="0.25"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22"/>
      <c r="AB115" s="22"/>
      <c r="AC115" s="22"/>
      <c r="AD115" s="22"/>
      <c r="AE115" s="22"/>
      <c r="AF115" s="22"/>
      <c r="AG115" s="22"/>
      <c r="AH115" s="76"/>
      <c r="AI115" s="76"/>
      <c r="AJ115" s="76"/>
      <c r="AK115" s="76"/>
      <c r="AL115" s="76"/>
      <c r="AN115" s="76"/>
      <c r="AO115" s="76"/>
      <c r="AP115" s="76"/>
      <c r="AQ115" s="76"/>
      <c r="AR115" s="76"/>
      <c r="AS115" s="76"/>
      <c r="AT115" s="76"/>
      <c r="AU115" s="180"/>
    </row>
    <row r="116" spans="8:47" s="14" customFormat="1" x14ac:dyDescent="0.25"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22"/>
      <c r="AB116" s="22"/>
      <c r="AC116" s="22"/>
      <c r="AD116" s="22"/>
      <c r="AE116" s="22"/>
      <c r="AF116" s="22"/>
      <c r="AG116" s="22"/>
      <c r="AH116" s="76"/>
      <c r="AI116" s="76"/>
      <c r="AJ116" s="76"/>
      <c r="AK116" s="76"/>
      <c r="AL116" s="76"/>
      <c r="AN116" s="76"/>
      <c r="AO116" s="76"/>
      <c r="AP116" s="76"/>
      <c r="AQ116" s="76"/>
      <c r="AR116" s="76"/>
      <c r="AS116" s="76"/>
      <c r="AT116" s="76"/>
      <c r="AU116" s="180"/>
    </row>
    <row r="117" spans="8:47" s="14" customFormat="1" x14ac:dyDescent="0.25"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22"/>
      <c r="AB117" s="22"/>
      <c r="AC117" s="22"/>
      <c r="AD117" s="22"/>
      <c r="AE117" s="22"/>
      <c r="AF117" s="22"/>
      <c r="AG117" s="22"/>
      <c r="AH117" s="76"/>
      <c r="AI117" s="76"/>
      <c r="AJ117" s="76"/>
      <c r="AK117" s="76"/>
      <c r="AL117" s="76"/>
      <c r="AN117" s="76"/>
      <c r="AO117" s="76"/>
      <c r="AP117" s="76"/>
      <c r="AQ117" s="76"/>
      <c r="AR117" s="76"/>
      <c r="AS117" s="76"/>
      <c r="AT117" s="76"/>
      <c r="AU117" s="180"/>
    </row>
    <row r="118" spans="8:47" s="14" customFormat="1" x14ac:dyDescent="0.25"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22"/>
      <c r="AB118" s="22"/>
      <c r="AC118" s="22"/>
      <c r="AD118" s="22"/>
      <c r="AE118" s="22"/>
      <c r="AF118" s="22"/>
      <c r="AG118" s="22"/>
      <c r="AH118" s="76"/>
      <c r="AI118" s="76"/>
      <c r="AJ118" s="76"/>
      <c r="AK118" s="76"/>
      <c r="AL118" s="76"/>
      <c r="AN118" s="76"/>
      <c r="AO118" s="76"/>
      <c r="AP118" s="76"/>
      <c r="AQ118" s="76"/>
      <c r="AR118" s="76"/>
      <c r="AS118" s="76"/>
      <c r="AT118" s="76"/>
      <c r="AU118" s="180"/>
    </row>
    <row r="119" spans="8:47" s="14" customFormat="1" x14ac:dyDescent="0.25"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22"/>
      <c r="AB119" s="22"/>
      <c r="AC119" s="22"/>
      <c r="AD119" s="22"/>
      <c r="AE119" s="22"/>
      <c r="AF119" s="22"/>
      <c r="AG119" s="22"/>
      <c r="AH119" s="76"/>
      <c r="AI119" s="76"/>
      <c r="AJ119" s="76"/>
      <c r="AK119" s="76"/>
      <c r="AL119" s="76"/>
      <c r="AN119" s="76"/>
      <c r="AO119" s="76"/>
      <c r="AP119" s="76"/>
      <c r="AQ119" s="76"/>
      <c r="AR119" s="76"/>
      <c r="AS119" s="76"/>
      <c r="AT119" s="76"/>
      <c r="AU119" s="180"/>
    </row>
    <row r="120" spans="8:47" s="14" customFormat="1" x14ac:dyDescent="0.25"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22"/>
      <c r="AB120" s="22"/>
      <c r="AC120" s="22"/>
      <c r="AD120" s="22"/>
      <c r="AE120" s="22"/>
      <c r="AF120" s="22"/>
      <c r="AG120" s="22"/>
      <c r="AH120" s="76"/>
      <c r="AI120" s="76"/>
      <c r="AJ120" s="76"/>
      <c r="AK120" s="76"/>
      <c r="AL120" s="76"/>
      <c r="AN120" s="76"/>
      <c r="AO120" s="76"/>
      <c r="AP120" s="76"/>
      <c r="AQ120" s="76"/>
      <c r="AR120" s="76"/>
      <c r="AS120" s="76"/>
      <c r="AT120" s="76"/>
      <c r="AU120" s="180"/>
    </row>
    <row r="121" spans="8:47" s="14" customFormat="1" x14ac:dyDescent="0.25"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22"/>
      <c r="AB121" s="22"/>
      <c r="AC121" s="22"/>
      <c r="AD121" s="22"/>
      <c r="AE121" s="22"/>
      <c r="AF121" s="22"/>
      <c r="AG121" s="22"/>
      <c r="AH121" s="76"/>
      <c r="AI121" s="76"/>
      <c r="AJ121" s="76"/>
      <c r="AK121" s="76"/>
      <c r="AL121" s="76"/>
      <c r="AN121" s="76"/>
      <c r="AO121" s="76"/>
      <c r="AP121" s="76"/>
      <c r="AQ121" s="76"/>
      <c r="AR121" s="76"/>
      <c r="AS121" s="76"/>
      <c r="AT121" s="76"/>
      <c r="AU121" s="180"/>
    </row>
    <row r="122" spans="8:47" s="14" customFormat="1" x14ac:dyDescent="0.25"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22"/>
      <c r="AB122" s="22"/>
      <c r="AC122" s="22"/>
      <c r="AD122" s="22"/>
      <c r="AE122" s="22"/>
      <c r="AF122" s="22"/>
      <c r="AG122" s="22"/>
      <c r="AH122" s="76"/>
      <c r="AI122" s="76"/>
      <c r="AJ122" s="76"/>
      <c r="AK122" s="76"/>
      <c r="AL122" s="76"/>
      <c r="AN122" s="76"/>
      <c r="AO122" s="76"/>
      <c r="AP122" s="76"/>
      <c r="AQ122" s="76"/>
      <c r="AR122" s="76"/>
      <c r="AS122" s="76"/>
      <c r="AT122" s="76"/>
      <c r="AU122" s="180"/>
    </row>
    <row r="123" spans="8:47" s="14" customFormat="1" x14ac:dyDescent="0.25"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22"/>
      <c r="AB123" s="22"/>
      <c r="AC123" s="22"/>
      <c r="AD123" s="22"/>
      <c r="AE123" s="22"/>
      <c r="AF123" s="22"/>
      <c r="AG123" s="22"/>
      <c r="AH123" s="76"/>
      <c r="AI123" s="76"/>
      <c r="AJ123" s="76"/>
      <c r="AK123" s="76"/>
      <c r="AL123" s="76"/>
      <c r="AN123" s="76"/>
      <c r="AO123" s="76"/>
      <c r="AP123" s="76"/>
      <c r="AQ123" s="76"/>
      <c r="AR123" s="76"/>
      <c r="AS123" s="76"/>
      <c r="AT123" s="76"/>
      <c r="AU123" s="180"/>
    </row>
    <row r="124" spans="8:47" s="14" customFormat="1" x14ac:dyDescent="0.25"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22"/>
      <c r="AB124" s="22"/>
      <c r="AC124" s="22"/>
      <c r="AD124" s="22"/>
      <c r="AE124" s="22"/>
      <c r="AF124" s="22"/>
      <c r="AG124" s="22"/>
      <c r="AH124" s="76"/>
      <c r="AI124" s="76"/>
      <c r="AJ124" s="76"/>
      <c r="AK124" s="76"/>
      <c r="AL124" s="76"/>
      <c r="AN124" s="76"/>
      <c r="AO124" s="76"/>
      <c r="AP124" s="76"/>
      <c r="AQ124" s="76"/>
      <c r="AR124" s="76"/>
      <c r="AS124" s="76"/>
      <c r="AT124" s="76"/>
      <c r="AU124" s="180"/>
    </row>
    <row r="125" spans="8:47" s="14" customFormat="1" x14ac:dyDescent="0.25"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22"/>
      <c r="AB125" s="22"/>
      <c r="AC125" s="22"/>
      <c r="AD125" s="22"/>
      <c r="AE125" s="22"/>
      <c r="AF125" s="22"/>
      <c r="AG125" s="22"/>
      <c r="AH125" s="76"/>
      <c r="AI125" s="76"/>
      <c r="AJ125" s="76"/>
      <c r="AK125" s="76"/>
      <c r="AL125" s="76"/>
      <c r="AN125" s="76"/>
      <c r="AO125" s="76"/>
      <c r="AP125" s="76"/>
      <c r="AQ125" s="76"/>
      <c r="AR125" s="76"/>
      <c r="AS125" s="76"/>
      <c r="AT125" s="76"/>
      <c r="AU125" s="180"/>
    </row>
    <row r="126" spans="8:47" s="14" customFormat="1" x14ac:dyDescent="0.25"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22"/>
      <c r="AB126" s="22"/>
      <c r="AC126" s="22"/>
      <c r="AD126" s="22"/>
      <c r="AE126" s="22"/>
      <c r="AF126" s="22"/>
      <c r="AG126" s="22"/>
      <c r="AH126" s="76"/>
      <c r="AI126" s="76"/>
      <c r="AJ126" s="76"/>
      <c r="AK126" s="76"/>
      <c r="AL126" s="76"/>
      <c r="AN126" s="76"/>
      <c r="AO126" s="76"/>
      <c r="AP126" s="76"/>
      <c r="AQ126" s="76"/>
      <c r="AR126" s="76"/>
      <c r="AS126" s="76"/>
      <c r="AT126" s="76"/>
      <c r="AU126" s="180"/>
    </row>
    <row r="127" spans="8:47" s="14" customFormat="1" x14ac:dyDescent="0.25"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22"/>
      <c r="AB127" s="22"/>
      <c r="AC127" s="22"/>
      <c r="AD127" s="22"/>
      <c r="AE127" s="22"/>
      <c r="AF127" s="22"/>
      <c r="AG127" s="22"/>
      <c r="AH127" s="76"/>
      <c r="AI127" s="76"/>
      <c r="AJ127" s="76"/>
      <c r="AK127" s="76"/>
      <c r="AL127" s="76"/>
      <c r="AN127" s="76"/>
      <c r="AO127" s="76"/>
      <c r="AP127" s="76"/>
      <c r="AQ127" s="76"/>
      <c r="AR127" s="76"/>
      <c r="AS127" s="76"/>
      <c r="AT127" s="76"/>
      <c r="AU127" s="180"/>
    </row>
    <row r="128" spans="8:47" s="14" customFormat="1" x14ac:dyDescent="0.25"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22"/>
      <c r="AB128" s="22"/>
      <c r="AC128" s="22"/>
      <c r="AD128" s="22"/>
      <c r="AE128" s="22"/>
      <c r="AF128" s="22"/>
      <c r="AG128" s="22"/>
      <c r="AH128" s="76"/>
      <c r="AI128" s="76"/>
      <c r="AJ128" s="76"/>
      <c r="AK128" s="76"/>
      <c r="AL128" s="76"/>
      <c r="AN128" s="76"/>
      <c r="AO128" s="76"/>
      <c r="AP128" s="76"/>
      <c r="AQ128" s="76"/>
      <c r="AR128" s="76"/>
      <c r="AS128" s="76"/>
      <c r="AT128" s="76"/>
      <c r="AU128" s="180"/>
    </row>
    <row r="129" spans="8:47" s="14" customFormat="1" x14ac:dyDescent="0.25"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22"/>
      <c r="AB129" s="22"/>
      <c r="AC129" s="22"/>
      <c r="AD129" s="22"/>
      <c r="AE129" s="22"/>
      <c r="AF129" s="22"/>
      <c r="AG129" s="22"/>
      <c r="AH129" s="76"/>
      <c r="AI129" s="76"/>
      <c r="AJ129" s="76"/>
      <c r="AK129" s="76"/>
      <c r="AL129" s="76"/>
      <c r="AN129" s="76"/>
      <c r="AO129" s="76"/>
      <c r="AP129" s="76"/>
      <c r="AQ129" s="76"/>
      <c r="AR129" s="76"/>
      <c r="AS129" s="76"/>
      <c r="AT129" s="76"/>
      <c r="AU129" s="180"/>
    </row>
    <row r="130" spans="8:47" s="14" customFormat="1" x14ac:dyDescent="0.25"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22"/>
      <c r="AB130" s="22"/>
      <c r="AC130" s="22"/>
      <c r="AD130" s="22"/>
      <c r="AE130" s="22"/>
      <c r="AF130" s="22"/>
      <c r="AG130" s="22"/>
      <c r="AH130" s="76"/>
      <c r="AI130" s="76"/>
      <c r="AJ130" s="76"/>
      <c r="AK130" s="76"/>
      <c r="AL130" s="76"/>
      <c r="AN130" s="76"/>
      <c r="AO130" s="76"/>
      <c r="AP130" s="76"/>
      <c r="AQ130" s="76"/>
      <c r="AR130" s="76"/>
      <c r="AS130" s="76"/>
      <c r="AT130" s="76"/>
      <c r="AU130" s="180"/>
    </row>
    <row r="131" spans="8:47" s="14" customFormat="1" x14ac:dyDescent="0.25"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22"/>
      <c r="AB131" s="22"/>
      <c r="AC131" s="22"/>
      <c r="AD131" s="22"/>
      <c r="AE131" s="22"/>
      <c r="AF131" s="22"/>
      <c r="AG131" s="22"/>
      <c r="AH131" s="76"/>
      <c r="AI131" s="76"/>
      <c r="AJ131" s="76"/>
      <c r="AK131" s="76"/>
      <c r="AL131" s="76"/>
      <c r="AN131" s="76"/>
      <c r="AO131" s="76"/>
      <c r="AP131" s="76"/>
      <c r="AQ131" s="76"/>
      <c r="AR131" s="76"/>
      <c r="AS131" s="76"/>
      <c r="AT131" s="76"/>
      <c r="AU131" s="180"/>
    </row>
    <row r="132" spans="8:47" s="14" customFormat="1" x14ac:dyDescent="0.25"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22"/>
      <c r="AB132" s="22"/>
      <c r="AC132" s="22"/>
      <c r="AD132" s="22"/>
      <c r="AE132" s="22"/>
      <c r="AF132" s="22"/>
      <c r="AG132" s="22"/>
      <c r="AH132" s="76"/>
      <c r="AI132" s="76"/>
      <c r="AJ132" s="76"/>
      <c r="AK132" s="76"/>
      <c r="AL132" s="76"/>
      <c r="AN132" s="76"/>
      <c r="AO132" s="76"/>
      <c r="AP132" s="76"/>
      <c r="AQ132" s="76"/>
      <c r="AR132" s="76"/>
      <c r="AS132" s="76"/>
      <c r="AT132" s="76"/>
      <c r="AU132" s="180"/>
    </row>
    <row r="133" spans="8:47" s="14" customFormat="1" x14ac:dyDescent="0.25"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22"/>
      <c r="AB133" s="22"/>
      <c r="AC133" s="22"/>
      <c r="AD133" s="22"/>
      <c r="AE133" s="22"/>
      <c r="AF133" s="22"/>
      <c r="AG133" s="22"/>
      <c r="AH133" s="76"/>
      <c r="AI133" s="76"/>
      <c r="AJ133" s="76"/>
      <c r="AK133" s="76"/>
      <c r="AL133" s="76"/>
      <c r="AN133" s="76"/>
      <c r="AO133" s="76"/>
      <c r="AP133" s="76"/>
      <c r="AQ133" s="76"/>
      <c r="AR133" s="76"/>
      <c r="AS133" s="76"/>
      <c r="AT133" s="76"/>
      <c r="AU133" s="180"/>
    </row>
    <row r="134" spans="8:47" s="14" customFormat="1" x14ac:dyDescent="0.25"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22"/>
      <c r="AB134" s="22"/>
      <c r="AC134" s="22"/>
      <c r="AD134" s="22"/>
      <c r="AE134" s="22"/>
      <c r="AF134" s="22"/>
      <c r="AG134" s="22"/>
      <c r="AH134" s="76"/>
      <c r="AI134" s="76"/>
      <c r="AJ134" s="76"/>
      <c r="AK134" s="76"/>
      <c r="AL134" s="76"/>
      <c r="AN134" s="76"/>
      <c r="AO134" s="76"/>
      <c r="AP134" s="76"/>
      <c r="AQ134" s="76"/>
      <c r="AR134" s="76"/>
      <c r="AS134" s="76"/>
      <c r="AT134" s="76"/>
      <c r="AU134" s="180"/>
    </row>
    <row r="135" spans="8:47" s="14" customFormat="1" x14ac:dyDescent="0.25"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22"/>
      <c r="AB135" s="22"/>
      <c r="AC135" s="22"/>
      <c r="AD135" s="22"/>
      <c r="AE135" s="22"/>
      <c r="AF135" s="22"/>
      <c r="AG135" s="22"/>
      <c r="AH135" s="76"/>
      <c r="AI135" s="76"/>
      <c r="AJ135" s="76"/>
      <c r="AK135" s="76"/>
      <c r="AL135" s="76"/>
      <c r="AN135" s="76"/>
      <c r="AO135" s="76"/>
      <c r="AP135" s="76"/>
      <c r="AQ135" s="76"/>
      <c r="AR135" s="76"/>
      <c r="AS135" s="76"/>
      <c r="AT135" s="76"/>
      <c r="AU135" s="180"/>
    </row>
    <row r="136" spans="8:47" s="14" customFormat="1" x14ac:dyDescent="0.25"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22"/>
      <c r="AB136" s="22"/>
      <c r="AC136" s="22"/>
      <c r="AD136" s="22"/>
      <c r="AE136" s="22"/>
      <c r="AF136" s="22"/>
      <c r="AG136" s="22"/>
      <c r="AH136" s="76"/>
      <c r="AI136" s="76"/>
      <c r="AJ136" s="76"/>
      <c r="AK136" s="76"/>
      <c r="AL136" s="76"/>
      <c r="AN136" s="76"/>
      <c r="AO136" s="76"/>
      <c r="AP136" s="76"/>
      <c r="AQ136" s="76"/>
      <c r="AR136" s="76"/>
      <c r="AS136" s="76"/>
      <c r="AT136" s="76"/>
      <c r="AU136" s="180"/>
    </row>
    <row r="137" spans="8:47" s="14" customFormat="1" x14ac:dyDescent="0.25"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22"/>
      <c r="AB137" s="22"/>
      <c r="AC137" s="22"/>
      <c r="AD137" s="22"/>
      <c r="AE137" s="22"/>
      <c r="AF137" s="22"/>
      <c r="AG137" s="22"/>
      <c r="AH137" s="76"/>
      <c r="AI137" s="76"/>
      <c r="AJ137" s="76"/>
      <c r="AK137" s="76"/>
      <c r="AL137" s="76"/>
      <c r="AN137" s="76"/>
      <c r="AO137" s="76"/>
      <c r="AP137" s="76"/>
      <c r="AQ137" s="76"/>
      <c r="AR137" s="76"/>
      <c r="AS137" s="76"/>
      <c r="AT137" s="76"/>
      <c r="AU137" s="180"/>
    </row>
    <row r="138" spans="8:47" s="14" customFormat="1" x14ac:dyDescent="0.25"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22"/>
      <c r="AB138" s="22"/>
      <c r="AC138" s="22"/>
      <c r="AD138" s="22"/>
      <c r="AE138" s="22"/>
      <c r="AF138" s="22"/>
      <c r="AG138" s="22"/>
      <c r="AH138" s="76"/>
      <c r="AI138" s="76"/>
      <c r="AJ138" s="76"/>
      <c r="AK138" s="76"/>
      <c r="AL138" s="76"/>
      <c r="AN138" s="76"/>
      <c r="AO138" s="76"/>
      <c r="AP138" s="76"/>
      <c r="AQ138" s="76"/>
      <c r="AR138" s="76"/>
      <c r="AS138" s="76"/>
      <c r="AT138" s="76"/>
      <c r="AU138" s="180"/>
    </row>
    <row r="139" spans="8:47" s="14" customFormat="1" x14ac:dyDescent="0.25"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22"/>
      <c r="AB139" s="22"/>
      <c r="AC139" s="22"/>
      <c r="AD139" s="22"/>
      <c r="AE139" s="22"/>
      <c r="AF139" s="22"/>
      <c r="AG139" s="22"/>
      <c r="AH139" s="76"/>
      <c r="AI139" s="76"/>
      <c r="AJ139" s="76"/>
      <c r="AK139" s="76"/>
      <c r="AL139" s="76"/>
      <c r="AN139" s="76"/>
      <c r="AO139" s="76"/>
      <c r="AP139" s="76"/>
      <c r="AQ139" s="76"/>
      <c r="AR139" s="76"/>
      <c r="AS139" s="76"/>
      <c r="AT139" s="76"/>
      <c r="AU139" s="180"/>
    </row>
    <row r="140" spans="8:47" s="14" customFormat="1" x14ac:dyDescent="0.25"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22"/>
      <c r="AB140" s="22"/>
      <c r="AC140" s="22"/>
      <c r="AD140" s="22"/>
      <c r="AE140" s="22"/>
      <c r="AF140" s="22"/>
      <c r="AG140" s="22"/>
      <c r="AH140" s="76"/>
      <c r="AI140" s="76"/>
      <c r="AJ140" s="76"/>
      <c r="AK140" s="76"/>
      <c r="AL140" s="76"/>
      <c r="AN140" s="76"/>
      <c r="AO140" s="76"/>
      <c r="AP140" s="76"/>
      <c r="AQ140" s="76"/>
      <c r="AR140" s="76"/>
      <c r="AS140" s="76"/>
      <c r="AT140" s="76"/>
      <c r="AU140" s="180"/>
    </row>
    <row r="141" spans="8:47" s="14" customFormat="1" x14ac:dyDescent="0.25"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22"/>
      <c r="AB141" s="22"/>
      <c r="AC141" s="22"/>
      <c r="AD141" s="22"/>
      <c r="AE141" s="22"/>
      <c r="AF141" s="22"/>
      <c r="AG141" s="22"/>
      <c r="AH141" s="76"/>
      <c r="AI141" s="76"/>
      <c r="AJ141" s="76"/>
      <c r="AK141" s="76"/>
      <c r="AL141" s="76"/>
      <c r="AN141" s="76"/>
      <c r="AO141" s="76"/>
      <c r="AP141" s="76"/>
      <c r="AQ141" s="76"/>
      <c r="AR141" s="76"/>
      <c r="AS141" s="76"/>
      <c r="AT141" s="76"/>
      <c r="AU141" s="180"/>
    </row>
    <row r="142" spans="8:47" s="14" customFormat="1" x14ac:dyDescent="0.25"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22"/>
      <c r="AB142" s="22"/>
      <c r="AC142" s="22"/>
      <c r="AD142" s="22"/>
      <c r="AE142" s="22"/>
      <c r="AF142" s="22"/>
      <c r="AG142" s="22"/>
      <c r="AH142" s="76"/>
      <c r="AI142" s="76"/>
      <c r="AJ142" s="76"/>
      <c r="AK142" s="76"/>
      <c r="AL142" s="76"/>
      <c r="AN142" s="76"/>
      <c r="AO142" s="76"/>
      <c r="AP142" s="76"/>
      <c r="AQ142" s="76"/>
      <c r="AR142" s="76"/>
      <c r="AS142" s="76"/>
      <c r="AT142" s="76"/>
      <c r="AU142" s="180"/>
    </row>
    <row r="143" spans="8:47" s="14" customFormat="1" x14ac:dyDescent="0.25"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22"/>
      <c r="AB143" s="22"/>
      <c r="AC143" s="22"/>
      <c r="AD143" s="22"/>
      <c r="AE143" s="22"/>
      <c r="AF143" s="22"/>
      <c r="AG143" s="22"/>
      <c r="AH143" s="76"/>
      <c r="AI143" s="76"/>
      <c r="AJ143" s="76"/>
      <c r="AK143" s="76"/>
      <c r="AL143" s="76"/>
      <c r="AN143" s="76"/>
      <c r="AO143" s="76"/>
      <c r="AP143" s="76"/>
      <c r="AQ143" s="76"/>
      <c r="AR143" s="76"/>
      <c r="AS143" s="76"/>
      <c r="AT143" s="76"/>
      <c r="AU143" s="180"/>
    </row>
    <row r="144" spans="8:47" s="14" customFormat="1" x14ac:dyDescent="0.25"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22"/>
      <c r="AB144" s="22"/>
      <c r="AC144" s="22"/>
      <c r="AD144" s="22"/>
      <c r="AE144" s="22"/>
      <c r="AF144" s="22"/>
      <c r="AG144" s="22"/>
      <c r="AH144" s="76"/>
      <c r="AI144" s="76"/>
      <c r="AJ144" s="76"/>
      <c r="AK144" s="76"/>
      <c r="AL144" s="76"/>
      <c r="AN144" s="76"/>
      <c r="AO144" s="76"/>
      <c r="AP144" s="76"/>
      <c r="AQ144" s="76"/>
      <c r="AR144" s="76"/>
      <c r="AS144" s="76"/>
      <c r="AT144" s="76"/>
      <c r="AU144" s="180"/>
    </row>
    <row r="145" spans="8:47" s="14" customFormat="1" x14ac:dyDescent="0.25"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22"/>
      <c r="AB145" s="22"/>
      <c r="AC145" s="22"/>
      <c r="AD145" s="22"/>
      <c r="AE145" s="22"/>
      <c r="AF145" s="22"/>
      <c r="AG145" s="22"/>
      <c r="AH145" s="76"/>
      <c r="AI145" s="76"/>
      <c r="AJ145" s="76"/>
      <c r="AK145" s="76"/>
      <c r="AL145" s="76"/>
      <c r="AN145" s="76"/>
      <c r="AO145" s="76"/>
      <c r="AP145" s="76"/>
      <c r="AQ145" s="76"/>
      <c r="AR145" s="76"/>
      <c r="AS145" s="76"/>
      <c r="AT145" s="76"/>
      <c r="AU145" s="180"/>
    </row>
    <row r="146" spans="8:47" s="14" customFormat="1" x14ac:dyDescent="0.25"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22"/>
      <c r="AB146" s="22"/>
      <c r="AC146" s="22"/>
      <c r="AD146" s="22"/>
      <c r="AE146" s="22"/>
      <c r="AF146" s="22"/>
      <c r="AG146" s="22"/>
      <c r="AH146" s="76"/>
      <c r="AI146" s="76"/>
      <c r="AJ146" s="76"/>
      <c r="AK146" s="76"/>
      <c r="AL146" s="76"/>
      <c r="AN146" s="76"/>
      <c r="AO146" s="76"/>
      <c r="AP146" s="76"/>
      <c r="AQ146" s="76"/>
      <c r="AR146" s="76"/>
      <c r="AS146" s="76"/>
      <c r="AT146" s="76"/>
      <c r="AU146" s="180"/>
    </row>
    <row r="147" spans="8:47" s="14" customFormat="1" x14ac:dyDescent="0.25"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22"/>
      <c r="AB147" s="22"/>
      <c r="AC147" s="22"/>
      <c r="AD147" s="22"/>
      <c r="AE147" s="22"/>
      <c r="AF147" s="22"/>
      <c r="AG147" s="22"/>
      <c r="AH147" s="76"/>
      <c r="AI147" s="76"/>
      <c r="AJ147" s="76"/>
      <c r="AK147" s="76"/>
      <c r="AL147" s="76"/>
      <c r="AN147" s="76"/>
      <c r="AO147" s="76"/>
      <c r="AP147" s="76"/>
      <c r="AQ147" s="76"/>
      <c r="AR147" s="76"/>
      <c r="AS147" s="76"/>
      <c r="AT147" s="76"/>
      <c r="AU147" s="180"/>
    </row>
    <row r="148" spans="8:47" s="14" customFormat="1" x14ac:dyDescent="0.25"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22"/>
      <c r="AB148" s="22"/>
      <c r="AC148" s="22"/>
      <c r="AD148" s="22"/>
      <c r="AE148" s="22"/>
      <c r="AF148" s="22"/>
      <c r="AG148" s="22"/>
      <c r="AH148" s="76"/>
      <c r="AI148" s="76"/>
      <c r="AJ148" s="76"/>
      <c r="AK148" s="76"/>
      <c r="AL148" s="76"/>
      <c r="AN148" s="76"/>
      <c r="AO148" s="76"/>
      <c r="AP148" s="76"/>
      <c r="AQ148" s="76"/>
      <c r="AR148" s="76"/>
      <c r="AS148" s="76"/>
      <c r="AT148" s="76"/>
      <c r="AU148" s="180"/>
    </row>
    <row r="149" spans="8:47" s="14" customFormat="1" x14ac:dyDescent="0.25"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22"/>
      <c r="AB149" s="22"/>
      <c r="AC149" s="22"/>
      <c r="AD149" s="22"/>
      <c r="AE149" s="22"/>
      <c r="AF149" s="22"/>
      <c r="AG149" s="22"/>
      <c r="AH149" s="76"/>
      <c r="AI149" s="76"/>
      <c r="AJ149" s="76"/>
      <c r="AK149" s="76"/>
      <c r="AL149" s="76"/>
      <c r="AN149" s="76"/>
      <c r="AO149" s="76"/>
      <c r="AP149" s="76"/>
      <c r="AQ149" s="76"/>
      <c r="AR149" s="76"/>
      <c r="AS149" s="76"/>
      <c r="AT149" s="76"/>
      <c r="AU149" s="180"/>
    </row>
    <row r="150" spans="8:47" s="14" customFormat="1" x14ac:dyDescent="0.25"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22"/>
      <c r="AB150" s="22"/>
      <c r="AC150" s="22"/>
      <c r="AD150" s="22"/>
      <c r="AE150" s="22"/>
      <c r="AF150" s="22"/>
      <c r="AG150" s="22"/>
      <c r="AH150" s="76"/>
      <c r="AI150" s="76"/>
      <c r="AJ150" s="76"/>
      <c r="AK150" s="76"/>
      <c r="AL150" s="76"/>
      <c r="AN150" s="76"/>
      <c r="AO150" s="76"/>
      <c r="AP150" s="76"/>
      <c r="AQ150" s="76"/>
      <c r="AR150" s="76"/>
      <c r="AS150" s="76"/>
      <c r="AT150" s="76"/>
      <c r="AU150" s="180"/>
    </row>
    <row r="151" spans="8:47" s="14" customFormat="1" x14ac:dyDescent="0.25"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22"/>
      <c r="AB151" s="22"/>
      <c r="AC151" s="22"/>
      <c r="AD151" s="22"/>
      <c r="AE151" s="22"/>
      <c r="AF151" s="22"/>
      <c r="AG151" s="22"/>
      <c r="AH151" s="76"/>
      <c r="AI151" s="76"/>
      <c r="AJ151" s="76"/>
      <c r="AK151" s="76"/>
      <c r="AL151" s="76"/>
      <c r="AN151" s="76"/>
      <c r="AO151" s="76"/>
      <c r="AP151" s="76"/>
      <c r="AQ151" s="76"/>
      <c r="AR151" s="76"/>
      <c r="AS151" s="76"/>
      <c r="AT151" s="76"/>
      <c r="AU151" s="180"/>
    </row>
    <row r="152" spans="8:47" s="14" customFormat="1" x14ac:dyDescent="0.25"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22"/>
      <c r="AB152" s="22"/>
      <c r="AC152" s="22"/>
      <c r="AD152" s="22"/>
      <c r="AE152" s="22"/>
      <c r="AF152" s="22"/>
      <c r="AG152" s="22"/>
      <c r="AH152" s="76"/>
      <c r="AI152" s="76"/>
      <c r="AJ152" s="76"/>
      <c r="AK152" s="76"/>
      <c r="AL152" s="76"/>
      <c r="AN152" s="76"/>
      <c r="AO152" s="76"/>
      <c r="AP152" s="76"/>
      <c r="AQ152" s="76"/>
      <c r="AR152" s="76"/>
      <c r="AS152" s="76"/>
      <c r="AT152" s="76"/>
      <c r="AU152" s="180"/>
    </row>
    <row r="153" spans="8:47" s="14" customFormat="1" x14ac:dyDescent="0.25"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22"/>
      <c r="AB153" s="22"/>
      <c r="AC153" s="22"/>
      <c r="AD153" s="22"/>
      <c r="AE153" s="22"/>
      <c r="AF153" s="22"/>
      <c r="AG153" s="22"/>
      <c r="AH153" s="76"/>
      <c r="AI153" s="76"/>
      <c r="AJ153" s="76"/>
      <c r="AK153" s="76"/>
      <c r="AL153" s="76"/>
      <c r="AN153" s="76"/>
      <c r="AO153" s="76"/>
      <c r="AP153" s="76"/>
      <c r="AQ153" s="76"/>
      <c r="AR153" s="76"/>
      <c r="AS153" s="76"/>
      <c r="AT153" s="76"/>
      <c r="AU153" s="180"/>
    </row>
    <row r="154" spans="8:47" s="14" customFormat="1" x14ac:dyDescent="0.25"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22"/>
      <c r="AB154" s="22"/>
      <c r="AC154" s="22"/>
      <c r="AD154" s="22"/>
      <c r="AE154" s="22"/>
      <c r="AF154" s="22"/>
      <c r="AG154" s="22"/>
      <c r="AH154" s="76"/>
      <c r="AI154" s="76"/>
      <c r="AJ154" s="76"/>
      <c r="AK154" s="76"/>
      <c r="AL154" s="76"/>
      <c r="AN154" s="76"/>
      <c r="AO154" s="76"/>
      <c r="AP154" s="76"/>
      <c r="AQ154" s="76"/>
      <c r="AR154" s="76"/>
      <c r="AS154" s="76"/>
      <c r="AT154" s="76"/>
      <c r="AU154" s="180"/>
    </row>
    <row r="155" spans="8:47" s="14" customFormat="1" x14ac:dyDescent="0.25"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22"/>
      <c r="AB155" s="22"/>
      <c r="AC155" s="22"/>
      <c r="AD155" s="22"/>
      <c r="AE155" s="22"/>
      <c r="AF155" s="22"/>
      <c r="AG155" s="22"/>
      <c r="AH155" s="76"/>
      <c r="AI155" s="76"/>
      <c r="AJ155" s="76"/>
      <c r="AK155" s="76"/>
      <c r="AL155" s="76"/>
      <c r="AN155" s="76"/>
      <c r="AO155" s="76"/>
      <c r="AP155" s="76"/>
      <c r="AQ155" s="76"/>
      <c r="AR155" s="76"/>
      <c r="AS155" s="76"/>
      <c r="AT155" s="76"/>
      <c r="AU155" s="180"/>
    </row>
    <row r="156" spans="8:47" s="14" customFormat="1" x14ac:dyDescent="0.25"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22"/>
      <c r="AB156" s="22"/>
      <c r="AC156" s="22"/>
      <c r="AD156" s="22"/>
      <c r="AE156" s="22"/>
      <c r="AF156" s="22"/>
      <c r="AG156" s="22"/>
      <c r="AH156" s="76"/>
      <c r="AI156" s="76"/>
      <c r="AJ156" s="76"/>
      <c r="AK156" s="76"/>
      <c r="AL156" s="76"/>
      <c r="AN156" s="76"/>
      <c r="AO156" s="76"/>
      <c r="AP156" s="76"/>
      <c r="AQ156" s="76"/>
      <c r="AR156" s="76"/>
      <c r="AS156" s="76"/>
      <c r="AT156" s="76"/>
      <c r="AU156" s="180"/>
    </row>
    <row r="157" spans="8:47" s="14" customFormat="1" x14ac:dyDescent="0.25"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22"/>
      <c r="AB157" s="22"/>
      <c r="AC157" s="22"/>
      <c r="AD157" s="22"/>
      <c r="AE157" s="22"/>
      <c r="AF157" s="22"/>
      <c r="AG157" s="22"/>
      <c r="AH157" s="76"/>
      <c r="AI157" s="76"/>
      <c r="AJ157" s="76"/>
      <c r="AK157" s="76"/>
      <c r="AL157" s="76"/>
      <c r="AN157" s="76"/>
      <c r="AO157" s="76"/>
      <c r="AP157" s="76"/>
      <c r="AQ157" s="76"/>
      <c r="AR157" s="76"/>
      <c r="AS157" s="76"/>
      <c r="AT157" s="76"/>
      <c r="AU157" s="180"/>
    </row>
    <row r="158" spans="8:47" s="14" customFormat="1" x14ac:dyDescent="0.25"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22"/>
      <c r="AB158" s="22"/>
      <c r="AC158" s="22"/>
      <c r="AD158" s="22"/>
      <c r="AE158" s="22"/>
      <c r="AF158" s="22"/>
      <c r="AG158" s="22"/>
      <c r="AH158" s="76"/>
      <c r="AI158" s="76"/>
      <c r="AJ158" s="76"/>
      <c r="AK158" s="76"/>
      <c r="AL158" s="76"/>
      <c r="AN158" s="76"/>
      <c r="AO158" s="76"/>
      <c r="AP158" s="76"/>
      <c r="AQ158" s="76"/>
      <c r="AR158" s="76"/>
      <c r="AS158" s="76"/>
      <c r="AT158" s="76"/>
      <c r="AU158" s="180"/>
    </row>
    <row r="159" spans="8:47" s="14" customFormat="1" x14ac:dyDescent="0.25"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22"/>
      <c r="AB159" s="22"/>
      <c r="AC159" s="22"/>
      <c r="AD159" s="22"/>
      <c r="AE159" s="22"/>
      <c r="AF159" s="22"/>
      <c r="AG159" s="22"/>
      <c r="AH159" s="76"/>
      <c r="AI159" s="76"/>
      <c r="AJ159" s="76"/>
      <c r="AK159" s="76"/>
      <c r="AL159" s="76"/>
      <c r="AN159" s="76"/>
      <c r="AO159" s="76"/>
      <c r="AP159" s="76"/>
      <c r="AQ159" s="76"/>
      <c r="AR159" s="76"/>
      <c r="AS159" s="76"/>
      <c r="AT159" s="76"/>
      <c r="AU159" s="180"/>
    </row>
    <row r="160" spans="8:47" s="14" customFormat="1" x14ac:dyDescent="0.25"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22"/>
      <c r="AB160" s="22"/>
      <c r="AC160" s="22"/>
      <c r="AD160" s="22"/>
      <c r="AE160" s="22"/>
      <c r="AF160" s="22"/>
      <c r="AG160" s="22"/>
      <c r="AH160" s="76"/>
      <c r="AI160" s="76"/>
      <c r="AJ160" s="76"/>
      <c r="AK160" s="76"/>
      <c r="AL160" s="76"/>
      <c r="AN160" s="76"/>
      <c r="AO160" s="76"/>
      <c r="AP160" s="76"/>
      <c r="AQ160" s="76"/>
      <c r="AR160" s="76"/>
      <c r="AS160" s="76"/>
      <c r="AT160" s="76"/>
      <c r="AU160" s="180"/>
    </row>
    <row r="161" spans="8:47" s="14" customFormat="1" x14ac:dyDescent="0.25"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22"/>
      <c r="AB161" s="22"/>
      <c r="AC161" s="22"/>
      <c r="AD161" s="22"/>
      <c r="AE161" s="22"/>
      <c r="AF161" s="22"/>
      <c r="AG161" s="22"/>
      <c r="AH161" s="76"/>
      <c r="AI161" s="76"/>
      <c r="AJ161" s="76"/>
      <c r="AK161" s="76"/>
      <c r="AL161" s="76"/>
      <c r="AN161" s="76"/>
      <c r="AO161" s="76"/>
      <c r="AP161" s="76"/>
      <c r="AQ161" s="76"/>
      <c r="AR161" s="76"/>
      <c r="AS161" s="76"/>
      <c r="AT161" s="76"/>
      <c r="AU161" s="180"/>
    </row>
    <row r="162" spans="8:47" s="14" customFormat="1" x14ac:dyDescent="0.25"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22"/>
      <c r="AB162" s="22"/>
      <c r="AC162" s="22"/>
      <c r="AD162" s="22"/>
      <c r="AE162" s="22"/>
      <c r="AF162" s="22"/>
      <c r="AG162" s="22"/>
      <c r="AH162" s="76"/>
      <c r="AI162" s="76"/>
      <c r="AJ162" s="76"/>
      <c r="AK162" s="76"/>
      <c r="AL162" s="76"/>
      <c r="AN162" s="76"/>
      <c r="AO162" s="76"/>
      <c r="AP162" s="76"/>
      <c r="AQ162" s="76"/>
      <c r="AR162" s="76"/>
      <c r="AS162" s="76"/>
      <c r="AT162" s="76"/>
      <c r="AU162" s="180"/>
    </row>
    <row r="163" spans="8:47" s="14" customFormat="1" x14ac:dyDescent="0.25"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22"/>
      <c r="AB163" s="22"/>
      <c r="AC163" s="22"/>
      <c r="AD163" s="22"/>
      <c r="AE163" s="22"/>
      <c r="AF163" s="22"/>
      <c r="AG163" s="22"/>
      <c r="AH163" s="76"/>
      <c r="AI163" s="76"/>
      <c r="AJ163" s="76"/>
      <c r="AK163" s="76"/>
      <c r="AL163" s="76"/>
      <c r="AN163" s="76"/>
      <c r="AO163" s="76"/>
      <c r="AP163" s="76"/>
      <c r="AQ163" s="76"/>
      <c r="AR163" s="76"/>
      <c r="AS163" s="76"/>
      <c r="AT163" s="76"/>
      <c r="AU163" s="180"/>
    </row>
    <row r="164" spans="8:47" s="14" customFormat="1" x14ac:dyDescent="0.25"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22"/>
      <c r="AB164" s="22"/>
      <c r="AC164" s="22"/>
      <c r="AD164" s="22"/>
      <c r="AE164" s="22"/>
      <c r="AF164" s="22"/>
      <c r="AG164" s="22"/>
      <c r="AH164" s="76"/>
      <c r="AI164" s="76"/>
      <c r="AJ164" s="76"/>
      <c r="AK164" s="76"/>
      <c r="AL164" s="76"/>
      <c r="AN164" s="76"/>
      <c r="AO164" s="76"/>
      <c r="AP164" s="76"/>
      <c r="AQ164" s="76"/>
      <c r="AR164" s="76"/>
      <c r="AS164" s="76"/>
      <c r="AT164" s="76"/>
      <c r="AU164" s="180"/>
    </row>
    <row r="165" spans="8:47" s="14" customFormat="1" x14ac:dyDescent="0.25"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22"/>
      <c r="AB165" s="22"/>
      <c r="AC165" s="22"/>
      <c r="AD165" s="22"/>
      <c r="AE165" s="22"/>
      <c r="AF165" s="22"/>
      <c r="AG165" s="22"/>
      <c r="AH165" s="76"/>
      <c r="AI165" s="76"/>
      <c r="AJ165" s="76"/>
      <c r="AK165" s="76"/>
      <c r="AL165" s="76"/>
      <c r="AN165" s="76"/>
      <c r="AO165" s="76"/>
      <c r="AP165" s="76"/>
      <c r="AQ165" s="76"/>
      <c r="AR165" s="76"/>
      <c r="AS165" s="76"/>
      <c r="AT165" s="76"/>
      <c r="AU165" s="180"/>
    </row>
    <row r="166" spans="8:47" s="14" customFormat="1" x14ac:dyDescent="0.25"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22"/>
      <c r="AB166" s="22"/>
      <c r="AC166" s="22"/>
      <c r="AD166" s="22"/>
      <c r="AE166" s="22"/>
      <c r="AF166" s="22"/>
      <c r="AG166" s="22"/>
      <c r="AH166" s="76"/>
      <c r="AI166" s="76"/>
      <c r="AJ166" s="76"/>
      <c r="AK166" s="76"/>
      <c r="AL166" s="76"/>
      <c r="AN166" s="76"/>
      <c r="AO166" s="76"/>
      <c r="AP166" s="76"/>
      <c r="AQ166" s="76"/>
      <c r="AR166" s="76"/>
      <c r="AS166" s="76"/>
      <c r="AT166" s="76"/>
      <c r="AU166" s="180"/>
    </row>
    <row r="167" spans="8:47" s="14" customFormat="1" x14ac:dyDescent="0.25"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22"/>
      <c r="AB167" s="22"/>
      <c r="AC167" s="22"/>
      <c r="AD167" s="22"/>
      <c r="AE167" s="22"/>
      <c r="AF167" s="22"/>
      <c r="AG167" s="22"/>
      <c r="AH167" s="76"/>
      <c r="AI167" s="76"/>
      <c r="AJ167" s="76"/>
      <c r="AK167" s="76"/>
      <c r="AL167" s="76"/>
      <c r="AN167" s="76"/>
      <c r="AO167" s="76"/>
      <c r="AP167" s="76"/>
      <c r="AQ167" s="76"/>
      <c r="AR167" s="76"/>
      <c r="AS167" s="76"/>
      <c r="AT167" s="76"/>
      <c r="AU167" s="180"/>
    </row>
    <row r="168" spans="8:47" s="14" customFormat="1" x14ac:dyDescent="0.25"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22"/>
      <c r="AB168" s="22"/>
      <c r="AC168" s="22"/>
      <c r="AD168" s="22"/>
      <c r="AE168" s="22"/>
      <c r="AF168" s="22"/>
      <c r="AG168" s="22"/>
      <c r="AH168" s="76"/>
      <c r="AI168" s="76"/>
      <c r="AJ168" s="76"/>
      <c r="AK168" s="76"/>
      <c r="AL168" s="76"/>
      <c r="AN168" s="76"/>
      <c r="AO168" s="76"/>
      <c r="AP168" s="76"/>
      <c r="AQ168" s="76"/>
      <c r="AR168" s="76"/>
      <c r="AS168" s="76"/>
      <c r="AT168" s="76"/>
      <c r="AU168" s="180"/>
    </row>
    <row r="169" spans="8:47" s="14" customFormat="1" x14ac:dyDescent="0.25"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22"/>
      <c r="AB169" s="22"/>
      <c r="AC169" s="22"/>
      <c r="AD169" s="22"/>
      <c r="AE169" s="22"/>
      <c r="AF169" s="22"/>
      <c r="AG169" s="22"/>
      <c r="AH169" s="76"/>
      <c r="AI169" s="76"/>
      <c r="AJ169" s="76"/>
      <c r="AK169" s="76"/>
      <c r="AL169" s="76"/>
      <c r="AN169" s="76"/>
      <c r="AO169" s="76"/>
      <c r="AP169" s="76"/>
      <c r="AQ169" s="76"/>
      <c r="AR169" s="76"/>
      <c r="AS169" s="76"/>
      <c r="AT169" s="76"/>
      <c r="AU169" s="180"/>
    </row>
    <row r="170" spans="8:47" s="14" customFormat="1" x14ac:dyDescent="0.25"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22"/>
      <c r="AB170" s="22"/>
      <c r="AC170" s="22"/>
      <c r="AD170" s="22"/>
      <c r="AE170" s="22"/>
      <c r="AF170" s="22"/>
      <c r="AG170" s="22"/>
      <c r="AH170" s="76"/>
      <c r="AI170" s="76"/>
      <c r="AJ170" s="76"/>
      <c r="AK170" s="76"/>
      <c r="AL170" s="76"/>
      <c r="AN170" s="76"/>
      <c r="AO170" s="76"/>
      <c r="AP170" s="76"/>
      <c r="AQ170" s="76"/>
      <c r="AR170" s="76"/>
      <c r="AS170" s="76"/>
      <c r="AT170" s="76"/>
      <c r="AU170" s="180"/>
    </row>
    <row r="171" spans="8:47" s="14" customFormat="1" x14ac:dyDescent="0.25"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22"/>
      <c r="AB171" s="22"/>
      <c r="AC171" s="22"/>
      <c r="AD171" s="22"/>
      <c r="AE171" s="22"/>
      <c r="AF171" s="22"/>
      <c r="AG171" s="22"/>
      <c r="AH171" s="76"/>
      <c r="AI171" s="76"/>
      <c r="AJ171" s="76"/>
      <c r="AK171" s="76"/>
      <c r="AL171" s="76"/>
      <c r="AN171" s="76"/>
      <c r="AO171" s="76"/>
      <c r="AP171" s="76"/>
      <c r="AQ171" s="76"/>
      <c r="AR171" s="76"/>
      <c r="AS171" s="76"/>
      <c r="AT171" s="76"/>
      <c r="AU171" s="180"/>
    </row>
    <row r="172" spans="8:47" s="14" customFormat="1" x14ac:dyDescent="0.25"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22"/>
      <c r="AB172" s="22"/>
      <c r="AC172" s="22"/>
      <c r="AD172" s="22"/>
      <c r="AE172" s="22"/>
      <c r="AF172" s="22"/>
      <c r="AG172" s="22"/>
      <c r="AH172" s="76"/>
      <c r="AI172" s="76"/>
      <c r="AJ172" s="76"/>
      <c r="AK172" s="76"/>
      <c r="AL172" s="76"/>
      <c r="AN172" s="76"/>
      <c r="AO172" s="76"/>
      <c r="AP172" s="76"/>
      <c r="AQ172" s="76"/>
      <c r="AR172" s="76"/>
      <c r="AS172" s="76"/>
      <c r="AT172" s="76"/>
      <c r="AU172" s="180"/>
    </row>
    <row r="173" spans="8:47" s="14" customFormat="1" x14ac:dyDescent="0.25"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22"/>
      <c r="AB173" s="22"/>
      <c r="AC173" s="22"/>
      <c r="AD173" s="22"/>
      <c r="AE173" s="22"/>
      <c r="AF173" s="22"/>
      <c r="AG173" s="22"/>
      <c r="AH173" s="76"/>
      <c r="AI173" s="76"/>
      <c r="AJ173" s="76"/>
      <c r="AK173" s="76"/>
      <c r="AL173" s="76"/>
      <c r="AN173" s="76"/>
      <c r="AO173" s="76"/>
      <c r="AP173" s="76"/>
      <c r="AQ173" s="76"/>
      <c r="AR173" s="76"/>
      <c r="AS173" s="76"/>
      <c r="AT173" s="76"/>
      <c r="AU173" s="180"/>
    </row>
    <row r="174" spans="8:47" s="14" customFormat="1" x14ac:dyDescent="0.25"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22"/>
      <c r="AB174" s="22"/>
      <c r="AC174" s="22"/>
      <c r="AD174" s="22"/>
      <c r="AE174" s="22"/>
      <c r="AF174" s="22"/>
      <c r="AG174" s="22"/>
      <c r="AH174" s="76"/>
      <c r="AI174" s="76"/>
      <c r="AJ174" s="76"/>
      <c r="AK174" s="76"/>
      <c r="AL174" s="76"/>
      <c r="AN174" s="76"/>
      <c r="AO174" s="76"/>
      <c r="AP174" s="76"/>
      <c r="AQ174" s="76"/>
      <c r="AR174" s="76"/>
      <c r="AS174" s="76"/>
      <c r="AT174" s="76"/>
      <c r="AU174" s="180"/>
    </row>
    <row r="175" spans="8:47" s="14" customFormat="1" x14ac:dyDescent="0.25"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22"/>
      <c r="AB175" s="22"/>
      <c r="AC175" s="22"/>
      <c r="AD175" s="22"/>
      <c r="AE175" s="22"/>
      <c r="AF175" s="22"/>
      <c r="AG175" s="22"/>
      <c r="AH175" s="76"/>
      <c r="AI175" s="76"/>
      <c r="AJ175" s="76"/>
      <c r="AK175" s="76"/>
      <c r="AL175" s="76"/>
      <c r="AN175" s="76"/>
      <c r="AO175" s="76"/>
      <c r="AP175" s="76"/>
      <c r="AQ175" s="76"/>
      <c r="AR175" s="76"/>
      <c r="AS175" s="76"/>
      <c r="AT175" s="76"/>
      <c r="AU175" s="180"/>
    </row>
    <row r="176" spans="8:47" s="14" customFormat="1" x14ac:dyDescent="0.25"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22"/>
      <c r="AB176" s="22"/>
      <c r="AC176" s="22"/>
      <c r="AD176" s="22"/>
      <c r="AE176" s="22"/>
      <c r="AF176" s="22"/>
      <c r="AG176" s="22"/>
      <c r="AH176" s="76"/>
      <c r="AI176" s="76"/>
      <c r="AJ176" s="76"/>
      <c r="AK176" s="76"/>
      <c r="AL176" s="76"/>
      <c r="AN176" s="76"/>
      <c r="AO176" s="76"/>
      <c r="AP176" s="76"/>
      <c r="AQ176" s="76"/>
      <c r="AR176" s="76"/>
      <c r="AS176" s="76"/>
      <c r="AT176" s="76"/>
      <c r="AU176" s="180"/>
    </row>
    <row r="177" spans="8:47" s="14" customFormat="1" x14ac:dyDescent="0.25"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22"/>
      <c r="AB177" s="22"/>
      <c r="AC177" s="22"/>
      <c r="AD177" s="22"/>
      <c r="AE177" s="22"/>
      <c r="AF177" s="22"/>
      <c r="AG177" s="22"/>
      <c r="AH177" s="76"/>
      <c r="AI177" s="76"/>
      <c r="AJ177" s="76"/>
      <c r="AK177" s="76"/>
      <c r="AL177" s="76"/>
      <c r="AN177" s="76"/>
      <c r="AO177" s="76"/>
      <c r="AP177" s="76"/>
      <c r="AQ177" s="76"/>
      <c r="AR177" s="76"/>
      <c r="AS177" s="76"/>
      <c r="AT177" s="76"/>
      <c r="AU177" s="180"/>
    </row>
    <row r="178" spans="8:47" s="14" customFormat="1" x14ac:dyDescent="0.25"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22"/>
      <c r="AB178" s="22"/>
      <c r="AC178" s="22"/>
      <c r="AD178" s="22"/>
      <c r="AE178" s="22"/>
      <c r="AF178" s="22"/>
      <c r="AG178" s="22"/>
      <c r="AH178" s="76"/>
      <c r="AI178" s="76"/>
      <c r="AJ178" s="76"/>
      <c r="AK178" s="76"/>
      <c r="AL178" s="76"/>
      <c r="AN178" s="76"/>
      <c r="AO178" s="76"/>
      <c r="AP178" s="76"/>
      <c r="AQ178" s="76"/>
      <c r="AR178" s="76"/>
      <c r="AS178" s="76"/>
      <c r="AT178" s="76"/>
      <c r="AU178" s="180"/>
    </row>
    <row r="179" spans="8:47" s="14" customFormat="1" x14ac:dyDescent="0.25"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22"/>
      <c r="AB179" s="22"/>
      <c r="AC179" s="22"/>
      <c r="AD179" s="22"/>
      <c r="AE179" s="22"/>
      <c r="AF179" s="22"/>
      <c r="AG179" s="22"/>
      <c r="AH179" s="76"/>
      <c r="AI179" s="76"/>
      <c r="AJ179" s="76"/>
      <c r="AK179" s="76"/>
      <c r="AL179" s="76"/>
      <c r="AN179" s="76"/>
      <c r="AO179" s="76"/>
      <c r="AP179" s="76"/>
      <c r="AQ179" s="76"/>
      <c r="AR179" s="76"/>
      <c r="AS179" s="76"/>
      <c r="AT179" s="76"/>
      <c r="AU179" s="180"/>
    </row>
    <row r="180" spans="8:47" s="14" customFormat="1" x14ac:dyDescent="0.25"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22"/>
      <c r="AB180" s="22"/>
      <c r="AC180" s="22"/>
      <c r="AD180" s="22"/>
      <c r="AE180" s="22"/>
      <c r="AF180" s="22"/>
      <c r="AG180" s="22"/>
      <c r="AH180" s="76"/>
      <c r="AI180" s="76"/>
      <c r="AJ180" s="76"/>
      <c r="AK180" s="76"/>
      <c r="AL180" s="76"/>
      <c r="AN180" s="76"/>
      <c r="AO180" s="76"/>
      <c r="AP180" s="76"/>
      <c r="AQ180" s="76"/>
      <c r="AR180" s="76"/>
      <c r="AS180" s="76"/>
      <c r="AT180" s="76"/>
      <c r="AU180" s="180"/>
    </row>
    <row r="181" spans="8:47" s="14" customFormat="1" x14ac:dyDescent="0.25"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22"/>
      <c r="AB181" s="22"/>
      <c r="AC181" s="22"/>
      <c r="AD181" s="22"/>
      <c r="AE181" s="22"/>
      <c r="AF181" s="22"/>
      <c r="AG181" s="22"/>
      <c r="AH181" s="76"/>
      <c r="AI181" s="76"/>
      <c r="AJ181" s="76"/>
      <c r="AK181" s="76"/>
      <c r="AL181" s="76"/>
      <c r="AN181" s="76"/>
      <c r="AO181" s="76"/>
      <c r="AP181" s="76"/>
      <c r="AQ181" s="76"/>
      <c r="AR181" s="76"/>
      <c r="AS181" s="76"/>
      <c r="AT181" s="76"/>
      <c r="AU181" s="180"/>
    </row>
    <row r="182" spans="8:47" s="14" customFormat="1" x14ac:dyDescent="0.25"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22"/>
      <c r="AB182" s="22"/>
      <c r="AC182" s="22"/>
      <c r="AD182" s="22"/>
      <c r="AE182" s="22"/>
      <c r="AF182" s="22"/>
      <c r="AG182" s="22"/>
      <c r="AH182" s="76"/>
      <c r="AI182" s="76"/>
      <c r="AJ182" s="76"/>
      <c r="AK182" s="76"/>
      <c r="AL182" s="76"/>
      <c r="AN182" s="76"/>
      <c r="AO182" s="76"/>
      <c r="AP182" s="76"/>
      <c r="AQ182" s="76"/>
      <c r="AR182" s="76"/>
      <c r="AS182" s="76"/>
      <c r="AT182" s="76"/>
      <c r="AU182" s="180"/>
    </row>
    <row r="183" spans="8:47" s="14" customFormat="1" x14ac:dyDescent="0.25"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22"/>
      <c r="AB183" s="22"/>
      <c r="AC183" s="22"/>
      <c r="AD183" s="22"/>
      <c r="AE183" s="22"/>
      <c r="AF183" s="22"/>
      <c r="AG183" s="22"/>
      <c r="AH183" s="76"/>
      <c r="AI183" s="76"/>
      <c r="AJ183" s="76"/>
      <c r="AK183" s="76"/>
      <c r="AL183" s="76"/>
      <c r="AN183" s="76"/>
      <c r="AO183" s="76"/>
      <c r="AP183" s="76"/>
      <c r="AQ183" s="76"/>
      <c r="AR183" s="76"/>
      <c r="AS183" s="76"/>
      <c r="AT183" s="76"/>
      <c r="AU183" s="180"/>
    </row>
    <row r="184" spans="8:47" s="14" customFormat="1" x14ac:dyDescent="0.25"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22"/>
      <c r="AB184" s="22"/>
      <c r="AC184" s="22"/>
      <c r="AD184" s="22"/>
      <c r="AE184" s="22"/>
      <c r="AF184" s="22"/>
      <c r="AG184" s="22"/>
      <c r="AH184" s="76"/>
      <c r="AI184" s="76"/>
      <c r="AJ184" s="76"/>
      <c r="AK184" s="76"/>
      <c r="AL184" s="76"/>
      <c r="AN184" s="76"/>
      <c r="AO184" s="76"/>
      <c r="AP184" s="76"/>
      <c r="AQ184" s="76"/>
      <c r="AR184" s="76"/>
      <c r="AS184" s="76"/>
      <c r="AT184" s="76"/>
      <c r="AU184" s="180"/>
    </row>
    <row r="185" spans="8:47" s="14" customFormat="1" x14ac:dyDescent="0.25"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22"/>
      <c r="AB185" s="22"/>
      <c r="AC185" s="22"/>
      <c r="AD185" s="22"/>
      <c r="AE185" s="22"/>
      <c r="AF185" s="22"/>
      <c r="AG185" s="22"/>
      <c r="AH185" s="76"/>
      <c r="AI185" s="76"/>
      <c r="AJ185" s="76"/>
      <c r="AK185" s="76"/>
      <c r="AL185" s="76"/>
      <c r="AN185" s="76"/>
      <c r="AO185" s="76"/>
      <c r="AP185" s="76"/>
      <c r="AQ185" s="76"/>
      <c r="AR185" s="76"/>
      <c r="AS185" s="76"/>
      <c r="AT185" s="76"/>
      <c r="AU185" s="180"/>
    </row>
    <row r="186" spans="8:47" s="14" customFormat="1" x14ac:dyDescent="0.25"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22"/>
      <c r="AB186" s="22"/>
      <c r="AC186" s="22"/>
      <c r="AD186" s="22"/>
      <c r="AE186" s="22"/>
      <c r="AF186" s="22"/>
      <c r="AG186" s="22"/>
      <c r="AH186" s="76"/>
      <c r="AI186" s="76"/>
      <c r="AJ186" s="76"/>
      <c r="AK186" s="76"/>
      <c r="AL186" s="76"/>
      <c r="AN186" s="76"/>
      <c r="AO186" s="76"/>
      <c r="AP186" s="76"/>
      <c r="AQ186" s="76"/>
      <c r="AR186" s="76"/>
      <c r="AS186" s="76"/>
      <c r="AT186" s="76"/>
      <c r="AU186" s="180"/>
    </row>
    <row r="187" spans="8:47" s="14" customFormat="1" x14ac:dyDescent="0.25"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22"/>
      <c r="AB187" s="22"/>
      <c r="AC187" s="22"/>
      <c r="AD187" s="22"/>
      <c r="AE187" s="22"/>
      <c r="AF187" s="22"/>
      <c r="AG187" s="22"/>
      <c r="AH187" s="76"/>
      <c r="AI187" s="76"/>
      <c r="AJ187" s="76"/>
      <c r="AK187" s="76"/>
      <c r="AL187" s="76"/>
      <c r="AN187" s="76"/>
      <c r="AO187" s="76"/>
      <c r="AP187" s="76"/>
      <c r="AQ187" s="76"/>
      <c r="AR187" s="76"/>
      <c r="AS187" s="76"/>
      <c r="AT187" s="76"/>
      <c r="AU187" s="180"/>
    </row>
    <row r="188" spans="8:47" s="14" customFormat="1" x14ac:dyDescent="0.25"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22"/>
      <c r="AB188" s="22"/>
      <c r="AC188" s="22"/>
      <c r="AD188" s="22"/>
      <c r="AE188" s="22"/>
      <c r="AF188" s="22"/>
      <c r="AG188" s="22"/>
      <c r="AH188" s="76"/>
      <c r="AI188" s="76"/>
      <c r="AJ188" s="76"/>
      <c r="AK188" s="76"/>
      <c r="AL188" s="76"/>
      <c r="AN188" s="76"/>
      <c r="AO188" s="76"/>
      <c r="AP188" s="76"/>
      <c r="AQ188" s="76"/>
      <c r="AR188" s="76"/>
      <c r="AS188" s="76"/>
      <c r="AT188" s="76"/>
      <c r="AU188" s="180"/>
    </row>
    <row r="189" spans="8:47" s="14" customFormat="1" x14ac:dyDescent="0.25"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22"/>
      <c r="AB189" s="22"/>
      <c r="AC189" s="22"/>
      <c r="AD189" s="22"/>
      <c r="AE189" s="22"/>
      <c r="AF189" s="22"/>
      <c r="AG189" s="22"/>
      <c r="AH189" s="76"/>
      <c r="AI189" s="76"/>
      <c r="AJ189" s="76"/>
      <c r="AK189" s="76"/>
      <c r="AL189" s="76"/>
      <c r="AN189" s="76"/>
      <c r="AO189" s="76"/>
      <c r="AP189" s="76"/>
      <c r="AQ189" s="76"/>
      <c r="AR189" s="76"/>
      <c r="AS189" s="76"/>
      <c r="AT189" s="76"/>
      <c r="AU189" s="180"/>
    </row>
    <row r="190" spans="8:47" s="14" customFormat="1" x14ac:dyDescent="0.25"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22"/>
      <c r="AB190" s="22"/>
      <c r="AC190" s="22"/>
      <c r="AD190" s="22"/>
      <c r="AE190" s="22"/>
      <c r="AF190" s="22"/>
      <c r="AG190" s="22"/>
      <c r="AH190" s="76"/>
      <c r="AI190" s="76"/>
      <c r="AJ190" s="76"/>
      <c r="AK190" s="76"/>
      <c r="AL190" s="76"/>
      <c r="AN190" s="76"/>
      <c r="AO190" s="76"/>
      <c r="AP190" s="76"/>
      <c r="AQ190" s="76"/>
      <c r="AR190" s="76"/>
      <c r="AS190" s="76"/>
      <c r="AT190" s="76"/>
      <c r="AU190" s="180"/>
    </row>
    <row r="191" spans="8:47" s="14" customFormat="1" x14ac:dyDescent="0.25"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22"/>
      <c r="AB191" s="22"/>
      <c r="AC191" s="22"/>
      <c r="AD191" s="22"/>
      <c r="AE191" s="22"/>
      <c r="AF191" s="22"/>
      <c r="AG191" s="22"/>
      <c r="AH191" s="76"/>
      <c r="AI191" s="76"/>
      <c r="AJ191" s="76"/>
      <c r="AK191" s="76"/>
      <c r="AL191" s="76"/>
      <c r="AN191" s="76"/>
      <c r="AO191" s="76"/>
      <c r="AP191" s="76"/>
      <c r="AQ191" s="76"/>
      <c r="AR191" s="76"/>
      <c r="AS191" s="76"/>
      <c r="AT191" s="76"/>
      <c r="AU191" s="180"/>
    </row>
    <row r="192" spans="8:47" s="14" customFormat="1" x14ac:dyDescent="0.25"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22"/>
      <c r="AB192" s="22"/>
      <c r="AC192" s="22"/>
      <c r="AD192" s="22"/>
      <c r="AE192" s="22"/>
      <c r="AF192" s="22"/>
      <c r="AG192" s="22"/>
      <c r="AH192" s="76"/>
      <c r="AI192" s="76"/>
      <c r="AJ192" s="76"/>
      <c r="AK192" s="76"/>
      <c r="AL192" s="76"/>
      <c r="AN192" s="76"/>
      <c r="AO192" s="76"/>
      <c r="AP192" s="76"/>
      <c r="AQ192" s="76"/>
      <c r="AR192" s="76"/>
      <c r="AS192" s="76"/>
      <c r="AT192" s="76"/>
      <c r="AU192" s="180"/>
    </row>
    <row r="193" spans="8:47" s="14" customFormat="1" x14ac:dyDescent="0.25"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  <c r="AA193" s="22"/>
      <c r="AB193" s="22"/>
      <c r="AC193" s="22"/>
      <c r="AD193" s="22"/>
      <c r="AE193" s="22"/>
      <c r="AF193" s="22"/>
      <c r="AG193" s="22"/>
      <c r="AH193" s="76"/>
      <c r="AI193" s="76"/>
      <c r="AJ193" s="76"/>
      <c r="AK193" s="76"/>
      <c r="AL193" s="76"/>
      <c r="AN193" s="76"/>
      <c r="AO193" s="76"/>
      <c r="AP193" s="76"/>
      <c r="AQ193" s="76"/>
      <c r="AR193" s="76"/>
      <c r="AS193" s="76"/>
      <c r="AT193" s="76"/>
      <c r="AU193" s="180"/>
    </row>
    <row r="194" spans="8:47" s="14" customFormat="1" x14ac:dyDescent="0.25"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  <c r="Z194" s="76"/>
      <c r="AA194" s="22"/>
      <c r="AB194" s="22"/>
      <c r="AC194" s="22"/>
      <c r="AD194" s="22"/>
      <c r="AE194" s="22"/>
      <c r="AF194" s="22"/>
      <c r="AG194" s="22"/>
      <c r="AH194" s="76"/>
      <c r="AI194" s="76"/>
      <c r="AJ194" s="76"/>
      <c r="AK194" s="76"/>
      <c r="AL194" s="76"/>
      <c r="AN194" s="76"/>
      <c r="AO194" s="76"/>
      <c r="AP194" s="76"/>
      <c r="AQ194" s="76"/>
      <c r="AR194" s="76"/>
      <c r="AS194" s="76"/>
      <c r="AT194" s="76"/>
      <c r="AU194" s="180"/>
    </row>
    <row r="195" spans="8:47" s="14" customFormat="1" x14ac:dyDescent="0.25"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22"/>
      <c r="AB195" s="22"/>
      <c r="AC195" s="22"/>
      <c r="AD195" s="22"/>
      <c r="AE195" s="22"/>
      <c r="AF195" s="22"/>
      <c r="AG195" s="22"/>
      <c r="AH195" s="76"/>
      <c r="AI195" s="76"/>
      <c r="AJ195" s="76"/>
      <c r="AK195" s="76"/>
      <c r="AL195" s="76"/>
      <c r="AN195" s="76"/>
      <c r="AO195" s="76"/>
      <c r="AP195" s="76"/>
      <c r="AQ195" s="76"/>
      <c r="AR195" s="76"/>
      <c r="AS195" s="76"/>
      <c r="AT195" s="76"/>
      <c r="AU195" s="180"/>
    </row>
    <row r="196" spans="8:47" s="14" customFormat="1" x14ac:dyDescent="0.25"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  <c r="AA196" s="22"/>
      <c r="AB196" s="22"/>
      <c r="AC196" s="22"/>
      <c r="AD196" s="22"/>
      <c r="AE196" s="22"/>
      <c r="AF196" s="22"/>
      <c r="AG196" s="22"/>
      <c r="AH196" s="76"/>
      <c r="AI196" s="76"/>
      <c r="AJ196" s="76"/>
      <c r="AK196" s="76"/>
      <c r="AL196" s="76"/>
      <c r="AN196" s="76"/>
      <c r="AO196" s="76"/>
      <c r="AP196" s="76"/>
      <c r="AQ196" s="76"/>
      <c r="AR196" s="76"/>
      <c r="AS196" s="76"/>
      <c r="AT196" s="76"/>
      <c r="AU196" s="180"/>
    </row>
    <row r="197" spans="8:47" s="14" customFormat="1" x14ac:dyDescent="0.25"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  <c r="AA197" s="22"/>
      <c r="AB197" s="22"/>
      <c r="AC197" s="22"/>
      <c r="AD197" s="22"/>
      <c r="AE197" s="22"/>
      <c r="AF197" s="22"/>
      <c r="AG197" s="22"/>
      <c r="AH197" s="76"/>
      <c r="AI197" s="76"/>
      <c r="AJ197" s="76"/>
      <c r="AK197" s="76"/>
      <c r="AL197" s="76"/>
      <c r="AN197" s="76"/>
      <c r="AO197" s="76"/>
      <c r="AP197" s="76"/>
      <c r="AQ197" s="76"/>
      <c r="AR197" s="76"/>
      <c r="AS197" s="76"/>
      <c r="AT197" s="76"/>
      <c r="AU197" s="180"/>
    </row>
    <row r="198" spans="8:47" s="14" customFormat="1" x14ac:dyDescent="0.25"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22"/>
      <c r="AB198" s="22"/>
      <c r="AC198" s="22"/>
      <c r="AD198" s="22"/>
      <c r="AE198" s="22"/>
      <c r="AF198" s="22"/>
      <c r="AG198" s="22"/>
      <c r="AH198" s="76"/>
      <c r="AI198" s="76"/>
      <c r="AJ198" s="76"/>
      <c r="AK198" s="76"/>
      <c r="AL198" s="76"/>
      <c r="AN198" s="76"/>
      <c r="AO198" s="76"/>
      <c r="AP198" s="76"/>
      <c r="AQ198" s="76"/>
      <c r="AR198" s="76"/>
      <c r="AS198" s="76"/>
      <c r="AT198" s="76"/>
      <c r="AU198" s="180"/>
    </row>
    <row r="199" spans="8:47" s="14" customFormat="1" x14ac:dyDescent="0.25"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  <c r="AA199" s="22"/>
      <c r="AB199" s="22"/>
      <c r="AC199" s="22"/>
      <c r="AD199" s="22"/>
      <c r="AE199" s="22"/>
      <c r="AF199" s="22"/>
      <c r="AG199" s="22"/>
      <c r="AH199" s="76"/>
      <c r="AI199" s="76"/>
      <c r="AJ199" s="76"/>
      <c r="AK199" s="76"/>
      <c r="AL199" s="76"/>
      <c r="AN199" s="76"/>
      <c r="AO199" s="76"/>
      <c r="AP199" s="76"/>
      <c r="AQ199" s="76"/>
      <c r="AR199" s="76"/>
      <c r="AS199" s="76"/>
      <c r="AT199" s="76"/>
      <c r="AU199" s="180"/>
    </row>
    <row r="200" spans="8:47" s="14" customFormat="1" x14ac:dyDescent="0.25"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22"/>
      <c r="AB200" s="22"/>
      <c r="AC200" s="22"/>
      <c r="AD200" s="22"/>
      <c r="AE200" s="22"/>
      <c r="AF200" s="22"/>
      <c r="AG200" s="22"/>
      <c r="AH200" s="76"/>
      <c r="AI200" s="76"/>
      <c r="AJ200" s="76"/>
      <c r="AK200" s="76"/>
      <c r="AL200" s="76"/>
      <c r="AN200" s="76"/>
      <c r="AO200" s="76"/>
      <c r="AP200" s="76"/>
      <c r="AQ200" s="76"/>
      <c r="AR200" s="76"/>
      <c r="AS200" s="76"/>
      <c r="AT200" s="76"/>
      <c r="AU200" s="180"/>
    </row>
    <row r="201" spans="8:47" s="14" customFormat="1" x14ac:dyDescent="0.25"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22"/>
      <c r="AB201" s="22"/>
      <c r="AC201" s="22"/>
      <c r="AD201" s="22"/>
      <c r="AE201" s="22"/>
      <c r="AF201" s="22"/>
      <c r="AG201" s="22"/>
      <c r="AH201" s="76"/>
      <c r="AI201" s="76"/>
      <c r="AJ201" s="76"/>
      <c r="AK201" s="76"/>
      <c r="AL201" s="76"/>
      <c r="AN201" s="76"/>
      <c r="AO201" s="76"/>
      <c r="AP201" s="76"/>
      <c r="AQ201" s="76"/>
      <c r="AR201" s="76"/>
      <c r="AS201" s="76"/>
      <c r="AT201" s="76"/>
      <c r="AU201" s="180"/>
    </row>
    <row r="202" spans="8:47" s="14" customFormat="1" x14ac:dyDescent="0.25"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22"/>
      <c r="AB202" s="22"/>
      <c r="AC202" s="22"/>
      <c r="AD202" s="22"/>
      <c r="AE202" s="22"/>
      <c r="AF202" s="22"/>
      <c r="AG202" s="22"/>
      <c r="AH202" s="76"/>
      <c r="AI202" s="76"/>
      <c r="AJ202" s="76"/>
      <c r="AK202" s="76"/>
      <c r="AL202" s="76"/>
      <c r="AN202" s="76"/>
      <c r="AO202" s="76"/>
      <c r="AP202" s="76"/>
      <c r="AQ202" s="76"/>
      <c r="AR202" s="76"/>
      <c r="AS202" s="76"/>
      <c r="AT202" s="76"/>
      <c r="AU202" s="180"/>
    </row>
    <row r="203" spans="8:47" s="14" customFormat="1" x14ac:dyDescent="0.25"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22"/>
      <c r="AB203" s="22"/>
      <c r="AC203" s="22"/>
      <c r="AD203" s="22"/>
      <c r="AE203" s="22"/>
      <c r="AF203" s="22"/>
      <c r="AG203" s="22"/>
      <c r="AH203" s="76"/>
      <c r="AI203" s="76"/>
      <c r="AJ203" s="76"/>
      <c r="AK203" s="76"/>
      <c r="AL203" s="76"/>
      <c r="AN203" s="76"/>
      <c r="AO203" s="76"/>
      <c r="AP203" s="76"/>
      <c r="AQ203" s="76"/>
      <c r="AR203" s="76"/>
      <c r="AS203" s="76"/>
      <c r="AT203" s="76"/>
      <c r="AU203" s="180"/>
    </row>
    <row r="204" spans="8:47" s="14" customFormat="1" x14ac:dyDescent="0.25"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22"/>
      <c r="AB204" s="22"/>
      <c r="AC204" s="22"/>
      <c r="AD204" s="22"/>
      <c r="AE204" s="22"/>
      <c r="AF204" s="22"/>
      <c r="AG204" s="22"/>
      <c r="AH204" s="76"/>
      <c r="AI204" s="76"/>
      <c r="AJ204" s="76"/>
      <c r="AK204" s="76"/>
      <c r="AL204" s="76"/>
      <c r="AN204" s="76"/>
      <c r="AO204" s="76"/>
      <c r="AP204" s="76"/>
      <c r="AQ204" s="76"/>
      <c r="AR204" s="76"/>
      <c r="AS204" s="76"/>
      <c r="AT204" s="76"/>
      <c r="AU204" s="180"/>
    </row>
    <row r="205" spans="8:47" s="14" customFormat="1" x14ac:dyDescent="0.25"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  <c r="AA205" s="22"/>
      <c r="AB205" s="22"/>
      <c r="AC205" s="22"/>
      <c r="AD205" s="22"/>
      <c r="AE205" s="22"/>
      <c r="AF205" s="22"/>
      <c r="AG205" s="22"/>
      <c r="AH205" s="76"/>
      <c r="AI205" s="76"/>
      <c r="AJ205" s="76"/>
      <c r="AK205" s="76"/>
      <c r="AL205" s="76"/>
      <c r="AN205" s="76"/>
      <c r="AO205" s="76"/>
      <c r="AP205" s="76"/>
      <c r="AQ205" s="76"/>
      <c r="AR205" s="76"/>
      <c r="AS205" s="76"/>
      <c r="AT205" s="76"/>
      <c r="AU205" s="180"/>
    </row>
    <row r="206" spans="8:47" s="14" customFormat="1" x14ac:dyDescent="0.25"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  <c r="AA206" s="22"/>
      <c r="AB206" s="22"/>
      <c r="AC206" s="22"/>
      <c r="AD206" s="22"/>
      <c r="AE206" s="22"/>
      <c r="AF206" s="22"/>
      <c r="AG206" s="22"/>
      <c r="AH206" s="76"/>
      <c r="AI206" s="76"/>
      <c r="AJ206" s="76"/>
      <c r="AK206" s="76"/>
      <c r="AL206" s="76"/>
      <c r="AN206" s="76"/>
      <c r="AO206" s="76"/>
      <c r="AP206" s="76"/>
      <c r="AQ206" s="76"/>
      <c r="AR206" s="76"/>
      <c r="AS206" s="76"/>
      <c r="AT206" s="76"/>
      <c r="AU206" s="180"/>
    </row>
    <row r="207" spans="8:47" s="14" customFormat="1" x14ac:dyDescent="0.25"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22"/>
      <c r="AB207" s="22"/>
      <c r="AC207" s="22"/>
      <c r="AD207" s="22"/>
      <c r="AE207" s="22"/>
      <c r="AF207" s="22"/>
      <c r="AG207" s="22"/>
      <c r="AH207" s="76"/>
      <c r="AI207" s="76"/>
      <c r="AJ207" s="76"/>
      <c r="AK207" s="76"/>
      <c r="AL207" s="76"/>
      <c r="AN207" s="76"/>
      <c r="AO207" s="76"/>
      <c r="AP207" s="76"/>
      <c r="AQ207" s="76"/>
      <c r="AR207" s="76"/>
      <c r="AS207" s="76"/>
      <c r="AT207" s="76"/>
      <c r="AU207" s="180"/>
    </row>
    <row r="208" spans="8:47" s="14" customFormat="1" x14ac:dyDescent="0.25"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  <c r="AA208" s="22"/>
      <c r="AB208" s="22"/>
      <c r="AC208" s="22"/>
      <c r="AD208" s="22"/>
      <c r="AE208" s="22"/>
      <c r="AF208" s="22"/>
      <c r="AG208" s="22"/>
      <c r="AH208" s="76"/>
      <c r="AI208" s="76"/>
      <c r="AJ208" s="76"/>
      <c r="AK208" s="76"/>
      <c r="AL208" s="76"/>
      <c r="AN208" s="76"/>
      <c r="AO208" s="76"/>
      <c r="AP208" s="76"/>
      <c r="AQ208" s="76"/>
      <c r="AR208" s="76"/>
      <c r="AS208" s="76"/>
      <c r="AT208" s="76"/>
      <c r="AU208" s="180"/>
    </row>
    <row r="209" spans="8:47" s="14" customFormat="1" x14ac:dyDescent="0.25"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22"/>
      <c r="AB209" s="22"/>
      <c r="AC209" s="22"/>
      <c r="AD209" s="22"/>
      <c r="AE209" s="22"/>
      <c r="AF209" s="22"/>
      <c r="AG209" s="22"/>
      <c r="AH209" s="76"/>
      <c r="AI209" s="76"/>
      <c r="AJ209" s="76"/>
      <c r="AK209" s="76"/>
      <c r="AL209" s="76"/>
      <c r="AN209" s="76"/>
      <c r="AO209" s="76"/>
      <c r="AP209" s="76"/>
      <c r="AQ209" s="76"/>
      <c r="AR209" s="76"/>
      <c r="AS209" s="76"/>
      <c r="AT209" s="76"/>
      <c r="AU209" s="180"/>
    </row>
    <row r="210" spans="8:47" s="14" customFormat="1" x14ac:dyDescent="0.25"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22"/>
      <c r="AB210" s="22"/>
      <c r="AC210" s="22"/>
      <c r="AD210" s="22"/>
      <c r="AE210" s="22"/>
      <c r="AF210" s="22"/>
      <c r="AG210" s="22"/>
      <c r="AH210" s="76"/>
      <c r="AI210" s="76"/>
      <c r="AJ210" s="76"/>
      <c r="AK210" s="76"/>
      <c r="AL210" s="76"/>
      <c r="AN210" s="76"/>
      <c r="AO210" s="76"/>
      <c r="AP210" s="76"/>
      <c r="AQ210" s="76"/>
      <c r="AR210" s="76"/>
      <c r="AS210" s="76"/>
      <c r="AT210" s="76"/>
      <c r="AU210" s="180"/>
    </row>
    <row r="211" spans="8:47" s="14" customFormat="1" x14ac:dyDescent="0.25"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22"/>
      <c r="AB211" s="22"/>
      <c r="AC211" s="22"/>
      <c r="AD211" s="22"/>
      <c r="AE211" s="22"/>
      <c r="AF211" s="22"/>
      <c r="AG211" s="22"/>
      <c r="AH211" s="76"/>
      <c r="AI211" s="76"/>
      <c r="AJ211" s="76"/>
      <c r="AK211" s="76"/>
      <c r="AL211" s="76"/>
      <c r="AN211" s="76"/>
      <c r="AO211" s="76"/>
      <c r="AP211" s="76"/>
      <c r="AQ211" s="76"/>
      <c r="AR211" s="76"/>
      <c r="AS211" s="76"/>
      <c r="AT211" s="76"/>
      <c r="AU211" s="180"/>
    </row>
    <row r="212" spans="8:47" s="14" customFormat="1" x14ac:dyDescent="0.25"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22"/>
      <c r="AB212" s="22"/>
      <c r="AC212" s="22"/>
      <c r="AD212" s="22"/>
      <c r="AE212" s="22"/>
      <c r="AF212" s="22"/>
      <c r="AG212" s="22"/>
      <c r="AH212" s="76"/>
      <c r="AI212" s="76"/>
      <c r="AJ212" s="76"/>
      <c r="AK212" s="76"/>
      <c r="AL212" s="76"/>
      <c r="AN212" s="76"/>
      <c r="AO212" s="76"/>
      <c r="AP212" s="76"/>
      <c r="AQ212" s="76"/>
      <c r="AR212" s="76"/>
      <c r="AS212" s="76"/>
      <c r="AT212" s="76"/>
      <c r="AU212" s="180"/>
    </row>
    <row r="213" spans="8:47" s="14" customFormat="1" x14ac:dyDescent="0.25"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22"/>
      <c r="AB213" s="22"/>
      <c r="AC213" s="22"/>
      <c r="AD213" s="22"/>
      <c r="AE213" s="22"/>
      <c r="AF213" s="22"/>
      <c r="AG213" s="22"/>
      <c r="AH213" s="76"/>
      <c r="AI213" s="76"/>
      <c r="AJ213" s="76"/>
      <c r="AK213" s="76"/>
      <c r="AL213" s="76"/>
      <c r="AN213" s="76"/>
      <c r="AO213" s="76"/>
      <c r="AP213" s="76"/>
      <c r="AQ213" s="76"/>
      <c r="AR213" s="76"/>
      <c r="AS213" s="76"/>
      <c r="AT213" s="76"/>
      <c r="AU213" s="180"/>
    </row>
    <row r="214" spans="8:47" s="14" customFormat="1" x14ac:dyDescent="0.25"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  <c r="AA214" s="22"/>
      <c r="AB214" s="22"/>
      <c r="AC214" s="22"/>
      <c r="AD214" s="22"/>
      <c r="AE214" s="22"/>
      <c r="AF214" s="22"/>
      <c r="AG214" s="22"/>
      <c r="AH214" s="76"/>
      <c r="AI214" s="76"/>
      <c r="AJ214" s="76"/>
      <c r="AK214" s="76"/>
      <c r="AL214" s="76"/>
      <c r="AN214" s="76"/>
      <c r="AO214" s="76"/>
      <c r="AP214" s="76"/>
      <c r="AQ214" s="76"/>
      <c r="AR214" s="76"/>
      <c r="AS214" s="76"/>
      <c r="AT214" s="76"/>
      <c r="AU214" s="180"/>
    </row>
    <row r="215" spans="8:47" s="14" customFormat="1" x14ac:dyDescent="0.25"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  <c r="Z215" s="76"/>
      <c r="AA215" s="22"/>
      <c r="AB215" s="22"/>
      <c r="AC215" s="22"/>
      <c r="AD215" s="22"/>
      <c r="AE215" s="22"/>
      <c r="AF215" s="22"/>
      <c r="AG215" s="22"/>
      <c r="AH215" s="76"/>
      <c r="AI215" s="76"/>
      <c r="AJ215" s="76"/>
      <c r="AK215" s="76"/>
      <c r="AL215" s="76"/>
      <c r="AN215" s="76"/>
      <c r="AO215" s="76"/>
      <c r="AP215" s="76"/>
      <c r="AQ215" s="76"/>
      <c r="AR215" s="76"/>
      <c r="AS215" s="76"/>
      <c r="AT215" s="76"/>
      <c r="AU215" s="180"/>
    </row>
    <row r="216" spans="8:47" s="14" customFormat="1" x14ac:dyDescent="0.25"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  <c r="Z216" s="76"/>
      <c r="AA216" s="22"/>
      <c r="AB216" s="22"/>
      <c r="AC216" s="22"/>
      <c r="AD216" s="22"/>
      <c r="AE216" s="22"/>
      <c r="AF216" s="22"/>
      <c r="AG216" s="22"/>
      <c r="AH216" s="76"/>
      <c r="AI216" s="76"/>
      <c r="AJ216" s="76"/>
      <c r="AK216" s="76"/>
      <c r="AL216" s="76"/>
      <c r="AN216" s="76"/>
      <c r="AO216" s="76"/>
      <c r="AP216" s="76"/>
      <c r="AQ216" s="76"/>
      <c r="AR216" s="76"/>
      <c r="AS216" s="76"/>
      <c r="AT216" s="76"/>
      <c r="AU216" s="180"/>
    </row>
    <row r="217" spans="8:47" s="14" customFormat="1" x14ac:dyDescent="0.25"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  <c r="AA217" s="22"/>
      <c r="AB217" s="22"/>
      <c r="AC217" s="22"/>
      <c r="AD217" s="22"/>
      <c r="AE217" s="22"/>
      <c r="AF217" s="22"/>
      <c r="AG217" s="22"/>
      <c r="AH217" s="76"/>
      <c r="AI217" s="76"/>
      <c r="AJ217" s="76"/>
      <c r="AK217" s="76"/>
      <c r="AL217" s="76"/>
      <c r="AN217" s="76"/>
      <c r="AO217" s="76"/>
      <c r="AP217" s="76"/>
      <c r="AQ217" s="76"/>
      <c r="AR217" s="76"/>
      <c r="AS217" s="76"/>
      <c r="AT217" s="76"/>
      <c r="AU217" s="180"/>
    </row>
    <row r="218" spans="8:47" s="14" customFormat="1" x14ac:dyDescent="0.25"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6"/>
      <c r="AA218" s="22"/>
      <c r="AB218" s="22"/>
      <c r="AC218" s="22"/>
      <c r="AD218" s="22"/>
      <c r="AE218" s="22"/>
      <c r="AF218" s="22"/>
      <c r="AG218" s="22"/>
      <c r="AH218" s="76"/>
      <c r="AI218" s="76"/>
      <c r="AJ218" s="76"/>
      <c r="AK218" s="76"/>
      <c r="AL218" s="76"/>
      <c r="AN218" s="76"/>
      <c r="AO218" s="76"/>
      <c r="AP218" s="76"/>
      <c r="AQ218" s="76"/>
      <c r="AR218" s="76"/>
      <c r="AS218" s="76"/>
      <c r="AT218" s="76"/>
      <c r="AU218" s="180"/>
    </row>
    <row r="219" spans="8:47" s="14" customFormat="1" x14ac:dyDescent="0.25"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22"/>
      <c r="AB219" s="22"/>
      <c r="AC219" s="22"/>
      <c r="AD219" s="22"/>
      <c r="AE219" s="22"/>
      <c r="AF219" s="22"/>
      <c r="AG219" s="22"/>
      <c r="AH219" s="76"/>
      <c r="AI219" s="76"/>
      <c r="AJ219" s="76"/>
      <c r="AK219" s="76"/>
      <c r="AL219" s="76"/>
      <c r="AN219" s="76"/>
      <c r="AO219" s="76"/>
      <c r="AP219" s="76"/>
      <c r="AQ219" s="76"/>
      <c r="AR219" s="76"/>
      <c r="AS219" s="76"/>
      <c r="AT219" s="76"/>
      <c r="AU219" s="180"/>
    </row>
    <row r="220" spans="8:47" s="14" customFormat="1" x14ac:dyDescent="0.25"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22"/>
      <c r="AB220" s="22"/>
      <c r="AC220" s="22"/>
      <c r="AD220" s="22"/>
      <c r="AE220" s="22"/>
      <c r="AF220" s="22"/>
      <c r="AG220" s="22"/>
      <c r="AH220" s="76"/>
      <c r="AI220" s="76"/>
      <c r="AJ220" s="76"/>
      <c r="AK220" s="76"/>
      <c r="AL220" s="76"/>
      <c r="AN220" s="76"/>
      <c r="AO220" s="76"/>
      <c r="AP220" s="76"/>
      <c r="AQ220" s="76"/>
      <c r="AR220" s="76"/>
      <c r="AS220" s="76"/>
      <c r="AT220" s="76"/>
      <c r="AU220" s="180"/>
    </row>
    <row r="221" spans="8:47" s="14" customFormat="1" x14ac:dyDescent="0.25"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22"/>
      <c r="AB221" s="22"/>
      <c r="AC221" s="22"/>
      <c r="AD221" s="22"/>
      <c r="AE221" s="22"/>
      <c r="AF221" s="22"/>
      <c r="AG221" s="22"/>
      <c r="AH221" s="76"/>
      <c r="AI221" s="76"/>
      <c r="AJ221" s="76"/>
      <c r="AK221" s="76"/>
      <c r="AL221" s="76"/>
      <c r="AN221" s="76"/>
      <c r="AO221" s="76"/>
      <c r="AP221" s="76"/>
      <c r="AQ221" s="76"/>
      <c r="AR221" s="76"/>
      <c r="AS221" s="76"/>
      <c r="AT221" s="76"/>
      <c r="AU221" s="180"/>
    </row>
    <row r="222" spans="8:47" s="14" customFormat="1" x14ac:dyDescent="0.25"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22"/>
      <c r="AB222" s="22"/>
      <c r="AC222" s="22"/>
      <c r="AD222" s="22"/>
      <c r="AE222" s="22"/>
      <c r="AF222" s="22"/>
      <c r="AG222" s="22"/>
      <c r="AH222" s="76"/>
      <c r="AI222" s="76"/>
      <c r="AJ222" s="76"/>
      <c r="AK222" s="76"/>
      <c r="AL222" s="76"/>
      <c r="AN222" s="76"/>
      <c r="AO222" s="76"/>
      <c r="AP222" s="76"/>
      <c r="AQ222" s="76"/>
      <c r="AR222" s="76"/>
      <c r="AS222" s="76"/>
      <c r="AT222" s="76"/>
      <c r="AU222" s="180"/>
    </row>
    <row r="223" spans="8:47" s="14" customFormat="1" x14ac:dyDescent="0.25"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22"/>
      <c r="AB223" s="22"/>
      <c r="AC223" s="22"/>
      <c r="AD223" s="22"/>
      <c r="AE223" s="22"/>
      <c r="AF223" s="22"/>
      <c r="AG223" s="22"/>
      <c r="AH223" s="76"/>
      <c r="AI223" s="76"/>
      <c r="AJ223" s="76"/>
      <c r="AK223" s="76"/>
      <c r="AL223" s="76"/>
      <c r="AN223" s="76"/>
      <c r="AO223" s="76"/>
      <c r="AP223" s="76"/>
      <c r="AQ223" s="76"/>
      <c r="AR223" s="76"/>
      <c r="AS223" s="76"/>
      <c r="AT223" s="76"/>
      <c r="AU223" s="180"/>
    </row>
    <row r="224" spans="8:47" s="14" customFormat="1" x14ac:dyDescent="0.25"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22"/>
      <c r="AB224" s="22"/>
      <c r="AC224" s="22"/>
      <c r="AD224" s="22"/>
      <c r="AE224" s="22"/>
      <c r="AF224" s="22"/>
      <c r="AG224" s="22"/>
      <c r="AH224" s="76"/>
      <c r="AI224" s="76"/>
      <c r="AJ224" s="76"/>
      <c r="AK224" s="76"/>
      <c r="AL224" s="76"/>
      <c r="AN224" s="76"/>
      <c r="AO224" s="76"/>
      <c r="AP224" s="76"/>
      <c r="AQ224" s="76"/>
      <c r="AR224" s="76"/>
      <c r="AS224" s="76"/>
      <c r="AT224" s="76"/>
      <c r="AU224" s="180"/>
    </row>
    <row r="225" spans="8:47" s="14" customFormat="1" x14ac:dyDescent="0.25"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22"/>
      <c r="AB225" s="22"/>
      <c r="AC225" s="22"/>
      <c r="AD225" s="22"/>
      <c r="AE225" s="22"/>
      <c r="AF225" s="22"/>
      <c r="AG225" s="22"/>
      <c r="AH225" s="76"/>
      <c r="AI225" s="76"/>
      <c r="AJ225" s="76"/>
      <c r="AK225" s="76"/>
      <c r="AL225" s="76"/>
      <c r="AN225" s="76"/>
      <c r="AO225" s="76"/>
      <c r="AP225" s="76"/>
      <c r="AQ225" s="76"/>
      <c r="AR225" s="76"/>
      <c r="AS225" s="76"/>
      <c r="AT225" s="76"/>
      <c r="AU225" s="180"/>
    </row>
    <row r="226" spans="8:47" s="14" customFormat="1" x14ac:dyDescent="0.25"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22"/>
      <c r="AB226" s="22"/>
      <c r="AC226" s="22"/>
      <c r="AD226" s="22"/>
      <c r="AE226" s="22"/>
      <c r="AF226" s="22"/>
      <c r="AG226" s="22"/>
      <c r="AH226" s="76"/>
      <c r="AI226" s="76"/>
      <c r="AJ226" s="76"/>
      <c r="AK226" s="76"/>
      <c r="AL226" s="76"/>
      <c r="AN226" s="76"/>
      <c r="AO226" s="76"/>
      <c r="AP226" s="76"/>
      <c r="AQ226" s="76"/>
      <c r="AR226" s="76"/>
      <c r="AS226" s="76"/>
      <c r="AT226" s="76"/>
      <c r="AU226" s="180"/>
    </row>
    <row r="227" spans="8:47" s="14" customFormat="1" x14ac:dyDescent="0.25"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22"/>
      <c r="AB227" s="22"/>
      <c r="AC227" s="22"/>
      <c r="AD227" s="22"/>
      <c r="AE227" s="22"/>
      <c r="AF227" s="22"/>
      <c r="AG227" s="22"/>
      <c r="AH227" s="76"/>
      <c r="AI227" s="76"/>
      <c r="AJ227" s="76"/>
      <c r="AK227" s="76"/>
      <c r="AL227" s="76"/>
      <c r="AN227" s="76"/>
      <c r="AO227" s="76"/>
      <c r="AP227" s="76"/>
      <c r="AQ227" s="76"/>
      <c r="AR227" s="76"/>
      <c r="AS227" s="76"/>
      <c r="AT227" s="76"/>
      <c r="AU227" s="180"/>
    </row>
    <row r="228" spans="8:47" s="14" customFormat="1" x14ac:dyDescent="0.25"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22"/>
      <c r="AB228" s="22"/>
      <c r="AC228" s="22"/>
      <c r="AD228" s="22"/>
      <c r="AE228" s="22"/>
      <c r="AF228" s="22"/>
      <c r="AG228" s="22"/>
      <c r="AH228" s="76"/>
      <c r="AI228" s="76"/>
      <c r="AJ228" s="76"/>
      <c r="AK228" s="76"/>
      <c r="AL228" s="76"/>
      <c r="AN228" s="76"/>
      <c r="AO228" s="76"/>
      <c r="AP228" s="76"/>
      <c r="AQ228" s="76"/>
      <c r="AR228" s="76"/>
      <c r="AS228" s="76"/>
      <c r="AT228" s="76"/>
      <c r="AU228" s="180"/>
    </row>
    <row r="229" spans="8:47" s="14" customFormat="1" x14ac:dyDescent="0.25"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22"/>
      <c r="AB229" s="22"/>
      <c r="AC229" s="22"/>
      <c r="AD229" s="22"/>
      <c r="AE229" s="22"/>
      <c r="AF229" s="22"/>
      <c r="AG229" s="22"/>
      <c r="AH229" s="76"/>
      <c r="AI229" s="76"/>
      <c r="AJ229" s="76"/>
      <c r="AK229" s="76"/>
      <c r="AL229" s="76"/>
      <c r="AN229" s="76"/>
      <c r="AO229" s="76"/>
      <c r="AP229" s="76"/>
      <c r="AQ229" s="76"/>
      <c r="AR229" s="76"/>
      <c r="AS229" s="76"/>
      <c r="AT229" s="76"/>
      <c r="AU229" s="180"/>
    </row>
    <row r="230" spans="8:47" s="14" customFormat="1" x14ac:dyDescent="0.25"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22"/>
      <c r="AB230" s="22"/>
      <c r="AC230" s="22"/>
      <c r="AD230" s="22"/>
      <c r="AE230" s="22"/>
      <c r="AF230" s="22"/>
      <c r="AG230" s="22"/>
      <c r="AH230" s="76"/>
      <c r="AI230" s="76"/>
      <c r="AJ230" s="76"/>
      <c r="AK230" s="76"/>
      <c r="AL230" s="76"/>
      <c r="AN230" s="76"/>
      <c r="AO230" s="76"/>
      <c r="AP230" s="76"/>
      <c r="AQ230" s="76"/>
      <c r="AR230" s="76"/>
      <c r="AS230" s="76"/>
      <c r="AT230" s="76"/>
      <c r="AU230" s="180"/>
    </row>
    <row r="231" spans="8:47" s="14" customFormat="1" x14ac:dyDescent="0.25"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22"/>
      <c r="AB231" s="22"/>
      <c r="AC231" s="22"/>
      <c r="AD231" s="22"/>
      <c r="AE231" s="22"/>
      <c r="AF231" s="22"/>
      <c r="AG231" s="22"/>
      <c r="AH231" s="76"/>
      <c r="AI231" s="76"/>
      <c r="AJ231" s="76"/>
      <c r="AK231" s="76"/>
      <c r="AL231" s="76"/>
      <c r="AN231" s="76"/>
      <c r="AO231" s="76"/>
      <c r="AP231" s="76"/>
      <c r="AQ231" s="76"/>
      <c r="AR231" s="76"/>
      <c r="AS231" s="76"/>
      <c r="AT231" s="76"/>
      <c r="AU231" s="180"/>
    </row>
    <row r="232" spans="8:47" s="14" customFormat="1" x14ac:dyDescent="0.25"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  <c r="AA232" s="22"/>
      <c r="AB232" s="22"/>
      <c r="AC232" s="22"/>
      <c r="AD232" s="22"/>
      <c r="AE232" s="22"/>
      <c r="AF232" s="22"/>
      <c r="AG232" s="22"/>
      <c r="AH232" s="76"/>
      <c r="AI232" s="76"/>
      <c r="AJ232" s="76"/>
      <c r="AK232" s="76"/>
      <c r="AL232" s="76"/>
      <c r="AN232" s="76"/>
      <c r="AO232" s="76"/>
      <c r="AP232" s="76"/>
      <c r="AQ232" s="76"/>
      <c r="AR232" s="76"/>
      <c r="AS232" s="76"/>
      <c r="AT232" s="76"/>
      <c r="AU232" s="180"/>
    </row>
    <row r="233" spans="8:47" s="14" customFormat="1" x14ac:dyDescent="0.25"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22"/>
      <c r="AB233" s="22"/>
      <c r="AC233" s="22"/>
      <c r="AD233" s="22"/>
      <c r="AE233" s="22"/>
      <c r="AF233" s="22"/>
      <c r="AG233" s="22"/>
      <c r="AH233" s="76"/>
      <c r="AI233" s="76"/>
      <c r="AJ233" s="76"/>
      <c r="AK233" s="76"/>
      <c r="AL233" s="76"/>
      <c r="AN233" s="76"/>
      <c r="AO233" s="76"/>
      <c r="AP233" s="76"/>
      <c r="AQ233" s="76"/>
      <c r="AR233" s="76"/>
      <c r="AS233" s="76"/>
      <c r="AT233" s="76"/>
      <c r="AU233" s="180"/>
    </row>
    <row r="234" spans="8:47" s="14" customFormat="1" x14ac:dyDescent="0.25"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  <c r="AA234" s="22"/>
      <c r="AB234" s="22"/>
      <c r="AC234" s="22"/>
      <c r="AD234" s="22"/>
      <c r="AE234" s="22"/>
      <c r="AF234" s="22"/>
      <c r="AG234" s="22"/>
      <c r="AH234" s="76"/>
      <c r="AI234" s="76"/>
      <c r="AJ234" s="76"/>
      <c r="AK234" s="76"/>
      <c r="AL234" s="76"/>
      <c r="AN234" s="76"/>
      <c r="AO234" s="76"/>
      <c r="AP234" s="76"/>
      <c r="AQ234" s="76"/>
      <c r="AR234" s="76"/>
      <c r="AS234" s="76"/>
      <c r="AT234" s="76"/>
      <c r="AU234" s="180"/>
    </row>
    <row r="235" spans="8:47" s="14" customFormat="1" x14ac:dyDescent="0.25"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22"/>
      <c r="AB235" s="22"/>
      <c r="AC235" s="22"/>
      <c r="AD235" s="22"/>
      <c r="AE235" s="22"/>
      <c r="AF235" s="22"/>
      <c r="AG235" s="22"/>
      <c r="AH235" s="76"/>
      <c r="AI235" s="76"/>
      <c r="AJ235" s="76"/>
      <c r="AK235" s="76"/>
      <c r="AL235" s="76"/>
      <c r="AN235" s="76"/>
      <c r="AO235" s="76"/>
      <c r="AP235" s="76"/>
      <c r="AQ235" s="76"/>
      <c r="AR235" s="76"/>
      <c r="AS235" s="76"/>
      <c r="AT235" s="76"/>
      <c r="AU235" s="180"/>
    </row>
    <row r="236" spans="8:47" s="14" customFormat="1" x14ac:dyDescent="0.25"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  <c r="AA236" s="22"/>
      <c r="AB236" s="22"/>
      <c r="AC236" s="22"/>
      <c r="AD236" s="22"/>
      <c r="AE236" s="22"/>
      <c r="AF236" s="22"/>
      <c r="AG236" s="22"/>
      <c r="AH236" s="76"/>
      <c r="AI236" s="76"/>
      <c r="AJ236" s="76"/>
      <c r="AK236" s="76"/>
      <c r="AL236" s="76"/>
      <c r="AN236" s="76"/>
      <c r="AO236" s="76"/>
      <c r="AP236" s="76"/>
      <c r="AQ236" s="76"/>
      <c r="AR236" s="76"/>
      <c r="AS236" s="76"/>
      <c r="AT236" s="76"/>
      <c r="AU236" s="180"/>
    </row>
    <row r="237" spans="8:47" s="14" customFormat="1" x14ac:dyDescent="0.25"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  <c r="AA237" s="22"/>
      <c r="AB237" s="22"/>
      <c r="AC237" s="22"/>
      <c r="AD237" s="22"/>
      <c r="AE237" s="22"/>
      <c r="AF237" s="22"/>
      <c r="AG237" s="22"/>
      <c r="AH237" s="76"/>
      <c r="AI237" s="76"/>
      <c r="AJ237" s="76"/>
      <c r="AK237" s="76"/>
      <c r="AL237" s="76"/>
      <c r="AN237" s="76"/>
      <c r="AO237" s="76"/>
      <c r="AP237" s="76"/>
      <c r="AQ237" s="76"/>
      <c r="AR237" s="76"/>
      <c r="AS237" s="76"/>
      <c r="AT237" s="76"/>
      <c r="AU237" s="180"/>
    </row>
    <row r="238" spans="8:47" s="14" customFormat="1" x14ac:dyDescent="0.25"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  <c r="AA238" s="22"/>
      <c r="AB238" s="22"/>
      <c r="AC238" s="22"/>
      <c r="AD238" s="22"/>
      <c r="AE238" s="22"/>
      <c r="AF238" s="22"/>
      <c r="AG238" s="22"/>
      <c r="AH238" s="76"/>
      <c r="AI238" s="76"/>
      <c r="AJ238" s="76"/>
      <c r="AK238" s="76"/>
      <c r="AL238" s="76"/>
      <c r="AN238" s="76"/>
      <c r="AO238" s="76"/>
      <c r="AP238" s="76"/>
      <c r="AQ238" s="76"/>
      <c r="AR238" s="76"/>
      <c r="AS238" s="76"/>
      <c r="AT238" s="76"/>
      <c r="AU238" s="180"/>
    </row>
    <row r="239" spans="8:47" s="14" customFormat="1" x14ac:dyDescent="0.25"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  <c r="AA239" s="22"/>
      <c r="AB239" s="22"/>
      <c r="AC239" s="22"/>
      <c r="AD239" s="22"/>
      <c r="AE239" s="22"/>
      <c r="AF239" s="22"/>
      <c r="AG239" s="22"/>
      <c r="AH239" s="76"/>
      <c r="AI239" s="76"/>
      <c r="AJ239" s="76"/>
      <c r="AK239" s="76"/>
      <c r="AL239" s="76"/>
      <c r="AN239" s="76"/>
      <c r="AO239" s="76"/>
      <c r="AP239" s="76"/>
      <c r="AQ239" s="76"/>
      <c r="AR239" s="76"/>
      <c r="AS239" s="76"/>
      <c r="AT239" s="76"/>
      <c r="AU239" s="180"/>
    </row>
    <row r="240" spans="8:47" s="14" customFormat="1" x14ac:dyDescent="0.25"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22"/>
      <c r="AB240" s="22"/>
      <c r="AC240" s="22"/>
      <c r="AD240" s="22"/>
      <c r="AE240" s="22"/>
      <c r="AF240" s="22"/>
      <c r="AG240" s="22"/>
      <c r="AH240" s="76"/>
      <c r="AI240" s="76"/>
      <c r="AJ240" s="76"/>
      <c r="AK240" s="76"/>
      <c r="AL240" s="76"/>
      <c r="AN240" s="76"/>
      <c r="AO240" s="76"/>
      <c r="AP240" s="76"/>
      <c r="AQ240" s="76"/>
      <c r="AR240" s="76"/>
      <c r="AS240" s="76"/>
      <c r="AT240" s="76"/>
      <c r="AU240" s="180"/>
    </row>
    <row r="241" spans="8:47" s="14" customFormat="1" x14ac:dyDescent="0.25"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22"/>
      <c r="AB241" s="22"/>
      <c r="AC241" s="22"/>
      <c r="AD241" s="22"/>
      <c r="AE241" s="22"/>
      <c r="AF241" s="22"/>
      <c r="AG241" s="22"/>
      <c r="AH241" s="76"/>
      <c r="AI241" s="76"/>
      <c r="AJ241" s="76"/>
      <c r="AK241" s="76"/>
      <c r="AL241" s="76"/>
      <c r="AN241" s="76"/>
      <c r="AO241" s="76"/>
      <c r="AP241" s="76"/>
      <c r="AQ241" s="76"/>
      <c r="AR241" s="76"/>
      <c r="AS241" s="76"/>
      <c r="AT241" s="76"/>
      <c r="AU241" s="180"/>
    </row>
    <row r="242" spans="8:47" s="14" customFormat="1" x14ac:dyDescent="0.25"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  <c r="AA242" s="22"/>
      <c r="AB242" s="22"/>
      <c r="AC242" s="22"/>
      <c r="AD242" s="22"/>
      <c r="AE242" s="22"/>
      <c r="AF242" s="22"/>
      <c r="AG242" s="22"/>
      <c r="AH242" s="76"/>
      <c r="AI242" s="76"/>
      <c r="AJ242" s="76"/>
      <c r="AK242" s="76"/>
      <c r="AL242" s="76"/>
      <c r="AN242" s="76"/>
      <c r="AO242" s="76"/>
      <c r="AP242" s="76"/>
      <c r="AQ242" s="76"/>
      <c r="AR242" s="76"/>
      <c r="AS242" s="76"/>
      <c r="AT242" s="76"/>
      <c r="AU242" s="180"/>
    </row>
    <row r="243" spans="8:47" s="14" customFormat="1" x14ac:dyDescent="0.25"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  <c r="AA243" s="22"/>
      <c r="AB243" s="22"/>
      <c r="AC243" s="22"/>
      <c r="AD243" s="22"/>
      <c r="AE243" s="22"/>
      <c r="AF243" s="22"/>
      <c r="AG243" s="22"/>
      <c r="AH243" s="76"/>
      <c r="AI243" s="76"/>
      <c r="AJ243" s="76"/>
      <c r="AK243" s="76"/>
      <c r="AL243" s="76"/>
      <c r="AN243" s="76"/>
      <c r="AO243" s="76"/>
      <c r="AP243" s="76"/>
      <c r="AQ243" s="76"/>
      <c r="AR243" s="76"/>
      <c r="AS243" s="76"/>
      <c r="AT243" s="76"/>
      <c r="AU243" s="180"/>
    </row>
    <row r="244" spans="8:47" s="14" customFormat="1" x14ac:dyDescent="0.25"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  <c r="AA244" s="22"/>
      <c r="AB244" s="22"/>
      <c r="AC244" s="22"/>
      <c r="AD244" s="22"/>
      <c r="AE244" s="22"/>
      <c r="AF244" s="22"/>
      <c r="AG244" s="22"/>
      <c r="AH244" s="76"/>
      <c r="AI244" s="76"/>
      <c r="AJ244" s="76"/>
      <c r="AK244" s="76"/>
      <c r="AL244" s="76"/>
      <c r="AN244" s="76"/>
      <c r="AO244" s="76"/>
      <c r="AP244" s="76"/>
      <c r="AQ244" s="76"/>
      <c r="AR244" s="76"/>
      <c r="AS244" s="76"/>
      <c r="AT244" s="76"/>
      <c r="AU244" s="180"/>
    </row>
    <row r="245" spans="8:47" s="14" customFormat="1" x14ac:dyDescent="0.25"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  <c r="AA245" s="22"/>
      <c r="AB245" s="22"/>
      <c r="AC245" s="22"/>
      <c r="AD245" s="22"/>
      <c r="AE245" s="22"/>
      <c r="AF245" s="22"/>
      <c r="AG245" s="22"/>
      <c r="AH245" s="76"/>
      <c r="AI245" s="76"/>
      <c r="AJ245" s="76"/>
      <c r="AK245" s="76"/>
      <c r="AL245" s="76"/>
      <c r="AN245" s="76"/>
      <c r="AO245" s="76"/>
      <c r="AP245" s="76"/>
      <c r="AQ245" s="76"/>
      <c r="AR245" s="76"/>
      <c r="AS245" s="76"/>
      <c r="AT245" s="76"/>
      <c r="AU245" s="180"/>
    </row>
    <row r="246" spans="8:47" s="14" customFormat="1" x14ac:dyDescent="0.25"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A246" s="22"/>
      <c r="AB246" s="22"/>
      <c r="AC246" s="22"/>
      <c r="AD246" s="22"/>
      <c r="AE246" s="22"/>
      <c r="AF246" s="22"/>
      <c r="AG246" s="22"/>
      <c r="AH246" s="76"/>
      <c r="AI246" s="76"/>
      <c r="AJ246" s="76"/>
      <c r="AK246" s="76"/>
      <c r="AL246" s="76"/>
      <c r="AN246" s="76"/>
      <c r="AO246" s="76"/>
      <c r="AP246" s="76"/>
      <c r="AQ246" s="76"/>
      <c r="AR246" s="76"/>
      <c r="AS246" s="76"/>
      <c r="AT246" s="76"/>
      <c r="AU246" s="180"/>
    </row>
    <row r="247" spans="8:47" s="14" customFormat="1" x14ac:dyDescent="0.25"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  <c r="AA247" s="22"/>
      <c r="AB247" s="22"/>
      <c r="AC247" s="22"/>
      <c r="AD247" s="22"/>
      <c r="AE247" s="22"/>
      <c r="AF247" s="22"/>
      <c r="AG247" s="22"/>
      <c r="AH247" s="76"/>
      <c r="AI247" s="76"/>
      <c r="AJ247" s="76"/>
      <c r="AK247" s="76"/>
      <c r="AL247" s="76"/>
      <c r="AN247" s="76"/>
      <c r="AO247" s="76"/>
      <c r="AP247" s="76"/>
      <c r="AQ247" s="76"/>
      <c r="AR247" s="76"/>
      <c r="AS247" s="76"/>
      <c r="AT247" s="76"/>
      <c r="AU247" s="180"/>
    </row>
    <row r="248" spans="8:47" s="14" customFormat="1" x14ac:dyDescent="0.25"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  <c r="AA248" s="22"/>
      <c r="AB248" s="22"/>
      <c r="AC248" s="22"/>
      <c r="AD248" s="22"/>
      <c r="AE248" s="22"/>
      <c r="AF248" s="22"/>
      <c r="AG248" s="22"/>
      <c r="AH248" s="76"/>
      <c r="AI248" s="76"/>
      <c r="AJ248" s="76"/>
      <c r="AK248" s="76"/>
      <c r="AL248" s="76"/>
      <c r="AN248" s="76"/>
      <c r="AO248" s="76"/>
      <c r="AP248" s="76"/>
      <c r="AQ248" s="76"/>
      <c r="AR248" s="76"/>
      <c r="AS248" s="76"/>
      <c r="AT248" s="76"/>
      <c r="AU248" s="180"/>
    </row>
    <row r="249" spans="8:47" s="14" customFormat="1" x14ac:dyDescent="0.25"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  <c r="AA249" s="22"/>
      <c r="AB249" s="22"/>
      <c r="AC249" s="22"/>
      <c r="AD249" s="22"/>
      <c r="AE249" s="22"/>
      <c r="AF249" s="22"/>
      <c r="AG249" s="22"/>
      <c r="AH249" s="76"/>
      <c r="AI249" s="76"/>
      <c r="AJ249" s="76"/>
      <c r="AK249" s="76"/>
      <c r="AL249" s="76"/>
      <c r="AN249" s="76"/>
      <c r="AO249" s="76"/>
      <c r="AP249" s="76"/>
      <c r="AQ249" s="76"/>
      <c r="AR249" s="76"/>
      <c r="AS249" s="76"/>
      <c r="AT249" s="76"/>
      <c r="AU249" s="180"/>
    </row>
    <row r="250" spans="8:47" s="14" customFormat="1" x14ac:dyDescent="0.25"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22"/>
      <c r="AB250" s="22"/>
      <c r="AC250" s="22"/>
      <c r="AD250" s="22"/>
      <c r="AE250" s="22"/>
      <c r="AF250" s="22"/>
      <c r="AG250" s="22"/>
      <c r="AH250" s="76"/>
      <c r="AI250" s="76"/>
      <c r="AJ250" s="76"/>
      <c r="AK250" s="76"/>
      <c r="AL250" s="76"/>
      <c r="AN250" s="76"/>
      <c r="AO250" s="76"/>
      <c r="AP250" s="76"/>
      <c r="AQ250" s="76"/>
      <c r="AR250" s="76"/>
      <c r="AS250" s="76"/>
      <c r="AT250" s="76"/>
      <c r="AU250" s="180"/>
    </row>
    <row r="251" spans="8:47" s="14" customFormat="1" x14ac:dyDescent="0.25"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  <c r="AA251" s="22"/>
      <c r="AB251" s="22"/>
      <c r="AC251" s="22"/>
      <c r="AD251" s="22"/>
      <c r="AE251" s="22"/>
      <c r="AF251" s="22"/>
      <c r="AG251" s="22"/>
      <c r="AH251" s="76"/>
      <c r="AI251" s="76"/>
      <c r="AJ251" s="76"/>
      <c r="AK251" s="76"/>
      <c r="AL251" s="76"/>
      <c r="AN251" s="76"/>
      <c r="AO251" s="76"/>
      <c r="AP251" s="76"/>
      <c r="AQ251" s="76"/>
      <c r="AR251" s="76"/>
      <c r="AS251" s="76"/>
      <c r="AT251" s="76"/>
      <c r="AU251" s="180"/>
    </row>
    <row r="252" spans="8:47" s="14" customFormat="1" x14ac:dyDescent="0.25"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22"/>
      <c r="AB252" s="22"/>
      <c r="AC252" s="22"/>
      <c r="AD252" s="22"/>
      <c r="AE252" s="22"/>
      <c r="AF252" s="22"/>
      <c r="AG252" s="22"/>
      <c r="AH252" s="76"/>
      <c r="AI252" s="76"/>
      <c r="AJ252" s="76"/>
      <c r="AK252" s="76"/>
      <c r="AL252" s="76"/>
      <c r="AN252" s="76"/>
      <c r="AO252" s="76"/>
      <c r="AP252" s="76"/>
      <c r="AQ252" s="76"/>
      <c r="AR252" s="76"/>
      <c r="AS252" s="76"/>
      <c r="AT252" s="76"/>
      <c r="AU252" s="180"/>
    </row>
    <row r="253" spans="8:47" s="14" customFormat="1" x14ac:dyDescent="0.25"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22"/>
      <c r="AB253" s="22"/>
      <c r="AC253" s="22"/>
      <c r="AD253" s="22"/>
      <c r="AE253" s="22"/>
      <c r="AF253" s="22"/>
      <c r="AG253" s="22"/>
      <c r="AH253" s="76"/>
      <c r="AI253" s="76"/>
      <c r="AJ253" s="76"/>
      <c r="AK253" s="76"/>
      <c r="AL253" s="76"/>
      <c r="AN253" s="76"/>
      <c r="AO253" s="76"/>
      <c r="AP253" s="76"/>
      <c r="AQ253" s="76"/>
      <c r="AR253" s="76"/>
      <c r="AS253" s="76"/>
      <c r="AT253" s="76"/>
      <c r="AU253" s="180"/>
    </row>
    <row r="254" spans="8:47" s="14" customFormat="1" x14ac:dyDescent="0.25"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22"/>
      <c r="AB254" s="22"/>
      <c r="AC254" s="22"/>
      <c r="AD254" s="22"/>
      <c r="AE254" s="22"/>
      <c r="AF254" s="22"/>
      <c r="AG254" s="22"/>
      <c r="AH254" s="76"/>
      <c r="AI254" s="76"/>
      <c r="AJ254" s="76"/>
      <c r="AK254" s="76"/>
      <c r="AL254" s="76"/>
      <c r="AN254" s="76"/>
      <c r="AO254" s="76"/>
      <c r="AP254" s="76"/>
      <c r="AQ254" s="76"/>
      <c r="AR254" s="76"/>
      <c r="AS254" s="76"/>
      <c r="AT254" s="76"/>
      <c r="AU254" s="180"/>
    </row>
    <row r="255" spans="8:47" s="14" customFormat="1" x14ac:dyDescent="0.25"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22"/>
      <c r="AB255" s="22"/>
      <c r="AC255" s="22"/>
      <c r="AD255" s="22"/>
      <c r="AE255" s="22"/>
      <c r="AF255" s="22"/>
      <c r="AG255" s="22"/>
      <c r="AH255" s="76"/>
      <c r="AI255" s="76"/>
      <c r="AJ255" s="76"/>
      <c r="AK255" s="76"/>
      <c r="AL255" s="76"/>
      <c r="AN255" s="76"/>
      <c r="AO255" s="76"/>
      <c r="AP255" s="76"/>
      <c r="AQ255" s="76"/>
      <c r="AR255" s="76"/>
      <c r="AS255" s="76"/>
      <c r="AT255" s="76"/>
      <c r="AU255" s="180"/>
    </row>
    <row r="256" spans="8:47" s="14" customFormat="1" x14ac:dyDescent="0.25"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22"/>
      <c r="AB256" s="22"/>
      <c r="AC256" s="22"/>
      <c r="AD256" s="22"/>
      <c r="AE256" s="22"/>
      <c r="AF256" s="22"/>
      <c r="AG256" s="22"/>
      <c r="AH256" s="76"/>
      <c r="AI256" s="76"/>
      <c r="AJ256" s="76"/>
      <c r="AK256" s="76"/>
      <c r="AL256" s="76"/>
      <c r="AN256" s="76"/>
      <c r="AO256" s="76"/>
      <c r="AP256" s="76"/>
      <c r="AQ256" s="76"/>
      <c r="AR256" s="76"/>
      <c r="AS256" s="76"/>
      <c r="AT256" s="76"/>
      <c r="AU256" s="180"/>
    </row>
    <row r="257" spans="8:47" s="14" customFormat="1" x14ac:dyDescent="0.25"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22"/>
      <c r="AB257" s="22"/>
      <c r="AC257" s="22"/>
      <c r="AD257" s="22"/>
      <c r="AE257" s="22"/>
      <c r="AF257" s="22"/>
      <c r="AG257" s="22"/>
      <c r="AH257" s="76"/>
      <c r="AI257" s="76"/>
      <c r="AJ257" s="76"/>
      <c r="AK257" s="76"/>
      <c r="AL257" s="76"/>
      <c r="AN257" s="76"/>
      <c r="AO257" s="76"/>
      <c r="AP257" s="76"/>
      <c r="AQ257" s="76"/>
      <c r="AR257" s="76"/>
      <c r="AS257" s="76"/>
      <c r="AT257" s="76"/>
      <c r="AU257" s="180"/>
    </row>
    <row r="258" spans="8:47" s="14" customFormat="1" x14ac:dyDescent="0.25"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22"/>
      <c r="AB258" s="22"/>
      <c r="AC258" s="22"/>
      <c r="AD258" s="22"/>
      <c r="AE258" s="22"/>
      <c r="AF258" s="22"/>
      <c r="AG258" s="22"/>
      <c r="AH258" s="76"/>
      <c r="AI258" s="76"/>
      <c r="AJ258" s="76"/>
      <c r="AK258" s="76"/>
      <c r="AL258" s="76"/>
      <c r="AN258" s="76"/>
      <c r="AO258" s="76"/>
      <c r="AP258" s="76"/>
      <c r="AQ258" s="76"/>
      <c r="AR258" s="76"/>
      <c r="AS258" s="76"/>
      <c r="AT258" s="76"/>
      <c r="AU258" s="180"/>
    </row>
    <row r="259" spans="8:47" s="14" customFormat="1" x14ac:dyDescent="0.25"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22"/>
      <c r="AB259" s="22"/>
      <c r="AC259" s="22"/>
      <c r="AD259" s="22"/>
      <c r="AE259" s="22"/>
      <c r="AF259" s="22"/>
      <c r="AG259" s="22"/>
      <c r="AH259" s="76"/>
      <c r="AI259" s="76"/>
      <c r="AJ259" s="76"/>
      <c r="AK259" s="76"/>
      <c r="AL259" s="76"/>
      <c r="AN259" s="76"/>
      <c r="AO259" s="76"/>
      <c r="AP259" s="76"/>
      <c r="AQ259" s="76"/>
      <c r="AR259" s="76"/>
      <c r="AS259" s="76"/>
      <c r="AT259" s="76"/>
      <c r="AU259" s="180"/>
    </row>
    <row r="260" spans="8:47" s="14" customFormat="1" x14ac:dyDescent="0.25"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  <c r="AA260" s="22"/>
      <c r="AB260" s="22"/>
      <c r="AC260" s="22"/>
      <c r="AD260" s="22"/>
      <c r="AE260" s="22"/>
      <c r="AF260" s="22"/>
      <c r="AG260" s="22"/>
      <c r="AH260" s="76"/>
      <c r="AI260" s="76"/>
      <c r="AJ260" s="76"/>
      <c r="AK260" s="76"/>
      <c r="AL260" s="76"/>
      <c r="AN260" s="76"/>
      <c r="AO260" s="76"/>
      <c r="AP260" s="76"/>
      <c r="AQ260" s="76"/>
      <c r="AR260" s="76"/>
      <c r="AS260" s="76"/>
      <c r="AT260" s="76"/>
      <c r="AU260" s="180"/>
    </row>
    <row r="261" spans="8:47" s="14" customFormat="1" x14ac:dyDescent="0.25"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22"/>
      <c r="AB261" s="22"/>
      <c r="AC261" s="22"/>
      <c r="AD261" s="22"/>
      <c r="AE261" s="22"/>
      <c r="AF261" s="22"/>
      <c r="AG261" s="22"/>
      <c r="AH261" s="76"/>
      <c r="AI261" s="76"/>
      <c r="AJ261" s="76"/>
      <c r="AK261" s="76"/>
      <c r="AL261" s="76"/>
      <c r="AN261" s="76"/>
      <c r="AO261" s="76"/>
      <c r="AP261" s="76"/>
      <c r="AQ261" s="76"/>
      <c r="AR261" s="76"/>
      <c r="AS261" s="76"/>
      <c r="AT261" s="76"/>
      <c r="AU261" s="180"/>
    </row>
    <row r="262" spans="8:47" s="14" customFormat="1" x14ac:dyDescent="0.25"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22"/>
      <c r="AB262" s="22"/>
      <c r="AC262" s="22"/>
      <c r="AD262" s="22"/>
      <c r="AE262" s="22"/>
      <c r="AF262" s="22"/>
      <c r="AG262" s="22"/>
      <c r="AH262" s="76"/>
      <c r="AI262" s="76"/>
      <c r="AJ262" s="76"/>
      <c r="AK262" s="76"/>
      <c r="AL262" s="76"/>
      <c r="AN262" s="76"/>
      <c r="AO262" s="76"/>
      <c r="AP262" s="76"/>
      <c r="AQ262" s="76"/>
      <c r="AR262" s="76"/>
      <c r="AS262" s="76"/>
      <c r="AT262" s="76"/>
      <c r="AU262" s="180"/>
    </row>
    <row r="263" spans="8:47" s="14" customFormat="1" x14ac:dyDescent="0.25"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  <c r="AA263" s="22"/>
      <c r="AB263" s="22"/>
      <c r="AC263" s="22"/>
      <c r="AD263" s="22"/>
      <c r="AE263" s="22"/>
      <c r="AF263" s="22"/>
      <c r="AG263" s="22"/>
      <c r="AH263" s="76"/>
      <c r="AI263" s="76"/>
      <c r="AJ263" s="76"/>
      <c r="AK263" s="76"/>
      <c r="AL263" s="76"/>
      <c r="AN263" s="76"/>
      <c r="AO263" s="76"/>
      <c r="AP263" s="76"/>
      <c r="AQ263" s="76"/>
      <c r="AR263" s="76"/>
      <c r="AS263" s="76"/>
      <c r="AT263" s="76"/>
      <c r="AU263" s="180"/>
    </row>
    <row r="264" spans="8:47" s="14" customFormat="1" x14ac:dyDescent="0.25"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  <c r="AA264" s="22"/>
      <c r="AB264" s="22"/>
      <c r="AC264" s="22"/>
      <c r="AD264" s="22"/>
      <c r="AE264" s="22"/>
      <c r="AF264" s="22"/>
      <c r="AG264" s="22"/>
      <c r="AH264" s="76"/>
      <c r="AI264" s="76"/>
      <c r="AJ264" s="76"/>
      <c r="AK264" s="76"/>
      <c r="AL264" s="76"/>
      <c r="AN264" s="76"/>
      <c r="AO264" s="76"/>
      <c r="AP264" s="76"/>
      <c r="AQ264" s="76"/>
      <c r="AR264" s="76"/>
      <c r="AS264" s="76"/>
      <c r="AT264" s="76"/>
      <c r="AU264" s="180"/>
    </row>
    <row r="265" spans="8:47" s="14" customFormat="1" x14ac:dyDescent="0.25"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  <c r="AA265" s="22"/>
      <c r="AB265" s="22"/>
      <c r="AC265" s="22"/>
      <c r="AD265" s="22"/>
      <c r="AE265" s="22"/>
      <c r="AF265" s="22"/>
      <c r="AG265" s="22"/>
      <c r="AH265" s="76"/>
      <c r="AI265" s="76"/>
      <c r="AJ265" s="76"/>
      <c r="AK265" s="76"/>
      <c r="AL265" s="76"/>
      <c r="AN265" s="76"/>
      <c r="AO265" s="76"/>
      <c r="AP265" s="76"/>
      <c r="AQ265" s="76"/>
      <c r="AR265" s="76"/>
      <c r="AS265" s="76"/>
      <c r="AT265" s="76"/>
      <c r="AU265" s="180"/>
    </row>
    <row r="266" spans="8:47" s="14" customFormat="1" x14ac:dyDescent="0.25"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  <c r="AA266" s="22"/>
      <c r="AB266" s="22"/>
      <c r="AC266" s="22"/>
      <c r="AD266" s="22"/>
      <c r="AE266" s="22"/>
      <c r="AF266" s="22"/>
      <c r="AG266" s="22"/>
      <c r="AH266" s="76"/>
      <c r="AI266" s="76"/>
      <c r="AJ266" s="76"/>
      <c r="AK266" s="76"/>
      <c r="AL266" s="76"/>
      <c r="AN266" s="76"/>
      <c r="AO266" s="76"/>
      <c r="AP266" s="76"/>
      <c r="AQ266" s="76"/>
      <c r="AR266" s="76"/>
      <c r="AS266" s="76"/>
      <c r="AT266" s="76"/>
      <c r="AU266" s="180"/>
    </row>
    <row r="267" spans="8:47" s="14" customFormat="1" x14ac:dyDescent="0.25"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  <c r="AA267" s="22"/>
      <c r="AB267" s="22"/>
      <c r="AC267" s="22"/>
      <c r="AD267" s="22"/>
      <c r="AE267" s="22"/>
      <c r="AF267" s="22"/>
      <c r="AG267" s="22"/>
      <c r="AH267" s="76"/>
      <c r="AI267" s="76"/>
      <c r="AJ267" s="76"/>
      <c r="AK267" s="76"/>
      <c r="AL267" s="76"/>
      <c r="AN267" s="76"/>
      <c r="AO267" s="76"/>
      <c r="AP267" s="76"/>
      <c r="AQ267" s="76"/>
      <c r="AR267" s="76"/>
      <c r="AS267" s="76"/>
      <c r="AT267" s="76"/>
      <c r="AU267" s="180"/>
    </row>
    <row r="268" spans="8:47" s="14" customFormat="1" x14ac:dyDescent="0.25"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  <c r="AA268" s="22"/>
      <c r="AB268" s="22"/>
      <c r="AC268" s="22"/>
      <c r="AD268" s="22"/>
      <c r="AE268" s="22"/>
      <c r="AF268" s="22"/>
      <c r="AG268" s="22"/>
      <c r="AH268" s="76"/>
      <c r="AI268" s="76"/>
      <c r="AJ268" s="76"/>
      <c r="AK268" s="76"/>
      <c r="AL268" s="76"/>
      <c r="AN268" s="76"/>
      <c r="AO268" s="76"/>
      <c r="AP268" s="76"/>
      <c r="AQ268" s="76"/>
      <c r="AR268" s="76"/>
      <c r="AS268" s="76"/>
      <c r="AT268" s="76"/>
      <c r="AU268" s="180"/>
    </row>
    <row r="269" spans="8:47" s="14" customFormat="1" x14ac:dyDescent="0.25"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  <c r="AA269" s="22"/>
      <c r="AB269" s="22"/>
      <c r="AC269" s="22"/>
      <c r="AD269" s="22"/>
      <c r="AE269" s="22"/>
      <c r="AF269" s="22"/>
      <c r="AG269" s="22"/>
      <c r="AH269" s="76"/>
      <c r="AI269" s="76"/>
      <c r="AJ269" s="76"/>
      <c r="AK269" s="76"/>
      <c r="AL269" s="76"/>
      <c r="AN269" s="76"/>
      <c r="AO269" s="76"/>
      <c r="AP269" s="76"/>
      <c r="AQ269" s="76"/>
      <c r="AR269" s="76"/>
      <c r="AS269" s="76"/>
      <c r="AT269" s="76"/>
      <c r="AU269" s="180"/>
    </row>
    <row r="270" spans="8:47" s="14" customFormat="1" x14ac:dyDescent="0.25"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  <c r="AA270" s="22"/>
      <c r="AB270" s="22"/>
      <c r="AC270" s="22"/>
      <c r="AD270" s="22"/>
      <c r="AE270" s="22"/>
      <c r="AF270" s="22"/>
      <c r="AG270" s="22"/>
      <c r="AH270" s="76"/>
      <c r="AI270" s="76"/>
      <c r="AJ270" s="76"/>
      <c r="AK270" s="76"/>
      <c r="AL270" s="76"/>
      <c r="AN270" s="76"/>
      <c r="AO270" s="76"/>
      <c r="AP270" s="76"/>
      <c r="AQ270" s="76"/>
      <c r="AR270" s="76"/>
      <c r="AS270" s="76"/>
      <c r="AT270" s="76"/>
      <c r="AU270" s="180"/>
    </row>
    <row r="271" spans="8:47" s="14" customFormat="1" x14ac:dyDescent="0.25"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22"/>
      <c r="AB271" s="22"/>
      <c r="AC271" s="22"/>
      <c r="AD271" s="22"/>
      <c r="AE271" s="22"/>
      <c r="AF271" s="22"/>
      <c r="AG271" s="22"/>
      <c r="AH271" s="76"/>
      <c r="AI271" s="76"/>
      <c r="AJ271" s="76"/>
      <c r="AK271" s="76"/>
      <c r="AL271" s="76"/>
      <c r="AN271" s="76"/>
      <c r="AO271" s="76"/>
      <c r="AP271" s="76"/>
      <c r="AQ271" s="76"/>
      <c r="AR271" s="76"/>
      <c r="AS271" s="76"/>
      <c r="AT271" s="76"/>
      <c r="AU271" s="180"/>
    </row>
    <row r="272" spans="8:47" s="14" customFormat="1" x14ac:dyDescent="0.25"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22"/>
      <c r="AB272" s="22"/>
      <c r="AC272" s="22"/>
      <c r="AD272" s="22"/>
      <c r="AE272" s="22"/>
      <c r="AF272" s="22"/>
      <c r="AG272" s="22"/>
      <c r="AH272" s="76"/>
      <c r="AI272" s="76"/>
      <c r="AJ272" s="76"/>
      <c r="AK272" s="76"/>
      <c r="AL272" s="76"/>
      <c r="AN272" s="76"/>
      <c r="AO272" s="76"/>
      <c r="AP272" s="76"/>
      <c r="AQ272" s="76"/>
      <c r="AR272" s="76"/>
      <c r="AS272" s="76"/>
      <c r="AT272" s="76"/>
      <c r="AU272" s="180"/>
    </row>
    <row r="273" spans="8:47" s="14" customFormat="1" x14ac:dyDescent="0.25"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22"/>
      <c r="AB273" s="22"/>
      <c r="AC273" s="22"/>
      <c r="AD273" s="22"/>
      <c r="AE273" s="22"/>
      <c r="AF273" s="22"/>
      <c r="AG273" s="22"/>
      <c r="AH273" s="76"/>
      <c r="AI273" s="76"/>
      <c r="AJ273" s="76"/>
      <c r="AK273" s="76"/>
      <c r="AL273" s="76"/>
      <c r="AN273" s="76"/>
      <c r="AO273" s="76"/>
      <c r="AP273" s="76"/>
      <c r="AQ273" s="76"/>
      <c r="AR273" s="76"/>
      <c r="AS273" s="76"/>
      <c r="AT273" s="76"/>
      <c r="AU273" s="180"/>
    </row>
    <row r="274" spans="8:47" s="14" customFormat="1" x14ac:dyDescent="0.25"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  <c r="AA274" s="22"/>
      <c r="AB274" s="22"/>
      <c r="AC274" s="22"/>
      <c r="AD274" s="22"/>
      <c r="AE274" s="22"/>
      <c r="AF274" s="22"/>
      <c r="AG274" s="22"/>
      <c r="AH274" s="76"/>
      <c r="AI274" s="76"/>
      <c r="AJ274" s="76"/>
      <c r="AK274" s="76"/>
      <c r="AL274" s="76"/>
      <c r="AN274" s="76"/>
      <c r="AO274" s="76"/>
      <c r="AP274" s="76"/>
      <c r="AQ274" s="76"/>
      <c r="AR274" s="76"/>
      <c r="AS274" s="76"/>
      <c r="AT274" s="76"/>
      <c r="AU274" s="180"/>
    </row>
    <row r="275" spans="8:47" s="14" customFormat="1" x14ac:dyDescent="0.25"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  <c r="AA275" s="22"/>
      <c r="AB275" s="22"/>
      <c r="AC275" s="22"/>
      <c r="AD275" s="22"/>
      <c r="AE275" s="22"/>
      <c r="AF275" s="22"/>
      <c r="AG275" s="22"/>
      <c r="AH275" s="76"/>
      <c r="AI275" s="76"/>
      <c r="AJ275" s="76"/>
      <c r="AK275" s="76"/>
      <c r="AL275" s="76"/>
      <c r="AN275" s="76"/>
      <c r="AO275" s="76"/>
      <c r="AP275" s="76"/>
      <c r="AQ275" s="76"/>
      <c r="AR275" s="76"/>
      <c r="AS275" s="76"/>
      <c r="AT275" s="76"/>
      <c r="AU275" s="180"/>
    </row>
    <row r="276" spans="8:47" s="14" customFormat="1" x14ac:dyDescent="0.25"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  <c r="AA276" s="22"/>
      <c r="AB276" s="22"/>
      <c r="AC276" s="22"/>
      <c r="AD276" s="22"/>
      <c r="AE276" s="22"/>
      <c r="AF276" s="22"/>
      <c r="AG276" s="22"/>
      <c r="AH276" s="76"/>
      <c r="AI276" s="76"/>
      <c r="AJ276" s="76"/>
      <c r="AK276" s="76"/>
      <c r="AL276" s="76"/>
      <c r="AN276" s="76"/>
      <c r="AO276" s="76"/>
      <c r="AP276" s="76"/>
      <c r="AQ276" s="76"/>
      <c r="AR276" s="76"/>
      <c r="AS276" s="76"/>
      <c r="AT276" s="76"/>
      <c r="AU276" s="180"/>
    </row>
    <row r="277" spans="8:47" s="14" customFormat="1" x14ac:dyDescent="0.25"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  <c r="AA277" s="22"/>
      <c r="AB277" s="22"/>
      <c r="AC277" s="22"/>
      <c r="AD277" s="22"/>
      <c r="AE277" s="22"/>
      <c r="AF277" s="22"/>
      <c r="AG277" s="22"/>
      <c r="AH277" s="76"/>
      <c r="AI277" s="76"/>
      <c r="AJ277" s="76"/>
      <c r="AK277" s="76"/>
      <c r="AL277" s="76"/>
      <c r="AN277" s="76"/>
      <c r="AO277" s="76"/>
      <c r="AP277" s="76"/>
      <c r="AQ277" s="76"/>
      <c r="AR277" s="76"/>
      <c r="AS277" s="76"/>
      <c r="AT277" s="76"/>
      <c r="AU277" s="180"/>
    </row>
    <row r="278" spans="8:47" s="14" customFormat="1" x14ac:dyDescent="0.25"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22"/>
      <c r="AB278" s="22"/>
      <c r="AC278" s="22"/>
      <c r="AD278" s="22"/>
      <c r="AE278" s="22"/>
      <c r="AF278" s="22"/>
      <c r="AG278" s="22"/>
      <c r="AH278" s="76"/>
      <c r="AI278" s="76"/>
      <c r="AJ278" s="76"/>
      <c r="AK278" s="76"/>
      <c r="AL278" s="76"/>
      <c r="AN278" s="76"/>
      <c r="AO278" s="76"/>
      <c r="AP278" s="76"/>
      <c r="AQ278" s="76"/>
      <c r="AR278" s="76"/>
      <c r="AS278" s="76"/>
      <c r="AT278" s="76"/>
      <c r="AU278" s="180"/>
    </row>
    <row r="279" spans="8:47" s="14" customFormat="1" x14ac:dyDescent="0.25"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  <c r="AA279" s="22"/>
      <c r="AB279" s="22"/>
      <c r="AC279" s="22"/>
      <c r="AD279" s="22"/>
      <c r="AE279" s="22"/>
      <c r="AF279" s="22"/>
      <c r="AG279" s="22"/>
      <c r="AH279" s="76"/>
      <c r="AI279" s="76"/>
      <c r="AJ279" s="76"/>
      <c r="AK279" s="76"/>
      <c r="AL279" s="76"/>
      <c r="AN279" s="76"/>
      <c r="AO279" s="76"/>
      <c r="AP279" s="76"/>
      <c r="AQ279" s="76"/>
      <c r="AR279" s="76"/>
      <c r="AS279" s="76"/>
      <c r="AT279" s="76"/>
      <c r="AU279" s="180"/>
    </row>
    <row r="280" spans="8:47" s="14" customFormat="1" x14ac:dyDescent="0.25"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22"/>
      <c r="AB280" s="22"/>
      <c r="AC280" s="22"/>
      <c r="AD280" s="22"/>
      <c r="AE280" s="22"/>
      <c r="AF280" s="22"/>
      <c r="AG280" s="22"/>
      <c r="AH280" s="76"/>
      <c r="AI280" s="76"/>
      <c r="AJ280" s="76"/>
      <c r="AK280" s="76"/>
      <c r="AL280" s="76"/>
      <c r="AN280" s="76"/>
      <c r="AO280" s="76"/>
      <c r="AP280" s="76"/>
      <c r="AQ280" s="76"/>
      <c r="AR280" s="76"/>
      <c r="AS280" s="76"/>
      <c r="AT280" s="76"/>
      <c r="AU280" s="180"/>
    </row>
    <row r="281" spans="8:47" s="14" customFormat="1" x14ac:dyDescent="0.25"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  <c r="AA281" s="22"/>
      <c r="AB281" s="22"/>
      <c r="AC281" s="22"/>
      <c r="AD281" s="22"/>
      <c r="AE281" s="22"/>
      <c r="AF281" s="22"/>
      <c r="AG281" s="22"/>
      <c r="AH281" s="76"/>
      <c r="AI281" s="76"/>
      <c r="AJ281" s="76"/>
      <c r="AK281" s="76"/>
      <c r="AL281" s="76"/>
      <c r="AN281" s="76"/>
      <c r="AO281" s="76"/>
      <c r="AP281" s="76"/>
      <c r="AQ281" s="76"/>
      <c r="AR281" s="76"/>
      <c r="AS281" s="76"/>
      <c r="AT281" s="76"/>
      <c r="AU281" s="180"/>
    </row>
    <row r="282" spans="8:47" s="14" customFormat="1" x14ac:dyDescent="0.25"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22"/>
      <c r="AB282" s="22"/>
      <c r="AC282" s="22"/>
      <c r="AD282" s="22"/>
      <c r="AE282" s="22"/>
      <c r="AF282" s="22"/>
      <c r="AG282" s="22"/>
      <c r="AH282" s="76"/>
      <c r="AI282" s="76"/>
      <c r="AJ282" s="76"/>
      <c r="AK282" s="76"/>
      <c r="AL282" s="76"/>
      <c r="AN282" s="76"/>
      <c r="AO282" s="76"/>
      <c r="AP282" s="76"/>
      <c r="AQ282" s="76"/>
      <c r="AR282" s="76"/>
      <c r="AS282" s="76"/>
      <c r="AT282" s="76"/>
      <c r="AU282" s="180"/>
    </row>
    <row r="283" spans="8:47" s="14" customFormat="1" x14ac:dyDescent="0.25"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  <c r="Z283" s="76"/>
      <c r="AA283" s="22"/>
      <c r="AB283" s="22"/>
      <c r="AC283" s="22"/>
      <c r="AD283" s="22"/>
      <c r="AE283" s="22"/>
      <c r="AF283" s="22"/>
      <c r="AG283" s="22"/>
      <c r="AH283" s="76"/>
      <c r="AI283" s="76"/>
      <c r="AJ283" s="76"/>
      <c r="AK283" s="76"/>
      <c r="AL283" s="76"/>
      <c r="AN283" s="76"/>
      <c r="AO283" s="76"/>
      <c r="AP283" s="76"/>
      <c r="AQ283" s="76"/>
      <c r="AR283" s="76"/>
      <c r="AS283" s="76"/>
      <c r="AT283" s="76"/>
      <c r="AU283" s="180"/>
    </row>
    <row r="284" spans="8:47" s="14" customFormat="1" x14ac:dyDescent="0.25"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  <c r="AA284" s="22"/>
      <c r="AB284" s="22"/>
      <c r="AC284" s="22"/>
      <c r="AD284" s="22"/>
      <c r="AE284" s="22"/>
      <c r="AF284" s="22"/>
      <c r="AG284" s="22"/>
      <c r="AH284" s="76"/>
      <c r="AI284" s="76"/>
      <c r="AJ284" s="76"/>
      <c r="AK284" s="76"/>
      <c r="AL284" s="76"/>
      <c r="AN284" s="76"/>
      <c r="AO284" s="76"/>
      <c r="AP284" s="76"/>
      <c r="AQ284" s="76"/>
      <c r="AR284" s="76"/>
      <c r="AS284" s="76"/>
      <c r="AT284" s="76"/>
      <c r="AU284" s="180"/>
    </row>
    <row r="285" spans="8:47" s="14" customFormat="1" x14ac:dyDescent="0.25"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  <c r="Z285" s="76"/>
      <c r="AA285" s="22"/>
      <c r="AB285" s="22"/>
      <c r="AC285" s="22"/>
      <c r="AD285" s="22"/>
      <c r="AE285" s="22"/>
      <c r="AF285" s="22"/>
      <c r="AG285" s="22"/>
      <c r="AH285" s="76"/>
      <c r="AI285" s="76"/>
      <c r="AJ285" s="76"/>
      <c r="AK285" s="76"/>
      <c r="AL285" s="76"/>
      <c r="AN285" s="76"/>
      <c r="AO285" s="76"/>
      <c r="AP285" s="76"/>
      <c r="AQ285" s="76"/>
      <c r="AR285" s="76"/>
      <c r="AS285" s="76"/>
      <c r="AT285" s="76"/>
      <c r="AU285" s="180"/>
    </row>
    <row r="286" spans="8:47" s="14" customFormat="1" x14ac:dyDescent="0.25"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  <c r="Z286" s="76"/>
      <c r="AA286" s="22"/>
      <c r="AB286" s="22"/>
      <c r="AC286" s="22"/>
      <c r="AD286" s="22"/>
      <c r="AE286" s="22"/>
      <c r="AF286" s="22"/>
      <c r="AG286" s="22"/>
      <c r="AH286" s="76"/>
      <c r="AI286" s="76"/>
      <c r="AJ286" s="76"/>
      <c r="AK286" s="76"/>
      <c r="AL286" s="76"/>
      <c r="AN286" s="76"/>
      <c r="AO286" s="76"/>
      <c r="AP286" s="76"/>
      <c r="AQ286" s="76"/>
      <c r="AR286" s="76"/>
      <c r="AS286" s="76"/>
      <c r="AT286" s="76"/>
      <c r="AU286" s="180"/>
    </row>
    <row r="287" spans="8:47" s="14" customFormat="1" x14ac:dyDescent="0.25"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  <c r="AA287" s="22"/>
      <c r="AB287" s="22"/>
      <c r="AC287" s="22"/>
      <c r="AD287" s="22"/>
      <c r="AE287" s="22"/>
      <c r="AF287" s="22"/>
      <c r="AG287" s="22"/>
      <c r="AH287" s="76"/>
      <c r="AI287" s="76"/>
      <c r="AJ287" s="76"/>
      <c r="AK287" s="76"/>
      <c r="AL287" s="76"/>
      <c r="AN287" s="76"/>
      <c r="AO287" s="76"/>
      <c r="AP287" s="76"/>
      <c r="AQ287" s="76"/>
      <c r="AR287" s="76"/>
      <c r="AS287" s="76"/>
      <c r="AT287" s="76"/>
      <c r="AU287" s="180"/>
    </row>
    <row r="288" spans="8:47" s="14" customFormat="1" x14ac:dyDescent="0.25"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  <c r="AA288" s="22"/>
      <c r="AB288" s="22"/>
      <c r="AC288" s="22"/>
      <c r="AD288" s="22"/>
      <c r="AE288" s="22"/>
      <c r="AF288" s="22"/>
      <c r="AG288" s="22"/>
      <c r="AH288" s="76"/>
      <c r="AI288" s="76"/>
      <c r="AJ288" s="76"/>
      <c r="AK288" s="76"/>
      <c r="AL288" s="76"/>
      <c r="AN288" s="76"/>
      <c r="AO288" s="76"/>
      <c r="AP288" s="76"/>
      <c r="AQ288" s="76"/>
      <c r="AR288" s="76"/>
      <c r="AS288" s="76"/>
      <c r="AT288" s="76"/>
      <c r="AU288" s="180"/>
    </row>
    <row r="289" spans="8:47" s="14" customFormat="1" x14ac:dyDescent="0.25"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  <c r="AA289" s="22"/>
      <c r="AB289" s="22"/>
      <c r="AC289" s="22"/>
      <c r="AD289" s="22"/>
      <c r="AE289" s="22"/>
      <c r="AF289" s="22"/>
      <c r="AG289" s="22"/>
      <c r="AH289" s="76"/>
      <c r="AI289" s="76"/>
      <c r="AJ289" s="76"/>
      <c r="AK289" s="76"/>
      <c r="AL289" s="76"/>
      <c r="AN289" s="76"/>
      <c r="AO289" s="76"/>
      <c r="AP289" s="76"/>
      <c r="AQ289" s="76"/>
      <c r="AR289" s="76"/>
      <c r="AS289" s="76"/>
      <c r="AT289" s="76"/>
      <c r="AU289" s="180"/>
    </row>
    <row r="290" spans="8:47" s="14" customFormat="1" x14ac:dyDescent="0.25">
      <c r="H290" s="76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  <c r="Z290" s="76"/>
      <c r="AA290" s="22"/>
      <c r="AB290" s="22"/>
      <c r="AC290" s="22"/>
      <c r="AD290" s="22"/>
      <c r="AE290" s="22"/>
      <c r="AF290" s="22"/>
      <c r="AG290" s="22"/>
      <c r="AH290" s="76"/>
      <c r="AI290" s="76"/>
      <c r="AJ290" s="76"/>
      <c r="AK290" s="76"/>
      <c r="AL290" s="76"/>
      <c r="AN290" s="76"/>
      <c r="AO290" s="76"/>
      <c r="AP290" s="76"/>
      <c r="AQ290" s="76"/>
      <c r="AR290" s="76"/>
      <c r="AS290" s="76"/>
      <c r="AT290" s="76"/>
      <c r="AU290" s="180"/>
    </row>
    <row r="291" spans="8:47" s="14" customFormat="1" x14ac:dyDescent="0.25"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  <c r="Z291" s="76"/>
      <c r="AA291" s="22"/>
      <c r="AB291" s="22"/>
      <c r="AC291" s="22"/>
      <c r="AD291" s="22"/>
      <c r="AE291" s="22"/>
      <c r="AF291" s="22"/>
      <c r="AG291" s="22"/>
      <c r="AH291" s="76"/>
      <c r="AI291" s="76"/>
      <c r="AJ291" s="76"/>
      <c r="AK291" s="76"/>
      <c r="AL291" s="76"/>
      <c r="AN291" s="76"/>
      <c r="AO291" s="76"/>
      <c r="AP291" s="76"/>
      <c r="AQ291" s="76"/>
      <c r="AR291" s="76"/>
      <c r="AS291" s="76"/>
      <c r="AT291" s="76"/>
      <c r="AU291" s="180"/>
    </row>
    <row r="292" spans="8:47" s="14" customFormat="1" x14ac:dyDescent="0.25"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  <c r="Z292" s="76"/>
      <c r="AA292" s="22"/>
      <c r="AB292" s="22"/>
      <c r="AC292" s="22"/>
      <c r="AD292" s="22"/>
      <c r="AE292" s="22"/>
      <c r="AF292" s="22"/>
      <c r="AG292" s="22"/>
      <c r="AH292" s="76"/>
      <c r="AI292" s="76"/>
      <c r="AJ292" s="76"/>
      <c r="AK292" s="76"/>
      <c r="AL292" s="76"/>
      <c r="AN292" s="76"/>
      <c r="AO292" s="76"/>
      <c r="AP292" s="76"/>
      <c r="AQ292" s="76"/>
      <c r="AR292" s="76"/>
      <c r="AS292" s="76"/>
      <c r="AT292" s="76"/>
      <c r="AU292" s="180"/>
    </row>
    <row r="293" spans="8:47" s="14" customFormat="1" x14ac:dyDescent="0.25"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  <c r="Z293" s="76"/>
      <c r="AA293" s="22"/>
      <c r="AB293" s="22"/>
      <c r="AC293" s="22"/>
      <c r="AD293" s="22"/>
      <c r="AE293" s="22"/>
      <c r="AF293" s="22"/>
      <c r="AG293" s="22"/>
      <c r="AH293" s="76"/>
      <c r="AI293" s="76"/>
      <c r="AJ293" s="76"/>
      <c r="AK293" s="76"/>
      <c r="AL293" s="76"/>
      <c r="AN293" s="76"/>
      <c r="AO293" s="76"/>
      <c r="AP293" s="76"/>
      <c r="AQ293" s="76"/>
      <c r="AR293" s="76"/>
      <c r="AS293" s="76"/>
      <c r="AT293" s="76"/>
      <c r="AU293" s="180"/>
    </row>
    <row r="294" spans="8:47" s="14" customFormat="1" x14ac:dyDescent="0.25">
      <c r="H294" s="76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  <c r="Z294" s="76"/>
      <c r="AA294" s="22"/>
      <c r="AB294" s="22"/>
      <c r="AC294" s="22"/>
      <c r="AD294" s="22"/>
      <c r="AE294" s="22"/>
      <c r="AF294" s="22"/>
      <c r="AG294" s="22"/>
      <c r="AH294" s="76"/>
      <c r="AI294" s="76"/>
      <c r="AJ294" s="76"/>
      <c r="AK294" s="76"/>
      <c r="AL294" s="76"/>
      <c r="AN294" s="76"/>
      <c r="AO294" s="76"/>
      <c r="AP294" s="76"/>
      <c r="AQ294" s="76"/>
      <c r="AR294" s="76"/>
      <c r="AS294" s="76"/>
      <c r="AT294" s="76"/>
      <c r="AU294" s="180"/>
    </row>
    <row r="295" spans="8:47" s="14" customFormat="1" x14ac:dyDescent="0.25">
      <c r="H295" s="76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  <c r="Z295" s="76"/>
      <c r="AA295" s="22"/>
      <c r="AB295" s="22"/>
      <c r="AC295" s="22"/>
      <c r="AD295" s="22"/>
      <c r="AE295" s="22"/>
      <c r="AF295" s="22"/>
      <c r="AG295" s="22"/>
      <c r="AH295" s="76"/>
      <c r="AI295" s="76"/>
      <c r="AJ295" s="76"/>
      <c r="AK295" s="76"/>
      <c r="AL295" s="76"/>
      <c r="AN295" s="76"/>
      <c r="AO295" s="76"/>
      <c r="AP295" s="76"/>
      <c r="AQ295" s="76"/>
      <c r="AR295" s="76"/>
      <c r="AS295" s="76"/>
      <c r="AT295" s="76"/>
      <c r="AU295" s="180"/>
    </row>
    <row r="296" spans="8:47" s="14" customFormat="1" x14ac:dyDescent="0.25"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  <c r="Z296" s="76"/>
      <c r="AA296" s="22"/>
      <c r="AB296" s="22"/>
      <c r="AC296" s="22"/>
      <c r="AD296" s="22"/>
      <c r="AE296" s="22"/>
      <c r="AF296" s="22"/>
      <c r="AG296" s="22"/>
      <c r="AH296" s="76"/>
      <c r="AI296" s="76"/>
      <c r="AJ296" s="76"/>
      <c r="AK296" s="76"/>
      <c r="AL296" s="76"/>
      <c r="AN296" s="76"/>
      <c r="AO296" s="76"/>
      <c r="AP296" s="76"/>
      <c r="AQ296" s="76"/>
      <c r="AR296" s="76"/>
      <c r="AS296" s="76"/>
      <c r="AT296" s="76"/>
      <c r="AU296" s="180"/>
    </row>
    <row r="297" spans="8:47" s="14" customFormat="1" x14ac:dyDescent="0.25"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  <c r="Z297" s="76"/>
      <c r="AA297" s="22"/>
      <c r="AB297" s="22"/>
      <c r="AC297" s="22"/>
      <c r="AD297" s="22"/>
      <c r="AE297" s="22"/>
      <c r="AF297" s="22"/>
      <c r="AG297" s="22"/>
      <c r="AH297" s="76"/>
      <c r="AI297" s="76"/>
      <c r="AJ297" s="76"/>
      <c r="AK297" s="76"/>
      <c r="AL297" s="76"/>
      <c r="AN297" s="76"/>
      <c r="AO297" s="76"/>
      <c r="AP297" s="76"/>
      <c r="AQ297" s="76"/>
      <c r="AR297" s="76"/>
      <c r="AS297" s="76"/>
      <c r="AT297" s="76"/>
      <c r="AU297" s="180"/>
    </row>
    <row r="298" spans="8:47" s="14" customFormat="1" x14ac:dyDescent="0.25">
      <c r="H298" s="76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  <c r="Z298" s="76"/>
      <c r="AA298" s="22"/>
      <c r="AB298" s="22"/>
      <c r="AC298" s="22"/>
      <c r="AD298" s="22"/>
      <c r="AE298" s="22"/>
      <c r="AF298" s="22"/>
      <c r="AG298" s="22"/>
      <c r="AH298" s="76"/>
      <c r="AI298" s="76"/>
      <c r="AJ298" s="76"/>
      <c r="AK298" s="76"/>
      <c r="AL298" s="76"/>
      <c r="AN298" s="76"/>
      <c r="AO298" s="76"/>
      <c r="AP298" s="76"/>
      <c r="AQ298" s="76"/>
      <c r="AR298" s="76"/>
      <c r="AS298" s="76"/>
      <c r="AT298" s="76"/>
      <c r="AU298" s="180"/>
    </row>
    <row r="299" spans="8:47" s="14" customFormat="1" x14ac:dyDescent="0.25">
      <c r="H299" s="76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  <c r="Z299" s="76"/>
      <c r="AA299" s="22"/>
      <c r="AB299" s="22"/>
      <c r="AC299" s="22"/>
      <c r="AD299" s="22"/>
      <c r="AE299" s="22"/>
      <c r="AF299" s="22"/>
      <c r="AG299" s="22"/>
      <c r="AH299" s="76"/>
      <c r="AI299" s="76"/>
      <c r="AJ299" s="76"/>
      <c r="AK299" s="76"/>
      <c r="AL299" s="76"/>
      <c r="AN299" s="76"/>
      <c r="AO299" s="76"/>
      <c r="AP299" s="76"/>
      <c r="AQ299" s="76"/>
      <c r="AR299" s="76"/>
      <c r="AS299" s="76"/>
      <c r="AT299" s="76"/>
      <c r="AU299" s="180"/>
    </row>
    <row r="300" spans="8:47" s="14" customFormat="1" x14ac:dyDescent="0.25"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  <c r="Z300" s="76"/>
      <c r="AA300" s="22"/>
      <c r="AB300" s="22"/>
      <c r="AC300" s="22"/>
      <c r="AD300" s="22"/>
      <c r="AE300" s="22"/>
      <c r="AF300" s="22"/>
      <c r="AG300" s="22"/>
      <c r="AH300" s="76"/>
      <c r="AI300" s="76"/>
      <c r="AJ300" s="76"/>
      <c r="AK300" s="76"/>
      <c r="AL300" s="76"/>
      <c r="AN300" s="76"/>
      <c r="AO300" s="76"/>
      <c r="AP300" s="76"/>
      <c r="AQ300" s="76"/>
      <c r="AR300" s="76"/>
      <c r="AS300" s="76"/>
      <c r="AT300" s="76"/>
      <c r="AU300" s="180"/>
    </row>
    <row r="301" spans="8:47" s="14" customFormat="1" x14ac:dyDescent="0.25"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  <c r="Z301" s="76"/>
      <c r="AA301" s="22"/>
      <c r="AB301" s="22"/>
      <c r="AC301" s="22"/>
      <c r="AD301" s="22"/>
      <c r="AE301" s="22"/>
      <c r="AF301" s="22"/>
      <c r="AG301" s="22"/>
      <c r="AH301" s="76"/>
      <c r="AI301" s="76"/>
      <c r="AJ301" s="76"/>
      <c r="AK301" s="76"/>
      <c r="AL301" s="76"/>
      <c r="AN301" s="76"/>
      <c r="AO301" s="76"/>
      <c r="AP301" s="76"/>
      <c r="AQ301" s="76"/>
      <c r="AR301" s="76"/>
      <c r="AS301" s="76"/>
      <c r="AT301" s="76"/>
      <c r="AU301" s="180"/>
    </row>
    <row r="302" spans="8:47" s="14" customFormat="1" x14ac:dyDescent="0.25">
      <c r="H302" s="76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  <c r="Y302" s="76"/>
      <c r="Z302" s="76"/>
      <c r="AA302" s="22"/>
      <c r="AB302" s="22"/>
      <c r="AC302" s="22"/>
      <c r="AD302" s="22"/>
      <c r="AE302" s="22"/>
      <c r="AF302" s="22"/>
      <c r="AG302" s="22"/>
      <c r="AH302" s="76"/>
      <c r="AI302" s="76"/>
      <c r="AJ302" s="76"/>
      <c r="AK302" s="76"/>
      <c r="AL302" s="76"/>
      <c r="AN302" s="76"/>
      <c r="AO302" s="76"/>
      <c r="AP302" s="76"/>
      <c r="AQ302" s="76"/>
      <c r="AR302" s="76"/>
      <c r="AS302" s="76"/>
      <c r="AT302" s="76"/>
      <c r="AU302" s="180"/>
    </row>
    <row r="303" spans="8:47" s="14" customFormat="1" x14ac:dyDescent="0.25"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6"/>
      <c r="Z303" s="76"/>
      <c r="AA303" s="22"/>
      <c r="AB303" s="22"/>
      <c r="AC303" s="22"/>
      <c r="AD303" s="22"/>
      <c r="AE303" s="22"/>
      <c r="AF303" s="22"/>
      <c r="AG303" s="22"/>
      <c r="AH303" s="76"/>
      <c r="AI303" s="76"/>
      <c r="AJ303" s="76"/>
      <c r="AK303" s="76"/>
      <c r="AL303" s="76"/>
      <c r="AN303" s="76"/>
      <c r="AO303" s="76"/>
      <c r="AP303" s="76"/>
      <c r="AQ303" s="76"/>
      <c r="AR303" s="76"/>
      <c r="AS303" s="76"/>
      <c r="AT303" s="76"/>
      <c r="AU303" s="180"/>
    </row>
    <row r="304" spans="8:47" s="14" customFormat="1" x14ac:dyDescent="0.25"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  <c r="Y304" s="76"/>
      <c r="Z304" s="76"/>
      <c r="AA304" s="22"/>
      <c r="AB304" s="22"/>
      <c r="AC304" s="22"/>
      <c r="AD304" s="22"/>
      <c r="AE304" s="22"/>
      <c r="AF304" s="22"/>
      <c r="AG304" s="22"/>
      <c r="AH304" s="76"/>
      <c r="AI304" s="76"/>
      <c r="AJ304" s="76"/>
      <c r="AK304" s="76"/>
      <c r="AL304" s="76"/>
      <c r="AN304" s="76"/>
      <c r="AO304" s="76"/>
      <c r="AP304" s="76"/>
      <c r="AQ304" s="76"/>
      <c r="AR304" s="76"/>
      <c r="AS304" s="76"/>
      <c r="AT304" s="76"/>
      <c r="AU304" s="180"/>
    </row>
    <row r="305" spans="8:47" s="14" customFormat="1" x14ac:dyDescent="0.25"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  <c r="Y305" s="76"/>
      <c r="Z305" s="76"/>
      <c r="AA305" s="22"/>
      <c r="AB305" s="22"/>
      <c r="AC305" s="22"/>
      <c r="AD305" s="22"/>
      <c r="AE305" s="22"/>
      <c r="AF305" s="22"/>
      <c r="AG305" s="22"/>
      <c r="AH305" s="76"/>
      <c r="AI305" s="76"/>
      <c r="AJ305" s="76"/>
      <c r="AK305" s="76"/>
      <c r="AL305" s="76"/>
      <c r="AN305" s="76"/>
      <c r="AO305" s="76"/>
      <c r="AP305" s="76"/>
      <c r="AQ305" s="76"/>
      <c r="AR305" s="76"/>
      <c r="AS305" s="76"/>
      <c r="AT305" s="76"/>
      <c r="AU305" s="180"/>
    </row>
    <row r="306" spans="8:47" s="14" customFormat="1" x14ac:dyDescent="0.25">
      <c r="H306" s="76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  <c r="Y306" s="76"/>
      <c r="Z306" s="76"/>
      <c r="AA306" s="22"/>
      <c r="AB306" s="22"/>
      <c r="AC306" s="22"/>
      <c r="AD306" s="22"/>
      <c r="AE306" s="22"/>
      <c r="AF306" s="22"/>
      <c r="AG306" s="22"/>
      <c r="AH306" s="76"/>
      <c r="AI306" s="76"/>
      <c r="AJ306" s="76"/>
      <c r="AK306" s="76"/>
      <c r="AL306" s="76"/>
      <c r="AN306" s="76"/>
      <c r="AO306" s="76"/>
      <c r="AP306" s="76"/>
      <c r="AQ306" s="76"/>
      <c r="AR306" s="76"/>
      <c r="AS306" s="76"/>
      <c r="AT306" s="76"/>
      <c r="AU306" s="180"/>
    </row>
    <row r="307" spans="8:47" s="14" customFormat="1" x14ac:dyDescent="0.25">
      <c r="H307" s="76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  <c r="Y307" s="76"/>
      <c r="Z307" s="76"/>
      <c r="AA307" s="22"/>
      <c r="AB307" s="22"/>
      <c r="AC307" s="22"/>
      <c r="AD307" s="22"/>
      <c r="AE307" s="22"/>
      <c r="AF307" s="22"/>
      <c r="AG307" s="22"/>
      <c r="AH307" s="76"/>
      <c r="AI307" s="76"/>
      <c r="AJ307" s="76"/>
      <c r="AK307" s="76"/>
      <c r="AL307" s="76"/>
      <c r="AN307" s="76"/>
      <c r="AO307" s="76"/>
      <c r="AP307" s="76"/>
      <c r="AQ307" s="76"/>
      <c r="AR307" s="76"/>
      <c r="AS307" s="76"/>
      <c r="AT307" s="76"/>
      <c r="AU307" s="180"/>
    </row>
    <row r="308" spans="8:47" s="14" customFormat="1" x14ac:dyDescent="0.25"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  <c r="Y308" s="76"/>
      <c r="Z308" s="76"/>
      <c r="AA308" s="22"/>
      <c r="AB308" s="22"/>
      <c r="AC308" s="22"/>
      <c r="AD308" s="22"/>
      <c r="AE308" s="22"/>
      <c r="AF308" s="22"/>
      <c r="AG308" s="22"/>
      <c r="AH308" s="76"/>
      <c r="AI308" s="76"/>
      <c r="AJ308" s="76"/>
      <c r="AK308" s="76"/>
      <c r="AL308" s="76"/>
      <c r="AN308" s="76"/>
      <c r="AO308" s="76"/>
      <c r="AP308" s="76"/>
      <c r="AQ308" s="76"/>
      <c r="AR308" s="76"/>
      <c r="AS308" s="76"/>
      <c r="AT308" s="76"/>
      <c r="AU308" s="180"/>
    </row>
    <row r="309" spans="8:47" s="14" customFormat="1" x14ac:dyDescent="0.25"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  <c r="Y309" s="76"/>
      <c r="Z309" s="76"/>
      <c r="AA309" s="22"/>
      <c r="AB309" s="22"/>
      <c r="AC309" s="22"/>
      <c r="AD309" s="22"/>
      <c r="AE309" s="22"/>
      <c r="AF309" s="22"/>
      <c r="AG309" s="22"/>
      <c r="AH309" s="76"/>
      <c r="AI309" s="76"/>
      <c r="AJ309" s="76"/>
      <c r="AK309" s="76"/>
      <c r="AL309" s="76"/>
      <c r="AN309" s="76"/>
      <c r="AO309" s="76"/>
      <c r="AP309" s="76"/>
      <c r="AQ309" s="76"/>
      <c r="AR309" s="76"/>
      <c r="AS309" s="76"/>
      <c r="AT309" s="76"/>
      <c r="AU309" s="180"/>
    </row>
    <row r="310" spans="8:47" s="14" customFormat="1" x14ac:dyDescent="0.25">
      <c r="H310" s="76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  <c r="Y310" s="76"/>
      <c r="Z310" s="76"/>
      <c r="AA310" s="22"/>
      <c r="AB310" s="22"/>
      <c r="AC310" s="22"/>
      <c r="AD310" s="22"/>
      <c r="AE310" s="22"/>
      <c r="AF310" s="22"/>
      <c r="AG310" s="22"/>
      <c r="AH310" s="76"/>
      <c r="AI310" s="76"/>
      <c r="AJ310" s="76"/>
      <c r="AK310" s="76"/>
      <c r="AL310" s="76"/>
      <c r="AN310" s="76"/>
      <c r="AO310" s="76"/>
      <c r="AP310" s="76"/>
      <c r="AQ310" s="76"/>
      <c r="AR310" s="76"/>
      <c r="AS310" s="76"/>
      <c r="AT310" s="76"/>
      <c r="AU310" s="18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AM221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A33" sqref="AA33"/>
    </sheetView>
  </sheetViews>
  <sheetFormatPr defaultColWidth="9.140625" defaultRowHeight="15" x14ac:dyDescent="0.25"/>
  <cols>
    <col min="1" max="1" width="10.28515625" style="320" customWidth="1"/>
    <col min="2" max="2" width="9.140625" style="318"/>
    <col min="3" max="3" width="10.85546875" style="320" customWidth="1"/>
    <col min="4" max="4" width="10.7109375" style="320" customWidth="1"/>
    <col min="5" max="7" width="9.140625" style="320"/>
    <col min="8" max="8" width="9.140625" style="321"/>
    <col min="9" max="12" width="9.140625" style="216"/>
    <col min="13" max="13" width="9.140625" style="313"/>
    <col min="14" max="21" width="9.140625" style="32"/>
    <col min="22" max="22" width="9.5703125" style="320" bestFit="1" customWidth="1"/>
    <col min="23" max="33" width="9.140625" style="320"/>
    <col min="34" max="34" width="13.5703125" customWidth="1"/>
  </cols>
  <sheetData>
    <row r="1" spans="1:39" ht="18.75" x14ac:dyDescent="0.3">
      <c r="A1" s="395" t="s">
        <v>171</v>
      </c>
      <c r="B1" s="395"/>
      <c r="C1" s="395"/>
      <c r="D1" s="395"/>
      <c r="E1" s="395"/>
      <c r="F1" s="395"/>
      <c r="G1" s="395"/>
      <c r="H1" s="395"/>
      <c r="I1" s="392" t="s">
        <v>27</v>
      </c>
      <c r="J1" s="393"/>
      <c r="K1" s="393"/>
      <c r="L1" s="393"/>
      <c r="M1" s="394"/>
      <c r="N1" s="43"/>
      <c r="O1" s="43"/>
      <c r="P1" s="43"/>
      <c r="Q1" s="43"/>
      <c r="R1" s="43"/>
      <c r="S1" s="43"/>
      <c r="T1" s="43"/>
      <c r="U1" s="43"/>
    </row>
    <row r="2" spans="1:39" s="38" customFormat="1" x14ac:dyDescent="0.25">
      <c r="A2" s="314" t="s">
        <v>24</v>
      </c>
      <c r="B2" s="315" t="s">
        <v>26</v>
      </c>
      <c r="C2" s="315" t="s">
        <v>25</v>
      </c>
      <c r="D2" s="316" t="s">
        <v>8</v>
      </c>
      <c r="E2" s="316" t="s">
        <v>9</v>
      </c>
      <c r="F2" s="316" t="s">
        <v>10</v>
      </c>
      <c r="G2" s="316" t="s">
        <v>11</v>
      </c>
      <c r="H2" s="317" t="s">
        <v>23</v>
      </c>
      <c r="I2" s="38" t="s">
        <v>8</v>
      </c>
      <c r="J2" s="38" t="s">
        <v>9</v>
      </c>
      <c r="K2" s="38" t="s">
        <v>10</v>
      </c>
      <c r="L2" s="38" t="s">
        <v>11</v>
      </c>
      <c r="M2" s="39" t="s">
        <v>23</v>
      </c>
      <c r="N2" s="40"/>
      <c r="O2" s="40"/>
      <c r="P2" s="40"/>
      <c r="Q2" s="40"/>
      <c r="R2" s="40"/>
      <c r="S2" s="40"/>
      <c r="T2" s="40"/>
      <c r="U2" s="40"/>
      <c r="AG2" s="316"/>
    </row>
    <row r="3" spans="1:39" x14ac:dyDescent="0.25">
      <c r="A3" s="318"/>
      <c r="B3" s="319"/>
      <c r="C3" s="319"/>
      <c r="D3" s="320" t="s">
        <v>22</v>
      </c>
      <c r="F3" s="320" t="s">
        <v>21</v>
      </c>
    </row>
    <row r="4" spans="1:39" x14ac:dyDescent="0.25">
      <c r="A4" s="322">
        <v>42929</v>
      </c>
      <c r="B4" s="319">
        <v>0</v>
      </c>
      <c r="C4" s="319" t="s">
        <v>20</v>
      </c>
    </row>
    <row r="5" spans="1:39" x14ac:dyDescent="0.25">
      <c r="A5" s="322">
        <v>42940</v>
      </c>
      <c r="B5" s="319">
        <f t="shared" ref="B5:B18" si="0">A5-$A$4</f>
        <v>11</v>
      </c>
      <c r="C5" s="319">
        <v>18</v>
      </c>
      <c r="D5" s="320">
        <v>201.8</v>
      </c>
      <c r="E5" s="320">
        <v>10.050000000000001</v>
      </c>
      <c r="F5" s="320">
        <v>9.8000000000000007</v>
      </c>
      <c r="G5" s="321">
        <v>18.100000000000001</v>
      </c>
      <c r="H5" s="320">
        <v>12.72</v>
      </c>
    </row>
    <row r="6" spans="1:39" x14ac:dyDescent="0.25">
      <c r="A6" s="322">
        <v>42940</v>
      </c>
      <c r="B6" s="319">
        <f t="shared" si="0"/>
        <v>11</v>
      </c>
      <c r="C6" s="319">
        <v>42</v>
      </c>
      <c r="D6" s="320">
        <v>207.2</v>
      </c>
      <c r="E6" s="320">
        <v>9.6999999999999993</v>
      </c>
      <c r="F6" s="320">
        <v>13.11</v>
      </c>
      <c r="G6" s="320">
        <v>18.3</v>
      </c>
      <c r="H6" s="321">
        <v>3.5</v>
      </c>
      <c r="I6" s="216">
        <f>+AVERAGE(D5:D6)</f>
        <v>204.5</v>
      </c>
      <c r="J6" s="216">
        <f>+AVERAGE(E5:E6)</f>
        <v>9.875</v>
      </c>
      <c r="K6" s="216">
        <f>+AVERAGE(F5:F6)</f>
        <v>11.455</v>
      </c>
      <c r="L6" s="216">
        <f>+AVERAGE(G5:G6)</f>
        <v>18.200000000000003</v>
      </c>
      <c r="M6" s="313">
        <f>+AVERAGE(H5:H6)</f>
        <v>8.11</v>
      </c>
    </row>
    <row r="7" spans="1:39" x14ac:dyDescent="0.25">
      <c r="A7" s="322">
        <v>42947</v>
      </c>
      <c r="B7" s="319">
        <f t="shared" si="0"/>
        <v>18</v>
      </c>
      <c r="C7" s="319">
        <v>34</v>
      </c>
      <c r="D7" s="320">
        <v>227</v>
      </c>
      <c r="E7" s="320">
        <v>10.1</v>
      </c>
      <c r="F7" s="320">
        <v>12.52</v>
      </c>
      <c r="G7" s="320">
        <v>17.3</v>
      </c>
      <c r="H7" s="321">
        <v>5.23</v>
      </c>
    </row>
    <row r="8" spans="1:39" x14ac:dyDescent="0.25">
      <c r="A8" s="322">
        <v>42947</v>
      </c>
      <c r="B8" s="319">
        <f t="shared" si="0"/>
        <v>18</v>
      </c>
      <c r="C8" s="319">
        <v>66</v>
      </c>
      <c r="D8" s="320">
        <v>214.4</v>
      </c>
      <c r="E8" s="320">
        <v>9.4</v>
      </c>
      <c r="F8" s="320">
        <v>10</v>
      </c>
      <c r="G8" s="320">
        <v>17.600000000000001</v>
      </c>
      <c r="H8" s="321">
        <v>3.19</v>
      </c>
      <c r="I8" s="216">
        <f>+AVERAGE(D7:D8)</f>
        <v>220.7</v>
      </c>
      <c r="J8" s="216">
        <f>+AVERAGE(E7:E8)</f>
        <v>9.75</v>
      </c>
      <c r="K8" s="216">
        <f>+AVERAGE(F7:F8)</f>
        <v>11.26</v>
      </c>
      <c r="L8" s="216">
        <f>+AVERAGE(G7:G8)</f>
        <v>17.450000000000003</v>
      </c>
      <c r="M8" s="313">
        <f>+AVERAGE(H7:H8)</f>
        <v>4.21</v>
      </c>
    </row>
    <row r="9" spans="1:39" x14ac:dyDescent="0.25">
      <c r="A9" s="322">
        <v>42954</v>
      </c>
      <c r="B9" s="319">
        <f t="shared" si="0"/>
        <v>25</v>
      </c>
      <c r="C9" s="319">
        <v>11</v>
      </c>
      <c r="D9" s="320">
        <v>197.8</v>
      </c>
      <c r="E9" s="320">
        <v>9.1</v>
      </c>
      <c r="F9" s="320">
        <v>10.35</v>
      </c>
      <c r="G9" s="320">
        <v>18</v>
      </c>
      <c r="H9" s="321">
        <v>3.12</v>
      </c>
      <c r="AH9" s="35"/>
      <c r="AM9">
        <v>1.03</v>
      </c>
    </row>
    <row r="10" spans="1:39" x14ac:dyDescent="0.25">
      <c r="A10" s="322">
        <v>42954</v>
      </c>
      <c r="B10" s="319">
        <f t="shared" si="0"/>
        <v>25</v>
      </c>
      <c r="C10" s="319">
        <v>63</v>
      </c>
      <c r="D10" s="320">
        <v>227</v>
      </c>
      <c r="E10" s="320">
        <v>10</v>
      </c>
      <c r="F10" s="320">
        <v>14.39</v>
      </c>
      <c r="G10" s="320">
        <v>17.2</v>
      </c>
      <c r="H10" s="321">
        <v>12.15</v>
      </c>
      <c r="I10" s="216">
        <f>+AVERAGE(D9:D10)</f>
        <v>212.4</v>
      </c>
      <c r="J10" s="216">
        <f>+AVERAGE(E9:E10)</f>
        <v>9.5500000000000007</v>
      </c>
      <c r="K10" s="216">
        <f>+AVERAGE(F9:F10)</f>
        <v>12.370000000000001</v>
      </c>
      <c r="L10" s="216">
        <f>+AVERAGE(G9:G10)</f>
        <v>17.600000000000001</v>
      </c>
      <c r="M10" s="313">
        <f>+AVERAGE(H9:H10)</f>
        <v>7.6349999999999998</v>
      </c>
      <c r="AH10" s="35"/>
      <c r="AM10">
        <v>8.0399999999999991</v>
      </c>
    </row>
    <row r="11" spans="1:39" x14ac:dyDescent="0.25">
      <c r="A11" s="322">
        <v>42961</v>
      </c>
      <c r="B11" s="319">
        <f t="shared" si="0"/>
        <v>32</v>
      </c>
      <c r="C11" s="319">
        <v>33</v>
      </c>
      <c r="D11" s="320">
        <v>215</v>
      </c>
      <c r="E11" s="320">
        <v>9.5</v>
      </c>
      <c r="F11" s="320">
        <v>11.43</v>
      </c>
      <c r="G11" s="320">
        <v>17.5</v>
      </c>
      <c r="H11" s="321">
        <v>1.66</v>
      </c>
    </row>
    <row r="12" spans="1:39" x14ac:dyDescent="0.25">
      <c r="A12" s="322">
        <v>42961</v>
      </c>
      <c r="B12" s="319">
        <f t="shared" si="0"/>
        <v>32</v>
      </c>
      <c r="C12" s="319">
        <v>61</v>
      </c>
      <c r="D12" s="320">
        <v>221</v>
      </c>
      <c r="E12" s="320">
        <v>8.5</v>
      </c>
      <c r="F12" s="320">
        <v>8.5500000000000007</v>
      </c>
      <c r="G12" s="320">
        <v>17.7</v>
      </c>
      <c r="H12" s="321">
        <v>2.21</v>
      </c>
      <c r="I12" s="216">
        <f>+AVERAGE(D11:D12)</f>
        <v>218</v>
      </c>
      <c r="J12" s="216">
        <f>+AVERAGE(E11:E12)</f>
        <v>9</v>
      </c>
      <c r="K12" s="216">
        <f>+AVERAGE(F11:F12)</f>
        <v>9.99</v>
      </c>
      <c r="L12" s="216">
        <f>+AVERAGE(G11:G12)</f>
        <v>17.600000000000001</v>
      </c>
      <c r="M12" s="313">
        <f>+AVERAGE(H11:H12)</f>
        <v>1.9350000000000001</v>
      </c>
    </row>
    <row r="13" spans="1:39" x14ac:dyDescent="0.25">
      <c r="A13" s="322">
        <v>42968</v>
      </c>
      <c r="B13" s="319">
        <f t="shared" si="0"/>
        <v>39</v>
      </c>
      <c r="C13" s="319">
        <v>3</v>
      </c>
      <c r="D13" s="320">
        <v>223</v>
      </c>
      <c r="E13" s="320">
        <v>9.6</v>
      </c>
      <c r="F13" s="320">
        <v>12.75</v>
      </c>
      <c r="G13" s="320">
        <v>16.600000000000001</v>
      </c>
      <c r="H13" s="321">
        <v>0.36</v>
      </c>
    </row>
    <row r="14" spans="1:39" x14ac:dyDescent="0.25">
      <c r="A14" s="322">
        <v>42968</v>
      </c>
      <c r="B14" s="319">
        <f t="shared" si="0"/>
        <v>39</v>
      </c>
      <c r="C14" s="319">
        <v>45</v>
      </c>
      <c r="D14" s="320">
        <v>208.4</v>
      </c>
      <c r="E14" s="320">
        <v>9.6</v>
      </c>
      <c r="F14" s="320">
        <v>9.59</v>
      </c>
      <c r="G14" s="320">
        <v>16.600000000000001</v>
      </c>
      <c r="H14" s="321">
        <v>3.2</v>
      </c>
      <c r="I14" s="216">
        <f>+AVERAGE(D13:D14)</f>
        <v>215.7</v>
      </c>
      <c r="J14" s="216">
        <f>+AVERAGE(E13:E14)</f>
        <v>9.6</v>
      </c>
      <c r="K14" s="216">
        <f>+AVERAGE(F13:F14)</f>
        <v>11.17</v>
      </c>
      <c r="L14" s="216">
        <f>+AVERAGE(G13:G14)</f>
        <v>16.600000000000001</v>
      </c>
      <c r="M14" s="313">
        <f>+AVERAGE(H13:H14)</f>
        <v>1.78</v>
      </c>
    </row>
    <row r="15" spans="1:39" x14ac:dyDescent="0.25">
      <c r="A15" s="322">
        <v>42975</v>
      </c>
      <c r="B15" s="319">
        <f t="shared" si="0"/>
        <v>46</v>
      </c>
      <c r="C15" s="319">
        <v>23</v>
      </c>
      <c r="D15" s="320">
        <v>202.4</v>
      </c>
      <c r="E15" s="320">
        <v>9</v>
      </c>
      <c r="F15" s="320">
        <v>10.98</v>
      </c>
      <c r="G15" s="320">
        <v>18.5</v>
      </c>
      <c r="H15" s="321">
        <v>1.93</v>
      </c>
    </row>
    <row r="16" spans="1:39" x14ac:dyDescent="0.25">
      <c r="A16" s="322">
        <v>42975</v>
      </c>
      <c r="B16" s="319">
        <f t="shared" si="0"/>
        <v>46</v>
      </c>
      <c r="C16" s="319">
        <v>67</v>
      </c>
      <c r="D16" s="320">
        <v>207.3</v>
      </c>
      <c r="E16" s="320">
        <v>9.3000000000000007</v>
      </c>
      <c r="F16" s="320">
        <v>11.17</v>
      </c>
      <c r="G16" s="320">
        <v>18.3</v>
      </c>
      <c r="H16" s="321">
        <v>0.79</v>
      </c>
      <c r="I16" s="216">
        <f>+AVERAGE(D15:D16)</f>
        <v>204.85000000000002</v>
      </c>
      <c r="J16" s="216">
        <f>+AVERAGE(E15:E16)</f>
        <v>9.15</v>
      </c>
      <c r="K16" s="216">
        <f>+AVERAGE(F15:F16)</f>
        <v>11.074999999999999</v>
      </c>
      <c r="L16" s="216">
        <f>+AVERAGE(G15:G16)</f>
        <v>18.399999999999999</v>
      </c>
      <c r="M16" s="313">
        <f>+AVERAGE(H15:H16)</f>
        <v>1.3599999999999999</v>
      </c>
    </row>
    <row r="17" spans="1:32" x14ac:dyDescent="0.25">
      <c r="A17" s="323">
        <v>42982</v>
      </c>
      <c r="B17" s="319">
        <f t="shared" si="0"/>
        <v>53</v>
      </c>
      <c r="C17" s="319">
        <v>35</v>
      </c>
      <c r="D17" s="320">
        <v>195.1</v>
      </c>
      <c r="E17" s="320">
        <v>9.5</v>
      </c>
      <c r="F17" s="320">
        <v>11.02</v>
      </c>
      <c r="G17" s="320">
        <v>14.9</v>
      </c>
      <c r="H17" s="321">
        <v>11.45</v>
      </c>
    </row>
    <row r="18" spans="1:32" x14ac:dyDescent="0.25">
      <c r="A18" s="323">
        <v>42982</v>
      </c>
      <c r="B18" s="319">
        <f t="shared" si="0"/>
        <v>53</v>
      </c>
      <c r="C18" s="319">
        <v>77</v>
      </c>
      <c r="D18" s="320">
        <v>211.3</v>
      </c>
      <c r="E18" s="320">
        <v>8.6999999999999993</v>
      </c>
      <c r="F18" s="320">
        <v>9.35</v>
      </c>
      <c r="G18" s="320">
        <v>15.5</v>
      </c>
      <c r="H18" s="321">
        <v>2.85</v>
      </c>
      <c r="I18" s="216">
        <f>+AVERAGE(D17:D18)</f>
        <v>203.2</v>
      </c>
      <c r="J18" s="216">
        <f>+AVERAGE(E17:E18)</f>
        <v>9.1</v>
      </c>
      <c r="K18" s="216">
        <f>+AVERAGE(F17:F18)</f>
        <v>10.184999999999999</v>
      </c>
      <c r="L18" s="216">
        <f>+AVERAGE(G17:G18)</f>
        <v>15.2</v>
      </c>
      <c r="M18" s="313">
        <f>+AVERAGE(H17:H18)</f>
        <v>7.1499999999999995</v>
      </c>
    </row>
    <row r="19" spans="1:32" x14ac:dyDescent="0.25">
      <c r="A19" s="323">
        <v>42989</v>
      </c>
      <c r="B19" s="318">
        <v>60</v>
      </c>
      <c r="C19" s="319">
        <v>12</v>
      </c>
      <c r="D19" s="320">
        <v>171.8</v>
      </c>
      <c r="E19" s="320">
        <v>8.5</v>
      </c>
      <c r="F19" s="320">
        <v>9.43</v>
      </c>
      <c r="G19" s="320">
        <v>15.3</v>
      </c>
      <c r="H19" s="321">
        <v>0.17</v>
      </c>
    </row>
    <row r="20" spans="1:32" x14ac:dyDescent="0.25">
      <c r="A20" s="323">
        <v>42989</v>
      </c>
      <c r="B20" s="318">
        <v>60</v>
      </c>
      <c r="C20" s="319">
        <v>49</v>
      </c>
      <c r="D20" s="320">
        <v>181.2</v>
      </c>
      <c r="E20" s="320">
        <v>10</v>
      </c>
      <c r="F20" s="320">
        <v>12.87</v>
      </c>
      <c r="G20" s="320">
        <v>14.9</v>
      </c>
      <c r="H20" s="321">
        <v>1.49</v>
      </c>
      <c r="I20" s="216">
        <f>+AVERAGE(D19:D20)</f>
        <v>176.5</v>
      </c>
      <c r="J20" s="216">
        <f>+AVERAGE(E19:E20)</f>
        <v>9.25</v>
      </c>
      <c r="K20" s="216">
        <f>+AVERAGE(F19:F20)</f>
        <v>11.149999999999999</v>
      </c>
      <c r="L20" s="216">
        <f>+AVERAGE(G19:G20)</f>
        <v>15.100000000000001</v>
      </c>
      <c r="M20" s="313">
        <f>+AVERAGE(H19:H20)</f>
        <v>0.83</v>
      </c>
    </row>
    <row r="21" spans="1:32" x14ac:dyDescent="0.25">
      <c r="A21" s="323">
        <v>42996</v>
      </c>
      <c r="B21" s="318">
        <v>67</v>
      </c>
      <c r="C21" s="319">
        <v>25</v>
      </c>
      <c r="D21" s="320">
        <v>174.5</v>
      </c>
      <c r="E21" s="320">
        <v>9.3000000000000007</v>
      </c>
      <c r="F21" s="320">
        <v>12.47</v>
      </c>
      <c r="G21" s="320">
        <v>13.9</v>
      </c>
      <c r="H21" s="321">
        <v>0.48</v>
      </c>
    </row>
    <row r="22" spans="1:32" x14ac:dyDescent="0.25">
      <c r="A22" s="323">
        <v>42996</v>
      </c>
      <c r="B22" s="318">
        <v>67</v>
      </c>
      <c r="C22" s="319">
        <v>99</v>
      </c>
      <c r="D22" s="320">
        <v>127.9</v>
      </c>
      <c r="E22" s="320">
        <v>8.8000000000000007</v>
      </c>
      <c r="F22" s="320">
        <v>9.51</v>
      </c>
      <c r="G22" s="320">
        <v>14</v>
      </c>
      <c r="H22" s="321">
        <v>1.26</v>
      </c>
      <c r="I22" s="216">
        <f>+AVERAGE(D21:D22)</f>
        <v>151.19999999999999</v>
      </c>
      <c r="J22" s="216">
        <f>+AVERAGE(E21:E22)</f>
        <v>9.0500000000000007</v>
      </c>
      <c r="K22" s="216">
        <f>+AVERAGE(F21:F22)</f>
        <v>10.99</v>
      </c>
      <c r="L22" s="216">
        <f>+AVERAGE(G21:G22)</f>
        <v>13.95</v>
      </c>
      <c r="M22" s="313">
        <f>+AVERAGE(H21:H22)</f>
        <v>0.87</v>
      </c>
    </row>
    <row r="23" spans="1:32" x14ac:dyDescent="0.25">
      <c r="A23" s="322">
        <v>43003</v>
      </c>
      <c r="B23" s="318">
        <v>74</v>
      </c>
      <c r="C23" s="319">
        <v>40</v>
      </c>
      <c r="D23" s="320">
        <v>169.8</v>
      </c>
      <c r="E23" s="320">
        <v>9.1</v>
      </c>
      <c r="F23" s="320">
        <v>10.02</v>
      </c>
      <c r="G23" s="320">
        <v>13.8</v>
      </c>
      <c r="H23" s="321">
        <v>2.44</v>
      </c>
    </row>
    <row r="24" spans="1:32" x14ac:dyDescent="0.25">
      <c r="A24" s="322">
        <v>43003</v>
      </c>
      <c r="B24" s="318">
        <v>74</v>
      </c>
      <c r="C24" s="319">
        <v>73</v>
      </c>
      <c r="D24" s="320">
        <v>187.1</v>
      </c>
      <c r="E24" s="320">
        <v>9.1999999999999993</v>
      </c>
      <c r="F24" s="320">
        <v>11.15</v>
      </c>
      <c r="G24" s="320">
        <v>13.6</v>
      </c>
      <c r="H24" s="321">
        <v>1.32</v>
      </c>
      <c r="I24" s="216">
        <f>+AVERAGE(D23:D24)</f>
        <v>178.45</v>
      </c>
      <c r="J24" s="216">
        <f>+AVERAGE(E23:E24)</f>
        <v>9.1499999999999986</v>
      </c>
      <c r="K24" s="216">
        <f>+AVERAGE(F23:F24)</f>
        <v>10.585000000000001</v>
      </c>
      <c r="L24" s="216">
        <f>+AVERAGE(G23:G24)</f>
        <v>13.7</v>
      </c>
      <c r="M24" s="313">
        <f>+AVERAGE(H23:H24)</f>
        <v>1.88</v>
      </c>
    </row>
    <row r="25" spans="1:32" x14ac:dyDescent="0.25">
      <c r="A25" s="323">
        <v>43010</v>
      </c>
      <c r="B25" s="318">
        <v>81</v>
      </c>
      <c r="C25" s="319">
        <v>57</v>
      </c>
      <c r="D25" s="320">
        <v>193.6</v>
      </c>
      <c r="E25" s="320">
        <v>8.4</v>
      </c>
      <c r="F25" s="320">
        <v>9.56</v>
      </c>
      <c r="G25" s="320">
        <v>14.6</v>
      </c>
      <c r="H25" s="321">
        <v>3.86</v>
      </c>
    </row>
    <row r="26" spans="1:32" x14ac:dyDescent="0.25">
      <c r="A26" s="323">
        <v>43010</v>
      </c>
      <c r="B26" s="318">
        <v>81</v>
      </c>
      <c r="C26" s="319">
        <v>90</v>
      </c>
      <c r="D26" s="320">
        <v>169.5</v>
      </c>
      <c r="E26" s="320">
        <v>8.1999999999999993</v>
      </c>
      <c r="F26" s="320">
        <v>8.75</v>
      </c>
      <c r="G26" s="320">
        <v>14.7</v>
      </c>
      <c r="H26" s="321">
        <v>1.43</v>
      </c>
      <c r="I26" s="216">
        <f>+AVERAGE(D25:D26)</f>
        <v>181.55</v>
      </c>
      <c r="J26" s="216">
        <f>+AVERAGE(E25:E26)</f>
        <v>8.3000000000000007</v>
      </c>
      <c r="K26" s="216">
        <f>+AVERAGE(F25:F26)</f>
        <v>9.1550000000000011</v>
      </c>
      <c r="L26" s="216">
        <f>+AVERAGE(G25:G26)</f>
        <v>14.649999999999999</v>
      </c>
      <c r="M26" s="313">
        <f>+AVERAGE(H25:H26)</f>
        <v>2.645</v>
      </c>
    </row>
    <row r="27" spans="1:32" x14ac:dyDescent="0.25">
      <c r="A27" s="323">
        <v>43038</v>
      </c>
      <c r="B27" s="319">
        <f>+A27-A$4</f>
        <v>109</v>
      </c>
      <c r="C27" s="320" t="s">
        <v>93</v>
      </c>
    </row>
    <row r="28" spans="1:32" x14ac:dyDescent="0.25">
      <c r="A28" s="323">
        <v>43066</v>
      </c>
      <c r="B28" s="319">
        <f t="shared" ref="B28:B34" si="1">+A28-A$4</f>
        <v>137</v>
      </c>
      <c r="C28" s="324" t="s">
        <v>107</v>
      </c>
      <c r="AB28" s="330"/>
      <c r="AC28" s="330"/>
      <c r="AD28" s="330"/>
      <c r="AE28" s="330"/>
      <c r="AF28" s="330"/>
    </row>
    <row r="29" spans="1:32" x14ac:dyDescent="0.25">
      <c r="A29" s="323">
        <v>43087</v>
      </c>
      <c r="B29" s="319">
        <f t="shared" si="1"/>
        <v>158</v>
      </c>
      <c r="C29" s="319">
        <v>6</v>
      </c>
      <c r="D29" s="320">
        <v>54.4</v>
      </c>
      <c r="E29" s="320">
        <v>7.8</v>
      </c>
      <c r="F29" s="320">
        <v>9.85</v>
      </c>
      <c r="G29" s="320">
        <v>4.3</v>
      </c>
      <c r="H29" s="321">
        <v>1.04</v>
      </c>
      <c r="AB29" s="330"/>
      <c r="AC29" s="330"/>
      <c r="AD29" s="330"/>
      <c r="AE29" s="330"/>
      <c r="AF29" s="330"/>
    </row>
    <row r="30" spans="1:32" x14ac:dyDescent="0.25">
      <c r="A30" s="323">
        <v>43087</v>
      </c>
      <c r="B30" s="319">
        <f t="shared" si="1"/>
        <v>158</v>
      </c>
      <c r="C30" s="319">
        <v>56</v>
      </c>
      <c r="D30" s="320">
        <v>81.099999999999994</v>
      </c>
      <c r="E30" s="320">
        <v>7.7</v>
      </c>
      <c r="F30" s="320">
        <v>11.92</v>
      </c>
      <c r="G30" s="320">
        <v>4.2</v>
      </c>
      <c r="H30" s="321">
        <v>1.63</v>
      </c>
      <c r="AB30" s="330"/>
      <c r="AC30" s="330"/>
      <c r="AD30" s="330"/>
      <c r="AE30" s="330"/>
      <c r="AF30" s="330"/>
    </row>
    <row r="31" spans="1:32" x14ac:dyDescent="0.25">
      <c r="A31" s="323">
        <v>43087</v>
      </c>
      <c r="B31" s="319">
        <f t="shared" si="1"/>
        <v>158</v>
      </c>
      <c r="C31" s="319">
        <v>70</v>
      </c>
      <c r="D31" s="320">
        <v>109.2</v>
      </c>
      <c r="E31" s="320">
        <v>7.7</v>
      </c>
      <c r="F31" s="320">
        <v>11.57</v>
      </c>
      <c r="G31" s="320">
        <v>4</v>
      </c>
      <c r="H31" s="321">
        <v>0.64</v>
      </c>
      <c r="I31" s="328">
        <f>+AVERAGE(D29:D31)</f>
        <v>81.566666666666663</v>
      </c>
      <c r="J31" s="328">
        <f>+AVERAGE(E29:E31)</f>
        <v>7.7333333333333334</v>
      </c>
      <c r="K31" s="328">
        <f>+AVERAGE(F29:F31)</f>
        <v>11.113333333333335</v>
      </c>
      <c r="L31" s="328">
        <f>+AVERAGE(G29:G31)</f>
        <v>4.166666666666667</v>
      </c>
      <c r="M31" s="329">
        <f>+AVERAGE(H29:H31)</f>
        <v>1.1033333333333333</v>
      </c>
      <c r="AB31" s="330"/>
      <c r="AC31" s="330"/>
      <c r="AD31" s="330"/>
      <c r="AE31" s="330"/>
      <c r="AF31" s="330"/>
    </row>
    <row r="32" spans="1:32" x14ac:dyDescent="0.25">
      <c r="A32" s="323">
        <v>43129</v>
      </c>
      <c r="B32" s="319">
        <f t="shared" si="1"/>
        <v>200</v>
      </c>
      <c r="C32" s="319">
        <v>1</v>
      </c>
      <c r="D32" s="320">
        <v>118.3</v>
      </c>
      <c r="E32" s="320">
        <v>9.1999999999999993</v>
      </c>
      <c r="F32" s="320">
        <v>11.9</v>
      </c>
      <c r="G32" s="320">
        <v>7.7</v>
      </c>
      <c r="I32" s="328"/>
      <c r="J32" s="328"/>
      <c r="K32" s="328"/>
      <c r="L32" s="328"/>
      <c r="M32" s="329"/>
      <c r="AB32" s="330"/>
      <c r="AC32" s="330"/>
      <c r="AD32" s="330"/>
      <c r="AE32" s="330"/>
      <c r="AF32" s="330"/>
    </row>
    <row r="33" spans="1:32" x14ac:dyDescent="0.25">
      <c r="A33" s="323">
        <v>43129</v>
      </c>
      <c r="B33" s="319">
        <f t="shared" si="1"/>
        <v>200</v>
      </c>
      <c r="C33" s="319">
        <v>30</v>
      </c>
      <c r="D33" s="320">
        <v>117.5</v>
      </c>
      <c r="E33" s="320">
        <v>6.4</v>
      </c>
      <c r="F33" s="320">
        <v>4.2</v>
      </c>
      <c r="G33" s="320">
        <v>7.2</v>
      </c>
      <c r="I33" s="328"/>
      <c r="J33" s="328"/>
      <c r="K33" s="328"/>
      <c r="L33" s="328"/>
      <c r="M33" s="329"/>
      <c r="AB33" s="330"/>
      <c r="AC33" s="330"/>
      <c r="AD33" s="330"/>
      <c r="AE33" s="330"/>
      <c r="AF33" s="330"/>
    </row>
    <row r="34" spans="1:32" x14ac:dyDescent="0.25">
      <c r="A34" s="323">
        <v>43129</v>
      </c>
      <c r="B34" s="319">
        <f t="shared" si="1"/>
        <v>200</v>
      </c>
      <c r="C34" s="319">
        <v>62</v>
      </c>
      <c r="D34" s="325">
        <v>140</v>
      </c>
      <c r="E34" s="320">
        <v>6.8</v>
      </c>
      <c r="F34" s="325">
        <v>10</v>
      </c>
      <c r="G34" s="320">
        <v>7.2</v>
      </c>
      <c r="I34" s="328">
        <f>+AVERAGE(D32:D34)</f>
        <v>125.26666666666667</v>
      </c>
      <c r="J34" s="328">
        <f>+AVERAGE(E32:E34)</f>
        <v>7.4666666666666659</v>
      </c>
      <c r="K34" s="328">
        <f>+AVERAGE(F32:F34)</f>
        <v>8.7000000000000011</v>
      </c>
      <c r="L34" s="328">
        <f>+AVERAGE(G32:G34)</f>
        <v>7.3666666666666671</v>
      </c>
      <c r="M34" s="329" t="e">
        <f>+AVERAGE(H32:H34)</f>
        <v>#DIV/0!</v>
      </c>
      <c r="AB34" s="330"/>
      <c r="AC34" s="330"/>
      <c r="AD34" s="330"/>
      <c r="AE34" s="330"/>
      <c r="AF34" s="330"/>
    </row>
    <row r="35" spans="1:32" x14ac:dyDescent="0.25">
      <c r="I35" s="328"/>
      <c r="J35" s="328"/>
      <c r="K35" s="328"/>
      <c r="L35" s="328"/>
      <c r="M35" s="329"/>
      <c r="AB35" s="330"/>
      <c r="AC35" s="330"/>
      <c r="AD35" s="330"/>
      <c r="AE35" s="330"/>
      <c r="AF35" s="330"/>
    </row>
    <row r="36" spans="1:32" x14ac:dyDescent="0.25">
      <c r="I36" s="328"/>
      <c r="J36" s="328"/>
      <c r="K36" s="328"/>
      <c r="L36" s="328"/>
      <c r="M36" s="329"/>
      <c r="AB36" s="330"/>
      <c r="AC36" s="330"/>
      <c r="AD36" s="330"/>
      <c r="AE36" s="330"/>
      <c r="AF36" s="330"/>
    </row>
    <row r="37" spans="1:32" x14ac:dyDescent="0.25">
      <c r="I37" s="328"/>
      <c r="J37" s="328"/>
      <c r="K37" s="328"/>
      <c r="L37" s="328"/>
      <c r="M37" s="329"/>
    </row>
    <row r="38" spans="1:32" x14ac:dyDescent="0.25">
      <c r="A38" s="323">
        <v>43257</v>
      </c>
      <c r="B38" s="318">
        <v>0</v>
      </c>
      <c r="I38" s="328"/>
      <c r="J38" s="328"/>
      <c r="K38" s="328"/>
      <c r="L38" s="328"/>
      <c r="M38" s="329"/>
    </row>
    <row r="39" spans="1:32" x14ac:dyDescent="0.25">
      <c r="A39" s="323">
        <v>43270</v>
      </c>
      <c r="B39" s="319">
        <f>A39-$A$38</f>
        <v>13</v>
      </c>
      <c r="C39" s="320">
        <v>75</v>
      </c>
      <c r="D39" s="320">
        <v>132.1</v>
      </c>
      <c r="E39" s="320">
        <v>10.199999999999999</v>
      </c>
      <c r="F39" s="320">
        <v>16.93</v>
      </c>
      <c r="G39" s="320">
        <v>17.3</v>
      </c>
      <c r="H39" s="321">
        <v>2.11</v>
      </c>
      <c r="I39" s="328"/>
      <c r="J39" s="328"/>
      <c r="K39" s="328"/>
      <c r="L39" s="328"/>
      <c r="M39" s="329"/>
    </row>
    <row r="40" spans="1:32" x14ac:dyDescent="0.25">
      <c r="A40" s="323">
        <f>+A39</f>
        <v>43270</v>
      </c>
      <c r="B40" s="318">
        <v>13</v>
      </c>
      <c r="C40" s="320">
        <v>84</v>
      </c>
      <c r="D40" s="320">
        <v>125.7</v>
      </c>
      <c r="E40" s="320">
        <v>10</v>
      </c>
      <c r="F40" s="320">
        <v>14.7</v>
      </c>
      <c r="G40" s="320">
        <v>17.2</v>
      </c>
      <c r="H40" s="321">
        <v>0.98</v>
      </c>
      <c r="I40" s="328"/>
      <c r="J40" s="328"/>
      <c r="K40" s="328"/>
      <c r="L40" s="328"/>
      <c r="M40" s="329"/>
    </row>
    <row r="41" spans="1:32" x14ac:dyDescent="0.25">
      <c r="A41" s="323">
        <f>+A40</f>
        <v>43270</v>
      </c>
      <c r="B41" s="318">
        <v>13</v>
      </c>
      <c r="C41" s="320">
        <v>60</v>
      </c>
      <c r="D41" s="320">
        <v>130.6</v>
      </c>
      <c r="E41" s="320">
        <v>10.3</v>
      </c>
      <c r="F41" s="320">
        <v>14.62</v>
      </c>
      <c r="G41" s="320">
        <v>17.7</v>
      </c>
      <c r="H41" s="321">
        <v>2.41</v>
      </c>
      <c r="I41" s="328">
        <f>+AVERAGE(D39:D41)</f>
        <v>129.46666666666667</v>
      </c>
      <c r="J41" s="328">
        <f>+AVERAGE(E39:E41)</f>
        <v>10.166666666666666</v>
      </c>
      <c r="K41" s="328">
        <f>+AVERAGE(F39:F41)</f>
        <v>15.416666666666666</v>
      </c>
      <c r="L41" s="328">
        <f>+AVERAGE(G39:G41)</f>
        <v>17.400000000000002</v>
      </c>
      <c r="M41" s="329">
        <f>+AVERAGE(H39:H41)</f>
        <v>1.8333333333333333</v>
      </c>
    </row>
    <row r="42" spans="1:32" x14ac:dyDescent="0.25">
      <c r="A42" s="323">
        <v>43277</v>
      </c>
      <c r="B42" s="319">
        <f>A42-$A$38</f>
        <v>20</v>
      </c>
      <c r="C42" s="320">
        <v>10</v>
      </c>
      <c r="D42" s="320">
        <v>150</v>
      </c>
      <c r="E42" s="320">
        <v>10.5</v>
      </c>
      <c r="F42" s="320">
        <v>13.36</v>
      </c>
      <c r="G42" s="320">
        <v>17.3</v>
      </c>
      <c r="H42" s="321">
        <v>2.37</v>
      </c>
      <c r="I42" s="328"/>
      <c r="J42" s="328"/>
      <c r="K42" s="328"/>
      <c r="L42" s="328"/>
      <c r="M42" s="329"/>
    </row>
    <row r="43" spans="1:32" x14ac:dyDescent="0.25">
      <c r="A43" s="323">
        <f t="shared" ref="A43:A44" si="2">+A42</f>
        <v>43277</v>
      </c>
      <c r="B43" s="318">
        <v>20</v>
      </c>
      <c r="C43" s="320">
        <v>13</v>
      </c>
      <c r="D43" s="320">
        <v>128.6</v>
      </c>
      <c r="E43" s="320">
        <v>9.9</v>
      </c>
      <c r="F43" s="320">
        <v>13.6</v>
      </c>
      <c r="G43" s="320">
        <v>16.899999999999999</v>
      </c>
      <c r="H43" s="321">
        <v>1.1499999999999999</v>
      </c>
      <c r="I43" s="328"/>
      <c r="J43" s="328"/>
      <c r="K43" s="328"/>
      <c r="L43" s="328"/>
      <c r="M43" s="329"/>
    </row>
    <row r="44" spans="1:32" x14ac:dyDescent="0.25">
      <c r="A44" s="323">
        <f t="shared" si="2"/>
        <v>43277</v>
      </c>
      <c r="B44" s="318">
        <v>20</v>
      </c>
      <c r="C44" s="320">
        <v>67</v>
      </c>
      <c r="D44" s="320">
        <v>126.9</v>
      </c>
      <c r="E44" s="320">
        <v>10.1</v>
      </c>
      <c r="F44" s="320">
        <v>14.94</v>
      </c>
      <c r="G44" s="320">
        <v>17.399999999999999</v>
      </c>
      <c r="H44" s="321">
        <v>2.88</v>
      </c>
      <c r="I44" s="328">
        <f>+AVERAGE(D42:D44)</f>
        <v>135.16666666666666</v>
      </c>
      <c r="J44" s="328">
        <f>+AVERAGE(E42:E44)</f>
        <v>10.166666666666666</v>
      </c>
      <c r="K44" s="328">
        <f>+AVERAGE(F42:F44)</f>
        <v>13.966666666666667</v>
      </c>
      <c r="L44" s="328">
        <f>+AVERAGE(G42:G44)</f>
        <v>17.2</v>
      </c>
      <c r="M44" s="329">
        <f>+AVERAGE(H42:H44)</f>
        <v>2.1333333333333333</v>
      </c>
    </row>
    <row r="45" spans="1:32" x14ac:dyDescent="0.25">
      <c r="A45" s="323">
        <v>43284</v>
      </c>
      <c r="B45" s="319">
        <f>A45-$A$38</f>
        <v>27</v>
      </c>
      <c r="C45" s="320">
        <v>24</v>
      </c>
      <c r="D45" s="320">
        <v>126.1</v>
      </c>
      <c r="E45" s="320">
        <v>9</v>
      </c>
      <c r="F45" s="320">
        <v>7.65</v>
      </c>
      <c r="G45" s="320">
        <v>17.899999999999999</v>
      </c>
      <c r="H45" s="321">
        <v>1.96</v>
      </c>
      <c r="I45" s="328"/>
      <c r="J45" s="328"/>
      <c r="K45" s="328"/>
      <c r="L45" s="328"/>
      <c r="M45" s="329"/>
    </row>
    <row r="46" spans="1:32" x14ac:dyDescent="0.25">
      <c r="A46" s="323">
        <f t="shared" ref="A46:A47" si="3">+A45</f>
        <v>43284</v>
      </c>
      <c r="B46" s="318">
        <v>27</v>
      </c>
      <c r="C46" s="320">
        <v>41</v>
      </c>
      <c r="D46" s="320">
        <v>130.69999999999999</v>
      </c>
      <c r="E46" s="320">
        <v>9.5</v>
      </c>
      <c r="F46" s="320">
        <v>9.25</v>
      </c>
      <c r="G46" s="320">
        <v>18</v>
      </c>
      <c r="H46" s="321">
        <v>2.27</v>
      </c>
      <c r="I46" s="328"/>
      <c r="J46" s="328"/>
      <c r="K46" s="328"/>
      <c r="L46" s="328"/>
      <c r="M46" s="329"/>
    </row>
    <row r="47" spans="1:32" x14ac:dyDescent="0.25">
      <c r="A47" s="323">
        <f t="shared" si="3"/>
        <v>43284</v>
      </c>
      <c r="B47" s="318">
        <v>27</v>
      </c>
      <c r="C47" s="320">
        <v>87</v>
      </c>
      <c r="D47" s="320">
        <v>138.19999999999999</v>
      </c>
      <c r="E47" s="320">
        <v>10.199999999999999</v>
      </c>
      <c r="F47" s="320">
        <v>15.42</v>
      </c>
      <c r="G47" s="320">
        <v>17.7</v>
      </c>
      <c r="H47" s="321">
        <v>2.37</v>
      </c>
      <c r="I47" s="328">
        <f>+AVERAGE(D45:D47)</f>
        <v>131.66666666666666</v>
      </c>
      <c r="J47" s="328">
        <f>+AVERAGE(E45:E47)</f>
        <v>9.5666666666666664</v>
      </c>
      <c r="K47" s="328">
        <f>+AVERAGE(F45:F47)</f>
        <v>10.773333333333333</v>
      </c>
      <c r="L47" s="328">
        <f>+AVERAGE(G45:G47)</f>
        <v>17.866666666666664</v>
      </c>
      <c r="M47" s="329">
        <f>+AVERAGE(H45:H47)</f>
        <v>2.2000000000000002</v>
      </c>
    </row>
    <row r="48" spans="1:32" x14ac:dyDescent="0.25">
      <c r="A48" s="323">
        <v>43291</v>
      </c>
      <c r="B48" s="319">
        <f>A48-$A$38</f>
        <v>34</v>
      </c>
      <c r="C48" s="320">
        <v>45</v>
      </c>
      <c r="D48" s="320">
        <v>124.5</v>
      </c>
      <c r="E48" s="320">
        <v>9.8000000000000007</v>
      </c>
      <c r="F48" s="320">
        <v>14.38</v>
      </c>
      <c r="G48" s="320">
        <v>17.8</v>
      </c>
      <c r="H48" s="321">
        <v>5.7</v>
      </c>
      <c r="I48" s="328"/>
      <c r="J48" s="328"/>
      <c r="K48" s="328"/>
      <c r="L48" s="328"/>
      <c r="M48" s="329"/>
    </row>
    <row r="49" spans="1:13" x14ac:dyDescent="0.25">
      <c r="A49" s="323">
        <f t="shared" ref="A49:A50" si="4">+A48</f>
        <v>43291</v>
      </c>
      <c r="B49" s="318">
        <v>34</v>
      </c>
      <c r="C49" s="320">
        <v>52</v>
      </c>
      <c r="D49" s="320">
        <v>135.19999999999999</v>
      </c>
      <c r="E49" s="320">
        <v>10.1</v>
      </c>
      <c r="F49" s="320">
        <v>15.44</v>
      </c>
      <c r="G49" s="320">
        <v>17.8</v>
      </c>
      <c r="H49" s="321">
        <v>4.1100000000000003</v>
      </c>
      <c r="I49" s="328"/>
      <c r="J49" s="328"/>
      <c r="K49" s="328"/>
      <c r="L49" s="328"/>
      <c r="M49" s="329"/>
    </row>
    <row r="50" spans="1:13" x14ac:dyDescent="0.25">
      <c r="A50" s="323">
        <f t="shared" si="4"/>
        <v>43291</v>
      </c>
      <c r="B50" s="318">
        <v>34</v>
      </c>
      <c r="C50" s="320">
        <v>64</v>
      </c>
      <c r="D50" s="320">
        <v>128.1</v>
      </c>
      <c r="E50" s="320">
        <v>10.1</v>
      </c>
      <c r="F50" s="320">
        <v>15.34</v>
      </c>
      <c r="G50" s="320">
        <v>17.100000000000001</v>
      </c>
      <c r="H50" s="321">
        <v>3.43</v>
      </c>
      <c r="I50" s="328">
        <f>+AVERAGE(D48:D50)</f>
        <v>129.26666666666665</v>
      </c>
      <c r="J50" s="328">
        <f>+AVERAGE(E48:E50)</f>
        <v>10</v>
      </c>
      <c r="K50" s="328">
        <f>+AVERAGE(F48:F50)</f>
        <v>15.053333333333333</v>
      </c>
      <c r="L50" s="328">
        <f>+AVERAGE(G48:G50)</f>
        <v>17.566666666666666</v>
      </c>
      <c r="M50" s="329">
        <f>+AVERAGE(H48:H50)</f>
        <v>4.4133333333333331</v>
      </c>
    </row>
    <row r="51" spans="1:13" x14ac:dyDescent="0.25">
      <c r="A51" s="323">
        <v>43298</v>
      </c>
      <c r="B51" s="319">
        <f>A51-$A$38</f>
        <v>41</v>
      </c>
      <c r="C51" s="320">
        <v>4</v>
      </c>
      <c r="D51" s="320">
        <v>152</v>
      </c>
      <c r="E51" s="320">
        <v>10.1</v>
      </c>
      <c r="F51" s="320">
        <v>15.82</v>
      </c>
      <c r="G51" s="320">
        <v>20.399999999999999</v>
      </c>
      <c r="H51" s="321">
        <v>2.84</v>
      </c>
      <c r="I51" s="328"/>
      <c r="J51" s="328"/>
      <c r="K51" s="328"/>
      <c r="L51" s="328"/>
      <c r="M51" s="329"/>
    </row>
    <row r="52" spans="1:13" x14ac:dyDescent="0.25">
      <c r="A52" s="323">
        <f t="shared" ref="A52:A53" si="5">+A51</f>
        <v>43298</v>
      </c>
      <c r="B52" s="318">
        <v>41</v>
      </c>
      <c r="C52" s="320">
        <v>37</v>
      </c>
      <c r="D52" s="320">
        <v>154.30000000000001</v>
      </c>
      <c r="E52" s="320">
        <v>10</v>
      </c>
      <c r="F52" s="320">
        <v>15.36</v>
      </c>
      <c r="G52" s="320">
        <v>20.6</v>
      </c>
      <c r="H52" s="321">
        <v>2.66</v>
      </c>
      <c r="I52" s="328"/>
      <c r="J52" s="328"/>
      <c r="K52" s="328"/>
      <c r="L52" s="328"/>
      <c r="M52" s="329"/>
    </row>
    <row r="53" spans="1:13" x14ac:dyDescent="0.25">
      <c r="A53" s="323">
        <f t="shared" si="5"/>
        <v>43298</v>
      </c>
      <c r="B53" s="318">
        <v>41</v>
      </c>
      <c r="C53" s="320">
        <v>99</v>
      </c>
      <c r="D53" s="320">
        <v>146.69999999999999</v>
      </c>
      <c r="E53" s="320">
        <v>10.3</v>
      </c>
      <c r="F53" s="320">
        <v>19.68</v>
      </c>
      <c r="G53" s="320">
        <v>20.6</v>
      </c>
      <c r="H53" s="321">
        <v>3.12</v>
      </c>
      <c r="I53" s="328">
        <f>+AVERAGE(D51:D53)</f>
        <v>151</v>
      </c>
      <c r="J53" s="328">
        <f>+AVERAGE(E51:E53)</f>
        <v>10.133333333333335</v>
      </c>
      <c r="K53" s="328">
        <f>+AVERAGE(F51:F53)</f>
        <v>16.953333333333333</v>
      </c>
      <c r="L53" s="328">
        <f>+AVERAGE(G51:G53)</f>
        <v>20.533333333333335</v>
      </c>
      <c r="M53" s="329">
        <f>+AVERAGE(H51:H53)</f>
        <v>2.8733333333333335</v>
      </c>
    </row>
    <row r="54" spans="1:13" x14ac:dyDescent="0.25">
      <c r="A54" s="323">
        <v>43305</v>
      </c>
      <c r="B54" s="319">
        <f>A54-$A$38</f>
        <v>48</v>
      </c>
      <c r="C54" s="320">
        <v>2</v>
      </c>
      <c r="D54" s="320">
        <v>166.9</v>
      </c>
      <c r="E54" s="320">
        <v>10.3</v>
      </c>
      <c r="F54" s="320">
        <v>14.45</v>
      </c>
      <c r="G54" s="320">
        <v>21.4</v>
      </c>
      <c r="H54" s="321">
        <v>3.37</v>
      </c>
      <c r="I54" s="328"/>
      <c r="J54" s="328"/>
      <c r="K54" s="328"/>
      <c r="L54" s="328"/>
      <c r="M54" s="329"/>
    </row>
    <row r="55" spans="1:13" x14ac:dyDescent="0.25">
      <c r="A55" s="323">
        <f t="shared" ref="A55:A56" si="6">+A54</f>
        <v>43305</v>
      </c>
      <c r="B55" s="318">
        <v>48</v>
      </c>
      <c r="C55" s="320">
        <v>56</v>
      </c>
      <c r="D55" s="320">
        <v>143.6</v>
      </c>
      <c r="E55" s="320">
        <v>10.1</v>
      </c>
      <c r="F55" s="320">
        <v>14.21</v>
      </c>
      <c r="G55" s="320">
        <v>21.5</v>
      </c>
      <c r="H55" s="321">
        <v>1.99</v>
      </c>
      <c r="I55" s="328"/>
      <c r="J55" s="328"/>
      <c r="K55" s="328"/>
      <c r="L55" s="328"/>
      <c r="M55" s="329"/>
    </row>
    <row r="56" spans="1:13" x14ac:dyDescent="0.25">
      <c r="A56" s="323">
        <f t="shared" si="6"/>
        <v>43305</v>
      </c>
      <c r="B56" s="318">
        <v>48</v>
      </c>
      <c r="C56" s="320">
        <v>82</v>
      </c>
      <c r="D56" s="320">
        <v>143.6</v>
      </c>
      <c r="E56" s="320">
        <v>10.4</v>
      </c>
      <c r="F56" s="320">
        <v>15.05</v>
      </c>
      <c r="G56" s="320">
        <v>21.7</v>
      </c>
      <c r="H56" s="321">
        <v>2.99</v>
      </c>
      <c r="I56" s="328">
        <f>+AVERAGE(D54:D56)</f>
        <v>151.36666666666667</v>
      </c>
      <c r="J56" s="328">
        <f>+AVERAGE(E54:E56)</f>
        <v>10.266666666666666</v>
      </c>
      <c r="K56" s="328">
        <f>+AVERAGE(F54:F56)</f>
        <v>14.57</v>
      </c>
      <c r="L56" s="328">
        <f>+AVERAGE(G54:G56)</f>
        <v>21.533333333333331</v>
      </c>
      <c r="M56" s="329">
        <f>+AVERAGE(H54:H56)</f>
        <v>2.7833333333333337</v>
      </c>
    </row>
    <row r="57" spans="1:13" x14ac:dyDescent="0.25">
      <c r="A57" s="323">
        <v>43312</v>
      </c>
      <c r="B57" s="319">
        <f>A57-$A$38</f>
        <v>55</v>
      </c>
      <c r="C57" s="320">
        <v>8</v>
      </c>
      <c r="D57" s="320">
        <v>158.30000000000001</v>
      </c>
      <c r="E57" s="320">
        <v>10.1</v>
      </c>
      <c r="F57" s="320">
        <v>14.52</v>
      </c>
      <c r="G57" s="320">
        <v>21.6</v>
      </c>
      <c r="H57" s="321">
        <v>3.14</v>
      </c>
      <c r="I57" s="328"/>
      <c r="J57" s="328"/>
      <c r="K57" s="328"/>
      <c r="L57" s="328"/>
      <c r="M57" s="329"/>
    </row>
    <row r="58" spans="1:13" x14ac:dyDescent="0.25">
      <c r="A58" s="323">
        <f>+A57</f>
        <v>43312</v>
      </c>
      <c r="B58" s="318">
        <v>55</v>
      </c>
      <c r="C58" s="320">
        <v>28</v>
      </c>
      <c r="D58" s="320">
        <v>164.1</v>
      </c>
      <c r="E58" s="320">
        <v>9.9</v>
      </c>
      <c r="F58" s="320">
        <v>15.61</v>
      </c>
      <c r="G58" s="320">
        <v>21.5</v>
      </c>
      <c r="H58" s="321">
        <v>4.75</v>
      </c>
      <c r="I58" s="328"/>
      <c r="J58" s="328"/>
      <c r="K58" s="328"/>
      <c r="L58" s="328"/>
      <c r="M58" s="329"/>
    </row>
    <row r="59" spans="1:13" x14ac:dyDescent="0.25">
      <c r="A59" s="323">
        <f>+A58</f>
        <v>43312</v>
      </c>
      <c r="B59" s="318">
        <v>55</v>
      </c>
      <c r="C59" s="320">
        <v>31</v>
      </c>
      <c r="D59" s="320">
        <v>172</v>
      </c>
      <c r="E59" s="320">
        <v>9.4</v>
      </c>
      <c r="F59" s="320">
        <v>6.65</v>
      </c>
      <c r="G59" s="320">
        <v>21.1</v>
      </c>
      <c r="H59" s="321">
        <v>4.38</v>
      </c>
      <c r="I59" s="328">
        <f>+AVERAGE(D57:D59)</f>
        <v>164.79999999999998</v>
      </c>
      <c r="J59" s="328">
        <f>+AVERAGE(E57:E59)</f>
        <v>9.7999999999999989</v>
      </c>
      <c r="K59" s="328">
        <f>+AVERAGE(F57:F59)</f>
        <v>12.26</v>
      </c>
      <c r="L59" s="328">
        <f>+AVERAGE(G57:G59)</f>
        <v>21.400000000000002</v>
      </c>
      <c r="M59" s="329">
        <f>+AVERAGE(H57:H59)</f>
        <v>4.09</v>
      </c>
    </row>
    <row r="60" spans="1:13" x14ac:dyDescent="0.25">
      <c r="A60" s="323">
        <v>43319</v>
      </c>
      <c r="B60" s="319">
        <f>A60-$A$38</f>
        <v>62</v>
      </c>
      <c r="C60" s="320">
        <v>7</v>
      </c>
      <c r="D60" s="320">
        <v>171.9</v>
      </c>
      <c r="E60" s="320">
        <v>10.1</v>
      </c>
      <c r="F60" s="320">
        <v>13.8</v>
      </c>
      <c r="G60" s="320">
        <v>20.8</v>
      </c>
      <c r="H60" s="321">
        <v>3.81</v>
      </c>
      <c r="I60" s="328"/>
      <c r="J60" s="328"/>
      <c r="K60" s="328"/>
      <c r="L60" s="328"/>
      <c r="M60" s="329"/>
    </row>
    <row r="61" spans="1:13" x14ac:dyDescent="0.25">
      <c r="A61" s="323">
        <f t="shared" ref="A61:A62" si="7">+A60</f>
        <v>43319</v>
      </c>
      <c r="B61" s="318">
        <v>62</v>
      </c>
      <c r="C61" s="320">
        <v>36</v>
      </c>
      <c r="D61" s="320">
        <v>180.5</v>
      </c>
      <c r="E61" s="320">
        <v>9.3000000000000007</v>
      </c>
      <c r="F61" s="320">
        <v>9.7100000000000009</v>
      </c>
      <c r="G61" s="320">
        <v>20.8</v>
      </c>
      <c r="H61" s="321">
        <v>3.91</v>
      </c>
      <c r="I61" s="328"/>
      <c r="J61" s="328"/>
      <c r="K61" s="328"/>
      <c r="L61" s="328"/>
      <c r="M61" s="329"/>
    </row>
    <row r="62" spans="1:13" x14ac:dyDescent="0.25">
      <c r="A62" s="323">
        <f t="shared" si="7"/>
        <v>43319</v>
      </c>
      <c r="B62" s="318">
        <v>62</v>
      </c>
      <c r="C62" s="320">
        <v>77</v>
      </c>
      <c r="D62" s="320">
        <v>153.1</v>
      </c>
      <c r="E62" s="320">
        <v>9.6999999999999993</v>
      </c>
      <c r="F62" s="320">
        <v>10.1</v>
      </c>
      <c r="G62" s="320">
        <v>21</v>
      </c>
      <c r="H62" s="321">
        <v>3.42</v>
      </c>
      <c r="I62" s="328">
        <f>+AVERAGE(D60:D62)</f>
        <v>168.5</v>
      </c>
      <c r="J62" s="328">
        <f>+AVERAGE(E60:E62)</f>
        <v>9.6999999999999993</v>
      </c>
      <c r="K62" s="328">
        <f>+AVERAGE(F60:F62)</f>
        <v>11.203333333333333</v>
      </c>
      <c r="L62" s="328">
        <f>+AVERAGE(G60:G62)</f>
        <v>20.866666666666667</v>
      </c>
      <c r="M62" s="329">
        <f>+AVERAGE(H60:H62)</f>
        <v>3.7133333333333334</v>
      </c>
    </row>
    <row r="63" spans="1:13" x14ac:dyDescent="0.25">
      <c r="A63" s="323">
        <v>43326</v>
      </c>
      <c r="B63" s="319">
        <f>A63-$A$38</f>
        <v>69</v>
      </c>
      <c r="C63" s="320">
        <v>20</v>
      </c>
      <c r="D63" s="320">
        <v>142.6</v>
      </c>
      <c r="E63" s="320">
        <v>9.5</v>
      </c>
      <c r="F63" s="320">
        <v>7.73</v>
      </c>
      <c r="G63" s="320">
        <v>19</v>
      </c>
      <c r="H63" s="321">
        <v>2.5099999999999998</v>
      </c>
      <c r="I63" s="328"/>
      <c r="J63" s="328"/>
      <c r="K63" s="328"/>
      <c r="L63" s="328"/>
      <c r="M63" s="329"/>
    </row>
    <row r="64" spans="1:13" x14ac:dyDescent="0.25">
      <c r="A64" s="323">
        <f t="shared" ref="A64:A65" si="8">+A63</f>
        <v>43326</v>
      </c>
      <c r="B64" s="318">
        <v>69</v>
      </c>
      <c r="C64" s="320">
        <v>25</v>
      </c>
      <c r="D64" s="320">
        <v>144.5</v>
      </c>
      <c r="E64" s="320">
        <v>10.1</v>
      </c>
      <c r="F64" s="320">
        <v>9.16</v>
      </c>
      <c r="G64" s="320">
        <v>18.8</v>
      </c>
      <c r="H64" s="321">
        <v>3.07</v>
      </c>
      <c r="I64" s="328"/>
      <c r="J64" s="328"/>
      <c r="K64" s="328"/>
      <c r="L64" s="328"/>
      <c r="M64" s="329"/>
    </row>
    <row r="65" spans="1:13" x14ac:dyDescent="0.25">
      <c r="A65" s="323">
        <f t="shared" si="8"/>
        <v>43326</v>
      </c>
      <c r="B65" s="318">
        <v>69</v>
      </c>
      <c r="C65" s="320">
        <v>83</v>
      </c>
      <c r="D65" s="320">
        <v>151.1</v>
      </c>
      <c r="E65" s="320">
        <v>10.1</v>
      </c>
      <c r="F65" s="320">
        <v>9.19</v>
      </c>
      <c r="G65" s="320">
        <v>18.899999999999999</v>
      </c>
      <c r="H65" s="321">
        <v>4.7300000000000004</v>
      </c>
      <c r="I65" s="328">
        <f>+AVERAGE(D63:D65)</f>
        <v>146.06666666666669</v>
      </c>
      <c r="J65" s="328">
        <f>+AVERAGE(E63:E65)</f>
        <v>9.9</v>
      </c>
      <c r="K65" s="328">
        <f>+AVERAGE(F63:F65)</f>
        <v>8.6933333333333334</v>
      </c>
      <c r="L65" s="328">
        <f>+AVERAGE(G63:G65)</f>
        <v>18.899999999999999</v>
      </c>
      <c r="M65" s="329">
        <f>+AVERAGE(H63:H65)</f>
        <v>3.436666666666667</v>
      </c>
    </row>
    <row r="66" spans="1:13" x14ac:dyDescent="0.25">
      <c r="A66" s="323">
        <v>43333</v>
      </c>
      <c r="B66" s="319">
        <f>A66-$A$38</f>
        <v>76</v>
      </c>
      <c r="C66" s="320">
        <v>12</v>
      </c>
      <c r="D66" s="320">
        <v>143.5</v>
      </c>
      <c r="E66" s="320">
        <v>9.9</v>
      </c>
      <c r="F66" s="320">
        <v>10.83</v>
      </c>
      <c r="G66" s="320">
        <v>19.399999999999999</v>
      </c>
      <c r="I66" s="328"/>
      <c r="J66" s="328"/>
      <c r="K66" s="328"/>
      <c r="L66" s="328"/>
      <c r="M66" s="329"/>
    </row>
    <row r="67" spans="1:13" x14ac:dyDescent="0.25">
      <c r="A67" s="323">
        <f t="shared" ref="A67:A68" si="9">+A66</f>
        <v>43333</v>
      </c>
      <c r="B67" s="318">
        <v>76</v>
      </c>
      <c r="C67" s="320">
        <v>46</v>
      </c>
      <c r="D67" s="320">
        <v>149.5</v>
      </c>
      <c r="E67" s="320">
        <v>10</v>
      </c>
      <c r="F67" s="320">
        <v>12.18</v>
      </c>
      <c r="G67" s="320">
        <v>19.399999999999999</v>
      </c>
      <c r="I67" s="328"/>
      <c r="J67" s="328"/>
      <c r="K67" s="328"/>
      <c r="L67" s="328"/>
      <c r="M67" s="329"/>
    </row>
    <row r="68" spans="1:13" x14ac:dyDescent="0.25">
      <c r="A68" s="323">
        <f t="shared" si="9"/>
        <v>43333</v>
      </c>
      <c r="B68" s="318">
        <v>76</v>
      </c>
      <c r="C68" s="320">
        <v>79</v>
      </c>
      <c r="D68" s="320">
        <v>159.19999999999999</v>
      </c>
      <c r="E68" s="320">
        <v>9.4</v>
      </c>
      <c r="F68" s="320">
        <v>7.07</v>
      </c>
      <c r="G68" s="320">
        <v>19.399999999999999</v>
      </c>
      <c r="I68" s="328">
        <f>+AVERAGE(D66:D68)</f>
        <v>150.73333333333332</v>
      </c>
      <c r="J68" s="328">
        <f>+AVERAGE(E66:E68)</f>
        <v>9.7666666666666657</v>
      </c>
      <c r="K68" s="328">
        <f>+AVERAGE(F66:F68)</f>
        <v>10.026666666666666</v>
      </c>
      <c r="L68" s="328">
        <f>+AVERAGE(G66:G68)</f>
        <v>19.399999999999999</v>
      </c>
      <c r="M68" s="329" t="e">
        <f>+AVERAGE(H66:H68)</f>
        <v>#DIV/0!</v>
      </c>
    </row>
    <row r="69" spans="1:13" x14ac:dyDescent="0.25">
      <c r="A69" s="323">
        <v>43340</v>
      </c>
      <c r="B69" s="319">
        <f>A69-$A$38</f>
        <v>83</v>
      </c>
      <c r="C69" s="320">
        <v>3</v>
      </c>
      <c r="D69" s="320">
        <v>173.8</v>
      </c>
      <c r="E69" s="320">
        <v>8.3000000000000007</v>
      </c>
      <c r="F69" s="320">
        <v>5.6</v>
      </c>
      <c r="G69" s="320">
        <v>16.7</v>
      </c>
      <c r="H69" s="321">
        <v>3.8</v>
      </c>
      <c r="I69" s="328"/>
      <c r="J69" s="328"/>
      <c r="K69" s="328"/>
      <c r="L69" s="328"/>
      <c r="M69" s="329"/>
    </row>
    <row r="70" spans="1:13" x14ac:dyDescent="0.25">
      <c r="A70" s="323">
        <f t="shared" ref="A70:A71" si="10">+A69</f>
        <v>43340</v>
      </c>
      <c r="B70" s="318">
        <v>83</v>
      </c>
      <c r="C70" s="320">
        <v>35</v>
      </c>
      <c r="D70" s="320">
        <v>152.69999999999999</v>
      </c>
      <c r="E70" s="320">
        <v>8.9</v>
      </c>
      <c r="F70" s="320">
        <v>6.22</v>
      </c>
      <c r="G70" s="320">
        <v>16.7</v>
      </c>
      <c r="H70" s="321">
        <v>3.73</v>
      </c>
      <c r="I70" s="328"/>
      <c r="J70" s="328"/>
      <c r="K70" s="328"/>
      <c r="L70" s="328"/>
      <c r="M70" s="329"/>
    </row>
    <row r="71" spans="1:13" x14ac:dyDescent="0.25">
      <c r="A71" s="323">
        <f t="shared" si="10"/>
        <v>43340</v>
      </c>
      <c r="B71" s="318">
        <v>83</v>
      </c>
      <c r="C71" s="320">
        <v>72</v>
      </c>
      <c r="D71" s="320">
        <v>139.9</v>
      </c>
      <c r="E71" s="320">
        <v>9.5</v>
      </c>
      <c r="F71" s="320">
        <v>7.27</v>
      </c>
      <c r="G71" s="320">
        <v>17.100000000000001</v>
      </c>
      <c r="H71" s="321">
        <v>3.87</v>
      </c>
      <c r="I71" s="328">
        <f>+AVERAGE(D69:D71)</f>
        <v>155.46666666666667</v>
      </c>
      <c r="J71" s="328">
        <f>+AVERAGE(E69:E71)</f>
        <v>8.9</v>
      </c>
      <c r="K71" s="328">
        <f>+AVERAGE(F69:F71)</f>
        <v>6.3633333333333333</v>
      </c>
      <c r="L71" s="328">
        <f>+AVERAGE(G69:G71)</f>
        <v>16.833333333333332</v>
      </c>
      <c r="M71" s="329">
        <f>+AVERAGE(H69:H71)</f>
        <v>3.7999999999999994</v>
      </c>
    </row>
    <row r="72" spans="1:13" x14ac:dyDescent="0.25">
      <c r="A72" s="323">
        <v>43347</v>
      </c>
      <c r="B72" s="319">
        <f>A72-$A$38</f>
        <v>90</v>
      </c>
      <c r="C72" s="320">
        <v>29</v>
      </c>
      <c r="D72" s="320">
        <v>140.69999999999999</v>
      </c>
      <c r="E72" s="320">
        <v>9.1999999999999993</v>
      </c>
      <c r="F72" s="320">
        <v>6.94</v>
      </c>
      <c r="G72" s="320">
        <v>18.399999999999999</v>
      </c>
      <c r="H72" s="321">
        <v>4.6399999999999997</v>
      </c>
      <c r="I72" s="328"/>
      <c r="J72" s="328"/>
      <c r="K72" s="328"/>
      <c r="L72" s="328"/>
      <c r="M72" s="329"/>
    </row>
    <row r="73" spans="1:13" x14ac:dyDescent="0.25">
      <c r="A73" s="323">
        <f t="shared" ref="A73:A74" si="11">+A72</f>
        <v>43347</v>
      </c>
      <c r="B73" s="318">
        <v>90</v>
      </c>
      <c r="C73" s="320">
        <v>48</v>
      </c>
      <c r="D73" s="320">
        <v>155.69999999999999</v>
      </c>
      <c r="E73" s="320">
        <v>9.8000000000000007</v>
      </c>
      <c r="F73" s="320">
        <v>10.71</v>
      </c>
      <c r="G73" s="320">
        <v>18.3</v>
      </c>
      <c r="H73" s="321">
        <v>2.52</v>
      </c>
      <c r="I73" s="328"/>
      <c r="J73" s="328"/>
      <c r="K73" s="328"/>
      <c r="L73" s="328"/>
      <c r="M73" s="329"/>
    </row>
    <row r="74" spans="1:13" x14ac:dyDescent="0.25">
      <c r="A74" s="323">
        <f t="shared" si="11"/>
        <v>43347</v>
      </c>
      <c r="B74" s="318">
        <v>90</v>
      </c>
      <c r="C74" s="320">
        <v>71</v>
      </c>
      <c r="D74" s="320">
        <v>158.1</v>
      </c>
      <c r="E74" s="320">
        <v>7.6</v>
      </c>
      <c r="F74" s="320">
        <v>2.94</v>
      </c>
      <c r="G74" s="320">
        <v>18</v>
      </c>
      <c r="H74" s="321">
        <v>2.37</v>
      </c>
      <c r="I74" s="328">
        <f>+AVERAGE(D72:D74)</f>
        <v>151.5</v>
      </c>
      <c r="J74" s="328">
        <f>+AVERAGE(E72:E74)</f>
        <v>8.8666666666666671</v>
      </c>
      <c r="K74" s="328">
        <f>+AVERAGE(F72:F74)</f>
        <v>6.8633333333333342</v>
      </c>
      <c r="L74" s="328">
        <f>+AVERAGE(G72:G74)</f>
        <v>18.233333333333334</v>
      </c>
      <c r="M74" s="329">
        <f>+AVERAGE(H72:H74)</f>
        <v>3.1766666666666672</v>
      </c>
    </row>
    <row r="75" spans="1:13" x14ac:dyDescent="0.25">
      <c r="A75" s="323">
        <v>43361</v>
      </c>
      <c r="B75" s="319">
        <f>A75-$A$38</f>
        <v>104</v>
      </c>
      <c r="C75" s="320">
        <v>11</v>
      </c>
      <c r="D75" s="320">
        <v>152.80000000000001</v>
      </c>
      <c r="E75" s="320">
        <v>8.9</v>
      </c>
      <c r="F75" s="320">
        <v>8.01</v>
      </c>
      <c r="G75" s="320">
        <v>14.7</v>
      </c>
      <c r="H75" s="321">
        <v>3.15</v>
      </c>
      <c r="I75" s="328"/>
      <c r="J75" s="328"/>
      <c r="K75" s="328"/>
      <c r="L75" s="328"/>
      <c r="M75" s="329"/>
    </row>
    <row r="76" spans="1:13" x14ac:dyDescent="0.25">
      <c r="A76" s="323">
        <f t="shared" ref="A76:A77" si="12">+A75</f>
        <v>43361</v>
      </c>
      <c r="B76" s="318">
        <v>104</v>
      </c>
      <c r="C76" s="320">
        <v>47</v>
      </c>
      <c r="D76" s="320">
        <v>166.9</v>
      </c>
      <c r="E76" s="320">
        <v>9.3000000000000007</v>
      </c>
      <c r="F76" s="320">
        <v>11.9</v>
      </c>
      <c r="G76" s="320">
        <v>18</v>
      </c>
      <c r="H76" s="321">
        <v>1.52</v>
      </c>
      <c r="I76" s="328"/>
      <c r="J76" s="328"/>
      <c r="K76" s="328"/>
      <c r="L76" s="328"/>
      <c r="M76" s="329"/>
    </row>
    <row r="77" spans="1:13" x14ac:dyDescent="0.25">
      <c r="A77" s="323">
        <f t="shared" si="12"/>
        <v>43361</v>
      </c>
      <c r="B77" s="318">
        <v>104</v>
      </c>
      <c r="C77" s="320">
        <v>53</v>
      </c>
      <c r="D77" s="320">
        <v>164.4</v>
      </c>
      <c r="E77" s="320">
        <v>9.6999999999999993</v>
      </c>
      <c r="F77" s="320">
        <v>8.14</v>
      </c>
      <c r="G77" s="320">
        <v>14.9</v>
      </c>
      <c r="H77" s="321">
        <v>4.9000000000000004</v>
      </c>
      <c r="I77" s="328">
        <f>+AVERAGE(D75:D77)</f>
        <v>161.36666666666667</v>
      </c>
      <c r="J77" s="328">
        <f>+AVERAGE(E75:E77)</f>
        <v>9.3000000000000007</v>
      </c>
      <c r="K77" s="328">
        <f>+AVERAGE(F75:F77)</f>
        <v>9.35</v>
      </c>
      <c r="L77" s="328">
        <f>+AVERAGE(G75:G77)</f>
        <v>15.866666666666667</v>
      </c>
      <c r="M77" s="329">
        <f>+AVERAGE(H75:H77)</f>
        <v>3.19</v>
      </c>
    </row>
    <row r="78" spans="1:13" x14ac:dyDescent="0.25">
      <c r="A78" s="323">
        <v>43375</v>
      </c>
      <c r="B78" s="319">
        <f>A78-$A$38</f>
        <v>118</v>
      </c>
      <c r="C78" s="320">
        <v>1</v>
      </c>
      <c r="D78" s="320">
        <v>122.1</v>
      </c>
      <c r="E78" s="320">
        <v>8.6</v>
      </c>
      <c r="F78" s="320">
        <v>3.82</v>
      </c>
      <c r="G78" s="320">
        <v>10.7</v>
      </c>
      <c r="H78" s="321">
        <v>8.85</v>
      </c>
      <c r="I78" s="328"/>
      <c r="J78" s="328"/>
      <c r="K78" s="328"/>
      <c r="L78" s="328"/>
      <c r="M78" s="329"/>
    </row>
    <row r="79" spans="1:13" x14ac:dyDescent="0.25">
      <c r="A79" s="323">
        <f t="shared" ref="A79:A80" si="13">+A78</f>
        <v>43375</v>
      </c>
      <c r="B79" s="318">
        <v>118</v>
      </c>
      <c r="C79" s="320">
        <v>44</v>
      </c>
      <c r="D79" s="320">
        <v>144.80000000000001</v>
      </c>
      <c r="E79" s="320">
        <v>6.9</v>
      </c>
      <c r="F79" s="320">
        <v>4.75</v>
      </c>
      <c r="G79" s="320">
        <v>10.5</v>
      </c>
      <c r="H79" s="321">
        <v>5.77</v>
      </c>
      <c r="I79" s="328"/>
      <c r="J79" s="328"/>
      <c r="K79" s="328"/>
      <c r="L79" s="328"/>
      <c r="M79" s="329"/>
    </row>
    <row r="80" spans="1:13" x14ac:dyDescent="0.25">
      <c r="A80" s="323">
        <f t="shared" si="13"/>
        <v>43375</v>
      </c>
      <c r="B80" s="318">
        <v>118</v>
      </c>
      <c r="C80" s="320">
        <v>94</v>
      </c>
      <c r="D80" s="320">
        <v>177.7</v>
      </c>
      <c r="E80" s="320">
        <v>6.8</v>
      </c>
      <c r="F80" s="320">
        <v>0.49</v>
      </c>
      <c r="G80" s="320">
        <v>10.7</v>
      </c>
      <c r="H80" s="321">
        <v>11.12</v>
      </c>
      <c r="I80" s="328">
        <f>+AVERAGE(D78:D80)</f>
        <v>148.19999999999999</v>
      </c>
      <c r="J80" s="328">
        <f>+AVERAGE(E78:E80)</f>
        <v>7.4333333333333336</v>
      </c>
      <c r="K80" s="328">
        <f>+AVERAGE(F78:F80)</f>
        <v>3.02</v>
      </c>
      <c r="L80" s="328">
        <f>+AVERAGE(G78:G80)</f>
        <v>10.633333333333333</v>
      </c>
      <c r="M80" s="329">
        <f>+AVERAGE(H78:H80)</f>
        <v>8.58</v>
      </c>
    </row>
    <row r="81" spans="1:13" x14ac:dyDescent="0.25">
      <c r="A81" s="323">
        <v>43404</v>
      </c>
      <c r="B81" s="319">
        <f>A81-$A$38</f>
        <v>147</v>
      </c>
      <c r="C81" s="320">
        <v>58</v>
      </c>
      <c r="D81" s="320">
        <v>178.9</v>
      </c>
      <c r="E81" s="320">
        <v>6.8</v>
      </c>
      <c r="F81" s="320">
        <v>4.71</v>
      </c>
      <c r="G81" s="320">
        <v>7.8</v>
      </c>
      <c r="H81" s="321">
        <v>8.09</v>
      </c>
    </row>
    <row r="82" spans="1:13" x14ac:dyDescent="0.25">
      <c r="A82" s="323">
        <f t="shared" ref="A82:A83" si="14">+A81</f>
        <v>43404</v>
      </c>
      <c r="C82" s="320">
        <v>93</v>
      </c>
      <c r="D82" s="320">
        <v>159.19999999999999</v>
      </c>
      <c r="E82" s="320">
        <v>6.5</v>
      </c>
      <c r="F82" s="320">
        <v>5.99</v>
      </c>
      <c r="G82" s="320">
        <v>7.7</v>
      </c>
      <c r="H82" s="321">
        <v>14.83</v>
      </c>
    </row>
    <row r="83" spans="1:13" x14ac:dyDescent="0.25">
      <c r="A83" s="323">
        <f t="shared" si="14"/>
        <v>43404</v>
      </c>
      <c r="C83" s="320">
        <v>98</v>
      </c>
      <c r="D83" s="320">
        <v>159.80000000000001</v>
      </c>
      <c r="E83" s="320">
        <v>6.7</v>
      </c>
      <c r="F83" s="320">
        <v>5.0999999999999996</v>
      </c>
      <c r="G83" s="320">
        <v>7.9</v>
      </c>
      <c r="H83" s="321">
        <v>14.17</v>
      </c>
      <c r="I83" s="328">
        <f>+AVERAGE(D81:D83)</f>
        <v>165.96666666666667</v>
      </c>
      <c r="J83" s="328">
        <f>+AVERAGE(E81:E83)</f>
        <v>6.666666666666667</v>
      </c>
      <c r="K83" s="328">
        <f>+AVERAGE(F81:F83)</f>
        <v>5.2666666666666666</v>
      </c>
      <c r="L83" s="328">
        <f>+AVERAGE(G81:G83)</f>
        <v>7.8</v>
      </c>
      <c r="M83" s="329">
        <f>+AVERAGE(H81:H83)</f>
        <v>12.363333333333335</v>
      </c>
    </row>
    <row r="84" spans="1:13" x14ac:dyDescent="0.25">
      <c r="A84" s="323">
        <v>43431</v>
      </c>
      <c r="B84" s="319">
        <f>A84-$A$38</f>
        <v>174</v>
      </c>
      <c r="C84" s="320">
        <v>32</v>
      </c>
      <c r="D84" s="320">
        <v>169.6</v>
      </c>
      <c r="E84" s="320">
        <v>6.4</v>
      </c>
      <c r="F84" s="320">
        <v>3.38</v>
      </c>
      <c r="G84" s="320">
        <v>5.8</v>
      </c>
      <c r="H84" s="321">
        <v>5.23</v>
      </c>
    </row>
    <row r="85" spans="1:13" x14ac:dyDescent="0.25">
      <c r="A85" s="323">
        <f t="shared" ref="A85:A86" si="15">+A84</f>
        <v>43431</v>
      </c>
      <c r="C85" s="320">
        <v>40</v>
      </c>
      <c r="D85" s="320">
        <v>185.9</v>
      </c>
      <c r="E85" s="320">
        <v>9.1</v>
      </c>
      <c r="F85" s="320">
        <v>14.83</v>
      </c>
      <c r="G85" s="320">
        <v>5.7</v>
      </c>
      <c r="H85" s="321">
        <v>3.59</v>
      </c>
    </row>
    <row r="86" spans="1:13" x14ac:dyDescent="0.25">
      <c r="A86" s="323">
        <f t="shared" si="15"/>
        <v>43431</v>
      </c>
      <c r="C86" s="320">
        <v>85</v>
      </c>
      <c r="D86" s="320">
        <v>133.4</v>
      </c>
      <c r="E86" s="320">
        <v>6.2</v>
      </c>
      <c r="F86" s="320">
        <v>3.53</v>
      </c>
      <c r="G86" s="320">
        <v>5.7</v>
      </c>
      <c r="H86" s="321">
        <v>4</v>
      </c>
      <c r="I86" s="328">
        <f>+AVERAGE(D84:D86)</f>
        <v>162.96666666666667</v>
      </c>
      <c r="J86" s="328">
        <f>+AVERAGE(E84:E86)</f>
        <v>7.2333333333333334</v>
      </c>
      <c r="K86" s="328">
        <f>+AVERAGE(F84:F86)</f>
        <v>7.246666666666667</v>
      </c>
      <c r="L86" s="328">
        <f>+AVERAGE(G84:G86)</f>
        <v>5.7333333333333334</v>
      </c>
      <c r="M86" s="329">
        <f>+AVERAGE(H84:H86)</f>
        <v>4.2733333333333334</v>
      </c>
    </row>
    <row r="87" spans="1:13" x14ac:dyDescent="0.25">
      <c r="A87" s="323">
        <v>43515</v>
      </c>
      <c r="B87" s="319">
        <f>A87-$A$38</f>
        <v>258</v>
      </c>
      <c r="C87" s="320">
        <v>50</v>
      </c>
      <c r="D87" s="320">
        <v>147.80000000000001</v>
      </c>
      <c r="E87" s="320">
        <v>9.3000000000000007</v>
      </c>
      <c r="F87" s="320">
        <v>7.5</v>
      </c>
      <c r="G87" s="320">
        <v>4.2</v>
      </c>
      <c r="H87" s="321">
        <v>3.92</v>
      </c>
    </row>
    <row r="88" spans="1:13" x14ac:dyDescent="0.25">
      <c r="A88" s="323">
        <f t="shared" ref="A88:A89" si="16">+A87</f>
        <v>43515</v>
      </c>
      <c r="B88" s="320"/>
      <c r="C88" s="320">
        <v>70</v>
      </c>
      <c r="D88" s="320">
        <v>72.099999999999994</v>
      </c>
      <c r="E88" s="320">
        <v>6</v>
      </c>
      <c r="F88" s="320">
        <v>1.6</v>
      </c>
      <c r="G88" s="320">
        <v>3.8</v>
      </c>
      <c r="H88" s="321">
        <v>3.05</v>
      </c>
    </row>
    <row r="89" spans="1:13" x14ac:dyDescent="0.25">
      <c r="A89" s="323">
        <f t="shared" si="16"/>
        <v>43515</v>
      </c>
      <c r="B89" s="320"/>
      <c r="C89" s="320">
        <v>90</v>
      </c>
      <c r="D89" s="320">
        <v>83.2</v>
      </c>
      <c r="E89" s="320">
        <v>6</v>
      </c>
      <c r="F89" s="320">
        <v>2</v>
      </c>
      <c r="G89" s="320">
        <v>3.9</v>
      </c>
      <c r="H89" s="321">
        <v>2.65</v>
      </c>
      <c r="I89" s="328">
        <f>+AVERAGE(D87:D89)</f>
        <v>101.03333333333335</v>
      </c>
      <c r="J89" s="328">
        <f>+AVERAGE(E87:E89)</f>
        <v>7.1000000000000005</v>
      </c>
      <c r="K89" s="328">
        <f>+AVERAGE(F87:F89)</f>
        <v>3.6999999999999997</v>
      </c>
      <c r="L89" s="328">
        <f>+AVERAGE(G87:G89)</f>
        <v>3.9666666666666668</v>
      </c>
      <c r="M89" s="329">
        <f>+AVERAGE(H87:H89)</f>
        <v>3.2066666666666666</v>
      </c>
    </row>
    <row r="90" spans="1:13" x14ac:dyDescent="0.25">
      <c r="A90" s="323">
        <v>43543</v>
      </c>
      <c r="B90" s="319">
        <f>A90-$A$38</f>
        <v>286</v>
      </c>
      <c r="C90" s="320">
        <v>6</v>
      </c>
      <c r="D90" s="320">
        <v>48.5</v>
      </c>
      <c r="E90" s="320">
        <v>6.7</v>
      </c>
      <c r="F90" s="320">
        <v>4.8</v>
      </c>
      <c r="G90" s="320">
        <v>5.7</v>
      </c>
      <c r="H90" s="321">
        <v>3.61</v>
      </c>
    </row>
    <row r="91" spans="1:13" x14ac:dyDescent="0.25">
      <c r="A91" s="323">
        <f t="shared" ref="A91:A92" si="17">+A90</f>
        <v>43543</v>
      </c>
      <c r="B91" s="320"/>
      <c r="C91" s="320">
        <v>41</v>
      </c>
      <c r="D91" s="320">
        <v>89.6</v>
      </c>
      <c r="E91" s="320">
        <v>6.3</v>
      </c>
      <c r="F91" s="320">
        <v>4.0999999999999996</v>
      </c>
      <c r="G91" s="320">
        <v>5.2</v>
      </c>
      <c r="H91" s="321">
        <v>3.63</v>
      </c>
    </row>
    <row r="92" spans="1:13" x14ac:dyDescent="0.25">
      <c r="A92" s="323">
        <f t="shared" si="17"/>
        <v>43543</v>
      </c>
      <c r="B92" s="320"/>
      <c r="C92" s="320">
        <v>62</v>
      </c>
      <c r="D92" s="320">
        <v>65.5</v>
      </c>
      <c r="E92" s="320">
        <v>6.2</v>
      </c>
      <c r="F92" s="320">
        <v>1.2</v>
      </c>
      <c r="G92" s="320">
        <v>4.9000000000000004</v>
      </c>
      <c r="H92" s="321">
        <v>3.32</v>
      </c>
      <c r="I92" s="328">
        <f>+AVERAGE(D90:D92)</f>
        <v>67.86666666666666</v>
      </c>
      <c r="J92" s="328">
        <f>+AVERAGE(E90:E92)</f>
        <v>6.3999999999999995</v>
      </c>
      <c r="K92" s="328">
        <f>+AVERAGE(F90:F92)</f>
        <v>3.3666666666666658</v>
      </c>
      <c r="L92" s="328">
        <f>+AVERAGE(G90:G92)</f>
        <v>5.2666666666666666</v>
      </c>
      <c r="M92" s="329">
        <f>+AVERAGE(H90:H92)</f>
        <v>3.52</v>
      </c>
    </row>
    <row r="93" spans="1:13" x14ac:dyDescent="0.25">
      <c r="A93" s="323">
        <v>43578</v>
      </c>
      <c r="B93" s="319">
        <f>A93-$A$38</f>
        <v>321</v>
      </c>
      <c r="C93" s="320">
        <v>17</v>
      </c>
      <c r="D93" s="320">
        <v>66</v>
      </c>
      <c r="E93" s="320">
        <v>6.2</v>
      </c>
      <c r="F93" s="320">
        <v>3.2</v>
      </c>
      <c r="G93" s="320">
        <v>10.3</v>
      </c>
      <c r="H93" s="321">
        <v>4.25</v>
      </c>
      <c r="I93" s="328"/>
      <c r="J93" s="328"/>
      <c r="K93" s="328"/>
      <c r="L93" s="328"/>
      <c r="M93" s="329"/>
    </row>
    <row r="94" spans="1:13" x14ac:dyDescent="0.25">
      <c r="A94" s="323">
        <f t="shared" ref="A94:A95" si="18">+A93</f>
        <v>43578</v>
      </c>
      <c r="B94" s="320"/>
      <c r="C94" s="320">
        <v>43</v>
      </c>
      <c r="D94" s="320">
        <v>90.8</v>
      </c>
      <c r="E94" s="320">
        <v>6.5</v>
      </c>
      <c r="F94" s="320">
        <v>4.8</v>
      </c>
      <c r="G94" s="320">
        <v>13.5</v>
      </c>
      <c r="H94" s="321">
        <v>1.79</v>
      </c>
      <c r="I94" s="328"/>
      <c r="J94" s="328"/>
      <c r="K94" s="328"/>
      <c r="L94" s="328"/>
      <c r="M94" s="329"/>
    </row>
    <row r="95" spans="1:13" x14ac:dyDescent="0.25">
      <c r="A95" s="323">
        <f t="shared" si="18"/>
        <v>43578</v>
      </c>
      <c r="B95" s="320"/>
      <c r="C95" s="320">
        <v>27</v>
      </c>
      <c r="D95" s="320">
        <v>66.3</v>
      </c>
      <c r="E95" s="320">
        <v>6.4</v>
      </c>
      <c r="F95" s="320">
        <v>9.1</v>
      </c>
      <c r="G95" s="320">
        <v>10.8</v>
      </c>
      <c r="H95" s="321">
        <v>3.68</v>
      </c>
      <c r="I95" s="328">
        <f>+AVERAGE(D93:D95)</f>
        <v>74.366666666666674</v>
      </c>
      <c r="J95" s="328">
        <f>+AVERAGE(E93:E95)</f>
        <v>6.3666666666666671</v>
      </c>
      <c r="K95" s="328">
        <f>+AVERAGE(F93:F95)</f>
        <v>5.7</v>
      </c>
      <c r="L95" s="328">
        <f>+AVERAGE(G93:G95)</f>
        <v>11.533333333333333</v>
      </c>
      <c r="M95" s="329">
        <f>+AVERAGE(H93:H95)</f>
        <v>3.24</v>
      </c>
    </row>
    <row r="96" spans="1:13" x14ac:dyDescent="0.25">
      <c r="A96" s="323">
        <v>43606</v>
      </c>
      <c r="B96" s="319">
        <f>A96-$A$38</f>
        <v>349</v>
      </c>
      <c r="C96" s="320">
        <v>36</v>
      </c>
      <c r="D96" s="320">
        <v>99.5</v>
      </c>
      <c r="E96" s="320">
        <v>7</v>
      </c>
      <c r="F96" s="320">
        <v>6.8</v>
      </c>
      <c r="G96" s="320">
        <v>13</v>
      </c>
      <c r="H96" s="321">
        <v>2.93</v>
      </c>
    </row>
    <row r="97" spans="1:13" x14ac:dyDescent="0.25">
      <c r="A97" s="323">
        <f t="shared" ref="A97:A98" si="19">+A96</f>
        <v>43606</v>
      </c>
      <c r="B97" s="320"/>
      <c r="C97" s="320">
        <v>59</v>
      </c>
      <c r="D97" s="320">
        <v>90.6</v>
      </c>
      <c r="E97" s="320">
        <v>6.3</v>
      </c>
      <c r="F97" s="320">
        <v>1.3</v>
      </c>
      <c r="G97" s="320">
        <v>12.5</v>
      </c>
      <c r="H97" s="321">
        <v>1.49</v>
      </c>
    </row>
    <row r="98" spans="1:13" x14ac:dyDescent="0.25">
      <c r="A98" s="323">
        <f t="shared" si="19"/>
        <v>43606</v>
      </c>
      <c r="B98" s="320"/>
      <c r="C98" s="320">
        <v>91</v>
      </c>
      <c r="D98" s="320">
        <v>57.5</v>
      </c>
      <c r="E98" s="320">
        <v>6.5</v>
      </c>
      <c r="F98" s="320">
        <v>1.2</v>
      </c>
      <c r="G98" s="320">
        <v>13</v>
      </c>
      <c r="H98" s="321">
        <v>9.5399999999999991</v>
      </c>
      <c r="I98" s="328">
        <f>+AVERAGE(D96:D98)</f>
        <v>82.533333333333331</v>
      </c>
      <c r="J98" s="328">
        <f>+AVERAGE(E96:E98)</f>
        <v>6.6000000000000005</v>
      </c>
      <c r="K98" s="328">
        <f>+AVERAGE(F96:F98)</f>
        <v>3.0999999999999996</v>
      </c>
      <c r="L98" s="328">
        <f>+AVERAGE(G96:G98)</f>
        <v>12.833333333333334</v>
      </c>
      <c r="M98" s="329">
        <f>+AVERAGE(H96:H98)</f>
        <v>4.6533333333333333</v>
      </c>
    </row>
    <row r="99" spans="1:13" x14ac:dyDescent="0.25">
      <c r="B99" s="320"/>
    </row>
    <row r="100" spans="1:13" x14ac:dyDescent="0.25">
      <c r="B100" s="320"/>
    </row>
    <row r="101" spans="1:13" x14ac:dyDescent="0.25">
      <c r="B101" s="320"/>
      <c r="I101" s="328"/>
      <c r="J101" s="328"/>
      <c r="K101" s="328"/>
      <c r="L101" s="328"/>
      <c r="M101" s="329"/>
    </row>
    <row r="102" spans="1:13" x14ac:dyDescent="0.25">
      <c r="B102" s="320"/>
    </row>
    <row r="103" spans="1:13" x14ac:dyDescent="0.25">
      <c r="B103" s="320"/>
    </row>
    <row r="104" spans="1:13" x14ac:dyDescent="0.25">
      <c r="A104" s="326"/>
      <c r="B104" s="320"/>
    </row>
    <row r="105" spans="1:13" x14ac:dyDescent="0.25">
      <c r="B105" s="320"/>
    </row>
    <row r="106" spans="1:13" x14ac:dyDescent="0.25">
      <c r="B106" s="320"/>
    </row>
    <row r="107" spans="1:13" x14ac:dyDescent="0.25">
      <c r="B107" s="320"/>
    </row>
    <row r="108" spans="1:13" x14ac:dyDescent="0.25">
      <c r="B108" s="320"/>
      <c r="I108" s="328"/>
      <c r="J108" s="328"/>
      <c r="K108" s="328"/>
      <c r="L108" s="328"/>
      <c r="M108" s="329"/>
    </row>
    <row r="109" spans="1:13" x14ac:dyDescent="0.25">
      <c r="B109" s="320"/>
    </row>
    <row r="110" spans="1:13" x14ac:dyDescent="0.25">
      <c r="B110" s="320"/>
    </row>
    <row r="111" spans="1:13" x14ac:dyDescent="0.25">
      <c r="A111" s="326"/>
      <c r="B111" s="320"/>
    </row>
    <row r="112" spans="1:13" x14ac:dyDescent="0.25">
      <c r="B112" s="320"/>
    </row>
    <row r="113" spans="1:13" x14ac:dyDescent="0.25">
      <c r="B113" s="320"/>
    </row>
    <row r="114" spans="1:13" x14ac:dyDescent="0.25">
      <c r="B114" s="320"/>
    </row>
    <row r="115" spans="1:13" x14ac:dyDescent="0.25">
      <c r="B115" s="320"/>
      <c r="I115" s="328"/>
      <c r="J115" s="328"/>
      <c r="K115" s="328"/>
      <c r="L115" s="328"/>
      <c r="M115" s="329"/>
    </row>
    <row r="116" spans="1:13" x14ac:dyDescent="0.25">
      <c r="B116" s="320"/>
    </row>
    <row r="117" spans="1:13" x14ac:dyDescent="0.25">
      <c r="B117" s="320"/>
    </row>
    <row r="118" spans="1:13" x14ac:dyDescent="0.25">
      <c r="A118" s="326"/>
      <c r="B118" s="320"/>
    </row>
    <row r="119" spans="1:13" x14ac:dyDescent="0.25">
      <c r="B119" s="320"/>
    </row>
    <row r="120" spans="1:13" x14ac:dyDescent="0.25">
      <c r="B120" s="320"/>
    </row>
    <row r="121" spans="1:13" x14ac:dyDescent="0.25">
      <c r="B121" s="320"/>
    </row>
    <row r="122" spans="1:13" x14ac:dyDescent="0.25">
      <c r="B122" s="320"/>
      <c r="I122" s="328"/>
      <c r="J122" s="328"/>
      <c r="K122" s="328"/>
      <c r="L122" s="328"/>
      <c r="M122" s="329"/>
    </row>
    <row r="123" spans="1:13" x14ac:dyDescent="0.25">
      <c r="B123" s="320"/>
    </row>
    <row r="124" spans="1:13" x14ac:dyDescent="0.25">
      <c r="B124" s="320"/>
    </row>
    <row r="125" spans="1:13" x14ac:dyDescent="0.25">
      <c r="A125" s="326"/>
      <c r="B125" s="320"/>
    </row>
    <row r="126" spans="1:13" x14ac:dyDescent="0.25">
      <c r="B126" s="320"/>
    </row>
    <row r="127" spans="1:13" x14ac:dyDescent="0.25">
      <c r="B127" s="320"/>
    </row>
    <row r="128" spans="1:13" x14ac:dyDescent="0.25">
      <c r="B128" s="320"/>
    </row>
    <row r="129" spans="1:13" x14ac:dyDescent="0.25">
      <c r="B129" s="320"/>
      <c r="I129" s="328"/>
      <c r="J129" s="328"/>
      <c r="K129" s="328"/>
      <c r="L129" s="328"/>
      <c r="M129" s="329"/>
    </row>
    <row r="130" spans="1:13" x14ac:dyDescent="0.25">
      <c r="B130" s="320"/>
    </row>
    <row r="131" spans="1:13" x14ac:dyDescent="0.25">
      <c r="B131" s="320"/>
    </row>
    <row r="132" spans="1:13" x14ac:dyDescent="0.25">
      <c r="A132" s="326"/>
      <c r="B132" s="320"/>
    </row>
    <row r="133" spans="1:13" x14ac:dyDescent="0.25">
      <c r="B133" s="320"/>
    </row>
    <row r="134" spans="1:13" x14ac:dyDescent="0.25">
      <c r="B134" s="320"/>
    </row>
    <row r="135" spans="1:13" x14ac:dyDescent="0.25">
      <c r="B135" s="320"/>
    </row>
    <row r="136" spans="1:13" x14ac:dyDescent="0.25">
      <c r="B136" s="320"/>
      <c r="I136" s="328"/>
      <c r="J136" s="328"/>
      <c r="K136" s="328"/>
      <c r="L136" s="328"/>
      <c r="M136" s="329"/>
    </row>
    <row r="137" spans="1:13" x14ac:dyDescent="0.25">
      <c r="B137" s="320"/>
    </row>
    <row r="138" spans="1:13" x14ac:dyDescent="0.25">
      <c r="A138" s="326"/>
      <c r="B138" s="320"/>
    </row>
    <row r="139" spans="1:13" x14ac:dyDescent="0.25">
      <c r="B139" s="320"/>
    </row>
    <row r="140" spans="1:13" x14ac:dyDescent="0.25">
      <c r="B140" s="320"/>
    </row>
    <row r="141" spans="1:13" x14ac:dyDescent="0.25">
      <c r="B141" s="320"/>
    </row>
    <row r="142" spans="1:13" x14ac:dyDescent="0.25">
      <c r="B142" s="320"/>
      <c r="I142" s="328"/>
      <c r="J142" s="328"/>
      <c r="K142" s="328"/>
      <c r="L142" s="328"/>
      <c r="M142" s="329"/>
    </row>
    <row r="143" spans="1:13" x14ac:dyDescent="0.25">
      <c r="B143" s="320"/>
    </row>
    <row r="144" spans="1:13" x14ac:dyDescent="0.25">
      <c r="B144" s="320"/>
    </row>
    <row r="145" spans="1:13" x14ac:dyDescent="0.25">
      <c r="A145" s="326"/>
      <c r="B145" s="320"/>
    </row>
    <row r="146" spans="1:13" x14ac:dyDescent="0.25">
      <c r="B146" s="320"/>
    </row>
    <row r="147" spans="1:13" x14ac:dyDescent="0.25">
      <c r="B147" s="320"/>
    </row>
    <row r="148" spans="1:13" x14ac:dyDescent="0.25">
      <c r="B148" s="320"/>
    </row>
    <row r="149" spans="1:13" x14ac:dyDescent="0.25">
      <c r="B149" s="320"/>
      <c r="I149" s="328"/>
      <c r="J149" s="328"/>
      <c r="K149" s="328"/>
      <c r="L149" s="328"/>
      <c r="M149" s="329"/>
    </row>
    <row r="150" spans="1:13" x14ac:dyDescent="0.25">
      <c r="B150" s="320"/>
    </row>
    <row r="151" spans="1:13" x14ac:dyDescent="0.25">
      <c r="B151" s="320"/>
    </row>
    <row r="152" spans="1:13" x14ac:dyDescent="0.25">
      <c r="A152" s="326"/>
      <c r="B152" s="320"/>
    </row>
    <row r="153" spans="1:13" x14ac:dyDescent="0.25">
      <c r="B153" s="320"/>
    </row>
    <row r="154" spans="1:13" x14ac:dyDescent="0.25">
      <c r="B154" s="320"/>
    </row>
    <row r="155" spans="1:13" x14ac:dyDescent="0.25">
      <c r="B155" s="320"/>
    </row>
    <row r="156" spans="1:13" x14ac:dyDescent="0.25">
      <c r="B156" s="320"/>
      <c r="I156" s="328"/>
      <c r="J156" s="328"/>
      <c r="K156" s="328"/>
      <c r="L156" s="328"/>
      <c r="M156" s="329"/>
    </row>
    <row r="157" spans="1:13" x14ac:dyDescent="0.25">
      <c r="B157" s="320"/>
    </row>
    <row r="158" spans="1:13" x14ac:dyDescent="0.25">
      <c r="B158" s="320"/>
    </row>
    <row r="159" spans="1:13" x14ac:dyDescent="0.25">
      <c r="A159" s="326"/>
      <c r="B159" s="320"/>
    </row>
    <row r="160" spans="1:13" x14ac:dyDescent="0.25">
      <c r="B160" s="320"/>
    </row>
    <row r="161" spans="1:13" x14ac:dyDescent="0.25">
      <c r="B161" s="320"/>
    </row>
    <row r="162" spans="1:13" x14ac:dyDescent="0.25">
      <c r="B162" s="320"/>
    </row>
    <row r="163" spans="1:13" x14ac:dyDescent="0.25">
      <c r="B163" s="320"/>
      <c r="I163" s="328"/>
      <c r="J163" s="328"/>
      <c r="K163" s="328"/>
      <c r="L163" s="328"/>
      <c r="M163" s="329"/>
    </row>
    <row r="164" spans="1:13" x14ac:dyDescent="0.25">
      <c r="B164" s="320"/>
    </row>
    <row r="165" spans="1:13" x14ac:dyDescent="0.25">
      <c r="B165" s="320"/>
    </row>
    <row r="166" spans="1:13" x14ac:dyDescent="0.25">
      <c r="A166" s="326"/>
      <c r="B166" s="320"/>
    </row>
    <row r="167" spans="1:13" x14ac:dyDescent="0.25">
      <c r="B167" s="320"/>
    </row>
    <row r="168" spans="1:13" x14ac:dyDescent="0.25">
      <c r="B168" s="320"/>
    </row>
    <row r="169" spans="1:13" x14ac:dyDescent="0.25">
      <c r="B169" s="320"/>
    </row>
    <row r="170" spans="1:13" x14ac:dyDescent="0.25">
      <c r="B170" s="320"/>
      <c r="I170" s="328"/>
      <c r="J170" s="328"/>
      <c r="K170" s="328"/>
      <c r="L170" s="328"/>
      <c r="M170" s="329"/>
    </row>
    <row r="171" spans="1:13" x14ac:dyDescent="0.25">
      <c r="B171" s="320"/>
    </row>
    <row r="172" spans="1:13" x14ac:dyDescent="0.25">
      <c r="B172" s="320"/>
    </row>
    <row r="173" spans="1:13" x14ac:dyDescent="0.25">
      <c r="A173" s="326"/>
      <c r="B173" s="320"/>
    </row>
    <row r="174" spans="1:13" x14ac:dyDescent="0.25">
      <c r="B174" s="320"/>
    </row>
    <row r="175" spans="1:13" x14ac:dyDescent="0.25">
      <c r="B175" s="320"/>
    </row>
    <row r="176" spans="1:13" x14ac:dyDescent="0.25">
      <c r="B176" s="320"/>
    </row>
    <row r="177" spans="1:13" x14ac:dyDescent="0.25">
      <c r="B177" s="320"/>
      <c r="I177" s="328"/>
      <c r="J177" s="328"/>
      <c r="K177" s="328"/>
      <c r="L177" s="328"/>
      <c r="M177" s="329"/>
    </row>
    <row r="178" spans="1:13" x14ac:dyDescent="0.25">
      <c r="B178" s="320"/>
    </row>
    <row r="179" spans="1:13" x14ac:dyDescent="0.25">
      <c r="B179" s="320"/>
    </row>
    <row r="180" spans="1:13" x14ac:dyDescent="0.25">
      <c r="A180" s="326"/>
      <c r="B180" s="320"/>
    </row>
    <row r="181" spans="1:13" x14ac:dyDescent="0.25">
      <c r="B181" s="320"/>
    </row>
    <row r="182" spans="1:13" x14ac:dyDescent="0.25">
      <c r="B182" s="320"/>
    </row>
    <row r="183" spans="1:13" x14ac:dyDescent="0.25">
      <c r="B183" s="320"/>
    </row>
    <row r="184" spans="1:13" x14ac:dyDescent="0.25">
      <c r="B184" s="320"/>
      <c r="I184" s="328"/>
      <c r="J184" s="328"/>
      <c r="K184" s="328"/>
      <c r="L184" s="328"/>
      <c r="M184" s="329"/>
    </row>
    <row r="185" spans="1:13" x14ac:dyDescent="0.25">
      <c r="B185" s="320"/>
    </row>
    <row r="186" spans="1:13" x14ac:dyDescent="0.25">
      <c r="B186" s="320"/>
    </row>
    <row r="187" spans="1:13" x14ac:dyDescent="0.25">
      <c r="A187" s="326"/>
      <c r="B187" s="320"/>
    </row>
    <row r="188" spans="1:13" x14ac:dyDescent="0.25">
      <c r="B188" s="320"/>
    </row>
    <row r="189" spans="1:13" x14ac:dyDescent="0.25">
      <c r="B189" s="320"/>
    </row>
    <row r="190" spans="1:13" x14ac:dyDescent="0.25">
      <c r="B190" s="320"/>
    </row>
    <row r="191" spans="1:13" x14ac:dyDescent="0.25">
      <c r="B191" s="320"/>
      <c r="I191" s="328"/>
      <c r="J191" s="328"/>
      <c r="K191" s="328"/>
      <c r="L191" s="328"/>
      <c r="M191" s="329"/>
    </row>
    <row r="192" spans="1:13" x14ac:dyDescent="0.25">
      <c r="B192" s="320"/>
    </row>
    <row r="193" spans="1:13" x14ac:dyDescent="0.25">
      <c r="B193" s="320"/>
    </row>
    <row r="194" spans="1:13" x14ac:dyDescent="0.25">
      <c r="A194" s="327"/>
      <c r="B194" s="320"/>
    </row>
    <row r="195" spans="1:13" x14ac:dyDescent="0.25">
      <c r="B195" s="320"/>
    </row>
    <row r="196" spans="1:13" x14ac:dyDescent="0.25">
      <c r="B196" s="320"/>
    </row>
    <row r="197" spans="1:13" x14ac:dyDescent="0.25">
      <c r="B197" s="320"/>
    </row>
    <row r="198" spans="1:13" x14ac:dyDescent="0.25">
      <c r="B198" s="320"/>
      <c r="I198" s="328"/>
      <c r="J198" s="328"/>
      <c r="K198" s="328"/>
      <c r="L198" s="328"/>
      <c r="M198" s="329"/>
    </row>
    <row r="199" spans="1:13" x14ac:dyDescent="0.25">
      <c r="B199" s="320"/>
    </row>
    <row r="200" spans="1:13" x14ac:dyDescent="0.25">
      <c r="B200" s="320"/>
    </row>
    <row r="201" spans="1:13" x14ac:dyDescent="0.25">
      <c r="A201" s="327"/>
      <c r="B201" s="320"/>
    </row>
    <row r="202" spans="1:13" x14ac:dyDescent="0.25">
      <c r="B202" s="320"/>
    </row>
    <row r="203" spans="1:13" x14ac:dyDescent="0.25">
      <c r="B203" s="320"/>
    </row>
    <row r="204" spans="1:13" x14ac:dyDescent="0.25">
      <c r="B204" s="320"/>
    </row>
    <row r="205" spans="1:13" x14ac:dyDescent="0.25">
      <c r="B205" s="320"/>
      <c r="I205" s="328"/>
      <c r="J205" s="328"/>
      <c r="K205" s="328"/>
      <c r="L205" s="328"/>
      <c r="M205" s="329"/>
    </row>
    <row r="206" spans="1:13" x14ac:dyDescent="0.25">
      <c r="B206" s="320"/>
    </row>
    <row r="207" spans="1:13" x14ac:dyDescent="0.25">
      <c r="B207" s="320"/>
    </row>
    <row r="208" spans="1:13" x14ac:dyDescent="0.25">
      <c r="A208" s="327"/>
      <c r="B208" s="320"/>
    </row>
    <row r="209" spans="1:13" x14ac:dyDescent="0.25">
      <c r="A209" s="327"/>
      <c r="B209" s="320"/>
    </row>
    <row r="210" spans="1:13" x14ac:dyDescent="0.25">
      <c r="A210" s="327"/>
      <c r="B210" s="320"/>
    </row>
    <row r="211" spans="1:13" x14ac:dyDescent="0.25">
      <c r="A211" s="327"/>
      <c r="B211" s="320"/>
    </row>
    <row r="212" spans="1:13" x14ac:dyDescent="0.25">
      <c r="A212" s="327"/>
      <c r="B212" s="320"/>
      <c r="I212" s="328"/>
      <c r="J212" s="328"/>
      <c r="K212" s="328"/>
      <c r="L212" s="328"/>
      <c r="M212" s="329"/>
    </row>
    <row r="213" spans="1:13" x14ac:dyDescent="0.25">
      <c r="A213" s="327"/>
      <c r="B213" s="320"/>
    </row>
    <row r="214" spans="1:13" x14ac:dyDescent="0.25">
      <c r="B214" s="320"/>
    </row>
    <row r="215" spans="1:13" x14ac:dyDescent="0.25">
      <c r="A215" s="327"/>
      <c r="B215" s="320"/>
    </row>
    <row r="216" spans="1:13" x14ac:dyDescent="0.25">
      <c r="A216" s="327"/>
      <c r="B216" s="320"/>
    </row>
    <row r="217" spans="1:13" x14ac:dyDescent="0.25">
      <c r="A217" s="327"/>
      <c r="B217" s="320"/>
    </row>
    <row r="218" spans="1:13" x14ac:dyDescent="0.25">
      <c r="A218" s="327"/>
      <c r="B218" s="320"/>
    </row>
    <row r="219" spans="1:13" x14ac:dyDescent="0.25">
      <c r="A219" s="327"/>
      <c r="B219" s="320"/>
      <c r="I219" s="328"/>
      <c r="J219" s="328"/>
      <c r="K219" s="328"/>
      <c r="L219" s="328"/>
      <c r="M219" s="329"/>
    </row>
    <row r="220" spans="1:13" x14ac:dyDescent="0.25">
      <c r="A220" s="327"/>
      <c r="B220" s="320"/>
    </row>
    <row r="221" spans="1:13" x14ac:dyDescent="0.25">
      <c r="B221" s="320"/>
    </row>
  </sheetData>
  <mergeCells count="2">
    <mergeCell ref="I1:M1"/>
    <mergeCell ref="A1:H1"/>
  </mergeCells>
  <pageMargins left="0.7" right="0.7" top="0.75" bottom="0.75" header="0.3" footer="0.3"/>
  <pageSetup paperSize="9" orientation="portrait" r:id="rId1"/>
  <ignoredErrors>
    <ignoredError sqref="I98 I34:M34 I41:M41 I44:M44 I47:M47 I50:M50 I53:M53 I56:M56 I59:M59 I62:M62 I65:M65 I68:M68 I71:M71 I74:M74 I77:M77 I80:M80 I83:M83 I86:M86 I89:M89 I92:M92 J98:M98 I95:M9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I35"/>
  <sheetViews>
    <sheetView zoomScale="80" zoomScaleNormal="80" workbookViewId="0">
      <selection activeCell="I42" sqref="I42"/>
    </sheetView>
  </sheetViews>
  <sheetFormatPr defaultColWidth="11.5703125" defaultRowHeight="15" x14ac:dyDescent="0.25"/>
  <cols>
    <col min="1" max="3" width="10" style="320" customWidth="1"/>
    <col min="4" max="5" width="8.85546875" style="320" customWidth="1"/>
    <col min="6" max="8" width="8.7109375" style="320" customWidth="1"/>
    <col min="9" max="9" width="10.140625" style="320" customWidth="1"/>
    <col min="10" max="12" width="7.7109375" style="320" customWidth="1"/>
    <col min="13" max="13" width="10.42578125" style="320" customWidth="1"/>
    <col min="14" max="14" width="8" style="337" customWidth="1"/>
    <col min="15" max="15" width="8.5703125" style="337" customWidth="1"/>
    <col min="16" max="17" width="11.5703125" style="318" customWidth="1"/>
    <col min="18" max="18" width="11.5703125" style="318" bestFit="1" customWidth="1"/>
    <col min="19" max="23" width="11.5703125" style="318" customWidth="1"/>
    <col min="24" max="31" width="11.5703125" style="320"/>
    <col min="32" max="32" width="10.42578125" style="320" customWidth="1"/>
    <col min="33" max="35" width="11.5703125" style="320"/>
  </cols>
  <sheetData>
    <row r="1" spans="1:35" x14ac:dyDescent="0.25">
      <c r="A1" s="396" t="s">
        <v>49</v>
      </c>
      <c r="B1" s="396"/>
      <c r="C1" s="396"/>
      <c r="D1" s="396"/>
      <c r="E1" s="396"/>
      <c r="F1" s="396"/>
      <c r="G1" s="396"/>
      <c r="H1" s="396"/>
      <c r="I1" s="396"/>
      <c r="J1" s="333"/>
      <c r="K1" s="333"/>
      <c r="L1" s="333"/>
      <c r="M1" s="333"/>
      <c r="W1" s="320"/>
      <c r="AF1" s="333"/>
    </row>
    <row r="2" spans="1:35" ht="15.75" thickBot="1" x14ac:dyDescent="0.3">
      <c r="W2" s="320"/>
    </row>
    <row r="3" spans="1:35" ht="30" x14ac:dyDescent="0.25">
      <c r="A3" s="338" t="s">
        <v>0</v>
      </c>
      <c r="B3" s="339" t="s">
        <v>7</v>
      </c>
      <c r="C3" s="339"/>
      <c r="D3" s="340" t="s">
        <v>6</v>
      </c>
      <c r="E3" s="340" t="s">
        <v>60</v>
      </c>
      <c r="F3" s="340" t="s">
        <v>16</v>
      </c>
      <c r="G3" s="340" t="s">
        <v>17</v>
      </c>
      <c r="H3" s="340" t="s">
        <v>37</v>
      </c>
      <c r="I3" s="340" t="s">
        <v>46</v>
      </c>
      <c r="J3" s="340" t="s">
        <v>47</v>
      </c>
      <c r="K3" s="340" t="s">
        <v>48</v>
      </c>
      <c r="L3" s="341" t="s">
        <v>62</v>
      </c>
      <c r="M3" s="342"/>
      <c r="N3" s="342"/>
      <c r="O3" s="342" t="s">
        <v>102</v>
      </c>
      <c r="P3" s="342" t="s">
        <v>103</v>
      </c>
      <c r="Q3" s="342" t="s">
        <v>104</v>
      </c>
      <c r="R3" s="342" t="s">
        <v>105</v>
      </c>
      <c r="S3" s="342" t="s">
        <v>46</v>
      </c>
      <c r="T3" s="342" t="s">
        <v>47</v>
      </c>
      <c r="U3" s="342" t="s">
        <v>48</v>
      </c>
      <c r="V3" s="343" t="s">
        <v>106</v>
      </c>
      <c r="W3" s="342"/>
      <c r="X3" s="342"/>
      <c r="Y3" s="342" t="s">
        <v>32</v>
      </c>
      <c r="Z3" s="342" t="s">
        <v>33</v>
      </c>
      <c r="AA3" s="342" t="s">
        <v>34</v>
      </c>
      <c r="AB3" s="342" t="s">
        <v>35</v>
      </c>
      <c r="AC3" s="342" t="s">
        <v>46</v>
      </c>
      <c r="AD3" s="342" t="s">
        <v>47</v>
      </c>
      <c r="AE3" s="342" t="s">
        <v>48</v>
      </c>
      <c r="AF3" s="344" t="s">
        <v>61</v>
      </c>
    </row>
    <row r="4" spans="1:35" ht="15.75" thickBot="1" x14ac:dyDescent="0.3">
      <c r="A4" s="345"/>
      <c r="B4" s="346"/>
      <c r="C4" s="346"/>
      <c r="D4" s="347" t="s">
        <v>5</v>
      </c>
      <c r="E4" s="347"/>
      <c r="F4" s="347"/>
      <c r="G4" s="347"/>
      <c r="H4" s="347"/>
      <c r="I4" s="347"/>
      <c r="J4" s="347"/>
      <c r="K4" s="347"/>
      <c r="L4" s="348" t="s">
        <v>2</v>
      </c>
      <c r="M4" s="349"/>
      <c r="N4" s="349"/>
      <c r="O4" s="349" t="s">
        <v>14</v>
      </c>
      <c r="P4" s="349" t="s">
        <v>14</v>
      </c>
      <c r="Q4" s="349" t="s">
        <v>14</v>
      </c>
      <c r="R4" s="349" t="s">
        <v>14</v>
      </c>
      <c r="S4" s="349"/>
      <c r="T4" s="349"/>
      <c r="U4" s="349"/>
      <c r="V4" s="349" t="s">
        <v>2</v>
      </c>
      <c r="W4" s="349"/>
      <c r="X4" s="349"/>
      <c r="Y4" s="349" t="s">
        <v>14</v>
      </c>
      <c r="Z4" s="349" t="s">
        <v>14</v>
      </c>
      <c r="AA4" s="349" t="s">
        <v>14</v>
      </c>
      <c r="AB4" s="349" t="s">
        <v>14</v>
      </c>
      <c r="AC4" s="349"/>
      <c r="AD4" s="349"/>
      <c r="AE4" s="349"/>
      <c r="AF4" s="348" t="s">
        <v>2</v>
      </c>
    </row>
    <row r="5" spans="1:35" x14ac:dyDescent="0.25">
      <c r="A5" s="350"/>
      <c r="B5" s="350"/>
      <c r="C5" s="350"/>
      <c r="D5" s="351"/>
      <c r="E5" s="351"/>
      <c r="F5" s="351"/>
      <c r="G5" s="351"/>
      <c r="H5" s="351"/>
      <c r="I5" s="351"/>
      <c r="J5" s="351"/>
      <c r="K5" s="351"/>
      <c r="L5" s="352"/>
      <c r="M5" s="323">
        <v>42929</v>
      </c>
      <c r="N5" s="320"/>
      <c r="P5" s="337"/>
      <c r="Q5" s="337"/>
      <c r="R5" s="337"/>
      <c r="S5" s="337"/>
      <c r="T5" s="337"/>
      <c r="U5" s="337"/>
      <c r="V5" s="337"/>
      <c r="W5" s="323">
        <v>42929</v>
      </c>
      <c r="Y5" s="318"/>
      <c r="Z5" s="320">
        <v>1.12E-2</v>
      </c>
      <c r="AA5" s="320">
        <v>1.4500000000000001E-2</v>
      </c>
      <c r="AB5" s="320">
        <v>1.52E-2</v>
      </c>
      <c r="AF5" s="353"/>
    </row>
    <row r="6" spans="1:35" x14ac:dyDescent="0.25">
      <c r="A6" s="323">
        <f>+A8-14</f>
        <v>42941</v>
      </c>
      <c r="B6" s="354">
        <f>+VALUE(A6)</f>
        <v>42941</v>
      </c>
      <c r="C6" s="354"/>
      <c r="E6" s="318">
        <v>100</v>
      </c>
      <c r="L6" s="353"/>
      <c r="M6" s="323">
        <v>42940</v>
      </c>
      <c r="N6" s="355">
        <f>+M6-M5</f>
        <v>11</v>
      </c>
      <c r="O6" s="337">
        <v>0.13300000000000001</v>
      </c>
      <c r="P6" s="337"/>
      <c r="Q6" s="337"/>
      <c r="R6" s="337"/>
      <c r="S6" s="337"/>
      <c r="T6" s="337"/>
      <c r="U6" s="337"/>
      <c r="V6" s="337"/>
      <c r="W6" s="323">
        <v>42940</v>
      </c>
      <c r="X6" s="355">
        <f>+W6-W5</f>
        <v>11</v>
      </c>
      <c r="Y6" s="355">
        <v>1.3000000000000123E-2</v>
      </c>
      <c r="AC6" s="59"/>
      <c r="AD6" s="59"/>
      <c r="AE6" s="59"/>
      <c r="AF6" s="87"/>
    </row>
    <row r="7" spans="1:35" x14ac:dyDescent="0.25">
      <c r="A7" s="323"/>
      <c r="B7" s="323"/>
      <c r="C7" s="323"/>
      <c r="E7" s="318"/>
      <c r="L7" s="353"/>
      <c r="M7" s="323">
        <v>42947</v>
      </c>
      <c r="N7" s="355">
        <f>+M7-M6</f>
        <v>7</v>
      </c>
      <c r="O7" s="337">
        <v>0.15200000000000002</v>
      </c>
      <c r="P7" s="337"/>
      <c r="Q7" s="337"/>
      <c r="R7" s="337"/>
      <c r="S7" s="337"/>
      <c r="T7" s="337"/>
      <c r="U7" s="337"/>
      <c r="V7" s="337"/>
      <c r="W7" s="323">
        <v>42947</v>
      </c>
      <c r="X7" s="355">
        <f>+W7-W6</f>
        <v>7</v>
      </c>
      <c r="Y7" s="355">
        <v>1.7000000000000001E-2</v>
      </c>
      <c r="AC7" s="59"/>
      <c r="AD7" s="59"/>
      <c r="AE7" s="59"/>
      <c r="AF7" s="87"/>
    </row>
    <row r="8" spans="1:35" x14ac:dyDescent="0.25">
      <c r="A8" s="323">
        <v>42955</v>
      </c>
      <c r="B8" s="354">
        <f>+VALUE(A8)</f>
        <v>42955</v>
      </c>
      <c r="C8" s="354"/>
      <c r="D8" s="356">
        <f>+B8-B6</f>
        <v>14</v>
      </c>
      <c r="E8" s="355">
        <v>100</v>
      </c>
      <c r="F8" s="319">
        <v>210</v>
      </c>
      <c r="G8" s="319">
        <v>275</v>
      </c>
      <c r="I8" s="357">
        <f t="shared" ref="I8:J11" si="0">+(LN(F8)-LN($E8))/$D8</f>
        <v>5.2995524623526906E-2</v>
      </c>
      <c r="J8" s="357">
        <f t="shared" si="0"/>
        <v>7.2257207977034277E-2</v>
      </c>
      <c r="K8" s="357"/>
      <c r="L8" s="87">
        <f>+AVERAGE(I8:K8)</f>
        <v>6.2626366300280595E-2</v>
      </c>
      <c r="M8" s="323">
        <v>42954</v>
      </c>
      <c r="N8" s="356">
        <f>+M8-M7</f>
        <v>7</v>
      </c>
      <c r="O8" s="337">
        <v>0.14000000000000001</v>
      </c>
      <c r="P8" s="337">
        <v>0.38200000000000001</v>
      </c>
      <c r="Q8" s="337">
        <v>0.97000000000000008</v>
      </c>
      <c r="R8" s="337"/>
      <c r="S8" s="358">
        <f t="shared" ref="S8:S16" si="1">+(LN(P8)-LN($O8))/$N8</f>
        <v>0.14339688371389586</v>
      </c>
      <c r="T8" s="358">
        <f t="shared" ref="T8:T16" si="2">+(LN(Q8)-LN($O8))/$N8</f>
        <v>0.27652194984116057</v>
      </c>
      <c r="U8" s="358"/>
      <c r="V8" s="173">
        <f t="shared" ref="V8:V16" si="3">AVERAGE(S8:U8)</f>
        <v>0.20995941677752822</v>
      </c>
      <c r="W8" s="323">
        <v>42954</v>
      </c>
      <c r="X8" s="356">
        <f>+W8-W7</f>
        <v>7</v>
      </c>
      <c r="Y8" s="355">
        <v>1.4999999999999999E-2</v>
      </c>
      <c r="Z8" s="320">
        <v>3.9000000000000035E-2</v>
      </c>
      <c r="AA8" s="320">
        <v>5.600000000000005E-2</v>
      </c>
      <c r="AC8" s="358">
        <f>+(LN(Z8)-LN($Y8))/$X8</f>
        <v>0.13650163500391965</v>
      </c>
      <c r="AD8" s="358">
        <f>+(LN(AA8)-LN($Y8))/$X8</f>
        <v>0.18818592709042006</v>
      </c>
      <c r="AE8" s="358"/>
      <c r="AF8" s="88">
        <f>AVERAGE(AC8:AE8)</f>
        <v>0.16234378104716984</v>
      </c>
    </row>
    <row r="9" spans="1:35" x14ac:dyDescent="0.25">
      <c r="A9" s="323">
        <v>42961</v>
      </c>
      <c r="B9" s="354">
        <f t="shared" ref="B9:B33" si="4">+VALUE(A9)</f>
        <v>42961</v>
      </c>
      <c r="C9" s="354"/>
      <c r="D9" s="356">
        <f>+B9-B8</f>
        <v>6</v>
      </c>
      <c r="E9" s="355">
        <v>100</v>
      </c>
      <c r="F9" s="319">
        <v>304.33333333333331</v>
      </c>
      <c r="G9" s="319">
        <v>272.66666666666669</v>
      </c>
      <c r="I9" s="357">
        <f t="shared" si="0"/>
        <v>0.18549223432312786</v>
      </c>
      <c r="J9" s="357">
        <f t="shared" si="0"/>
        <v>0.16717997699109097</v>
      </c>
      <c r="K9" s="357"/>
      <c r="L9" s="87">
        <f t="shared" ref="L9:L15" si="5">+AVERAGE(I9:K9)</f>
        <v>0.17633610565710942</v>
      </c>
      <c r="M9" s="323">
        <v>42961</v>
      </c>
      <c r="N9" s="355">
        <f t="shared" ref="N9:N16" si="6">+M9-M8</f>
        <v>7</v>
      </c>
      <c r="O9" s="337">
        <v>0.1150000000000001</v>
      </c>
      <c r="P9" s="337">
        <v>0.52199999999999991</v>
      </c>
      <c r="Q9" s="337">
        <v>0.71299999999999986</v>
      </c>
      <c r="R9" s="337"/>
      <c r="S9" s="358">
        <f t="shared" si="1"/>
        <v>0.21610506564562679</v>
      </c>
      <c r="T9" s="358">
        <f t="shared" si="2"/>
        <v>0.26064989886443496</v>
      </c>
      <c r="U9" s="337"/>
      <c r="V9" s="173">
        <f t="shared" si="3"/>
        <v>0.23837748225503086</v>
      </c>
      <c r="W9" s="323">
        <v>42961</v>
      </c>
      <c r="X9" s="355">
        <f t="shared" ref="X9:X16" si="7">+W9-W8</f>
        <v>7</v>
      </c>
      <c r="Y9" s="355">
        <v>1.7999999999999999E-2</v>
      </c>
      <c r="Z9" s="320">
        <v>6.2999999999999945E-2</v>
      </c>
      <c r="AA9" s="320">
        <v>5.8999999999999941E-2</v>
      </c>
      <c r="AC9" s="358">
        <f t="shared" ref="AC9:AC16" si="8">+(LN(Z9)-LN($Y9))/$X9</f>
        <v>0.17896613835648104</v>
      </c>
      <c r="AD9" s="358">
        <f t="shared" ref="AD9:AD16" si="9">+(LN(AA9)-LN($Y9))/$X9</f>
        <v>0.16959509800136482</v>
      </c>
      <c r="AE9" s="358"/>
      <c r="AF9" s="88">
        <f t="shared" ref="AF9:AF16" si="10">AVERAGE(AC9:AE9)</f>
        <v>0.17428061817892293</v>
      </c>
    </row>
    <row r="10" spans="1:35" x14ac:dyDescent="0.25">
      <c r="A10" s="323">
        <v>42968</v>
      </c>
      <c r="B10" s="354">
        <f t="shared" si="4"/>
        <v>42968</v>
      </c>
      <c r="C10" s="354"/>
      <c r="D10" s="356">
        <f>+B10-B9</f>
        <v>7</v>
      </c>
      <c r="E10" s="355">
        <v>100</v>
      </c>
      <c r="F10" s="319">
        <v>296</v>
      </c>
      <c r="G10" s="319">
        <v>308</v>
      </c>
      <c r="I10" s="357">
        <f t="shared" si="0"/>
        <v>0.15502703833370976</v>
      </c>
      <c r="J10" s="357">
        <f t="shared" si="0"/>
        <v>0.16070422814078317</v>
      </c>
      <c r="K10" s="357"/>
      <c r="L10" s="87">
        <f t="shared" si="5"/>
        <v>0.15786563323724645</v>
      </c>
      <c r="M10" s="323">
        <v>42968</v>
      </c>
      <c r="N10" s="355">
        <f t="shared" si="6"/>
        <v>7</v>
      </c>
      <c r="O10" s="337">
        <v>0.13900000000000001</v>
      </c>
      <c r="P10" s="337">
        <v>0.87</v>
      </c>
      <c r="Q10" s="337">
        <v>0.70899999999999985</v>
      </c>
      <c r="R10" s="337"/>
      <c r="S10" s="358">
        <f t="shared" si="1"/>
        <v>0.26200275407399104</v>
      </c>
      <c r="T10" s="358">
        <f t="shared" si="2"/>
        <v>0.2327687990573479</v>
      </c>
      <c r="U10" s="337"/>
      <c r="V10" s="173">
        <f t="shared" si="3"/>
        <v>0.24738577656566946</v>
      </c>
      <c r="W10" s="323">
        <v>42968</v>
      </c>
      <c r="X10" s="355">
        <f t="shared" si="7"/>
        <v>7</v>
      </c>
      <c r="Y10" s="355">
        <v>1.7999999999999999E-2</v>
      </c>
      <c r="Z10" s="320">
        <v>6.1999999999999944E-2</v>
      </c>
      <c r="AA10" s="320">
        <v>5.3999999999999937E-2</v>
      </c>
      <c r="AC10" s="358">
        <f t="shared" si="8"/>
        <v>0.17668037530698941</v>
      </c>
      <c r="AD10" s="358">
        <f t="shared" si="9"/>
        <v>0.15694461266687268</v>
      </c>
      <c r="AE10" s="358"/>
      <c r="AF10" s="88">
        <f t="shared" si="10"/>
        <v>0.16681249398693104</v>
      </c>
    </row>
    <row r="11" spans="1:35" x14ac:dyDescent="0.25">
      <c r="A11" s="323">
        <v>42975</v>
      </c>
      <c r="B11" s="354">
        <f t="shared" si="4"/>
        <v>42975</v>
      </c>
      <c r="C11" s="354"/>
      <c r="D11" s="356">
        <f>+B11-B10</f>
        <v>7</v>
      </c>
      <c r="E11" s="355">
        <v>100</v>
      </c>
      <c r="F11" s="319">
        <v>314</v>
      </c>
      <c r="G11" s="319">
        <v>285</v>
      </c>
      <c r="I11" s="357">
        <f t="shared" si="0"/>
        <v>0.16346039998859446</v>
      </c>
      <c r="J11" s="357">
        <f t="shared" si="0"/>
        <v>0.149616999182937</v>
      </c>
      <c r="K11" s="357"/>
      <c r="L11" s="87">
        <f t="shared" si="5"/>
        <v>0.15653869958576572</v>
      </c>
      <c r="M11" s="323">
        <v>42975</v>
      </c>
      <c r="N11" s="355">
        <f t="shared" si="6"/>
        <v>7</v>
      </c>
      <c r="O11" s="337">
        <v>0.21699999999999997</v>
      </c>
      <c r="P11" s="337">
        <v>0.90300000000000002</v>
      </c>
      <c r="Q11" s="337">
        <v>0.68900000000000006</v>
      </c>
      <c r="R11" s="337"/>
      <c r="S11" s="358">
        <f t="shared" si="1"/>
        <v>0.20368931426807513</v>
      </c>
      <c r="T11" s="358">
        <f t="shared" si="2"/>
        <v>0.16504913106759989</v>
      </c>
      <c r="U11" s="337"/>
      <c r="V11" s="173">
        <f t="shared" si="3"/>
        <v>0.18436922266783751</v>
      </c>
      <c r="W11" s="323">
        <v>42975</v>
      </c>
      <c r="X11" s="355">
        <f t="shared" si="7"/>
        <v>7</v>
      </c>
      <c r="Y11" s="355">
        <v>2.3E-2</v>
      </c>
      <c r="Z11" s="320">
        <v>4.6000000000000041E-2</v>
      </c>
      <c r="AA11" s="320">
        <v>2.8000000000000025E-2</v>
      </c>
      <c r="AC11" s="358">
        <f t="shared" si="8"/>
        <v>9.9021025794278045E-2</v>
      </c>
      <c r="AD11" s="358">
        <f t="shared" si="9"/>
        <v>2.8101470606579353E-2</v>
      </c>
      <c r="AE11" s="358"/>
      <c r="AF11" s="88">
        <f t="shared" si="10"/>
        <v>6.3561248200428702E-2</v>
      </c>
    </row>
    <row r="12" spans="1:35" x14ac:dyDescent="0.25">
      <c r="A12" s="323"/>
      <c r="B12" s="354"/>
      <c r="C12" s="354"/>
      <c r="D12" s="355"/>
      <c r="E12" s="355"/>
      <c r="F12" s="319"/>
      <c r="G12" s="319"/>
      <c r="I12" s="357"/>
      <c r="J12" s="357"/>
      <c r="K12" s="357"/>
      <c r="L12" s="87"/>
      <c r="M12" s="323">
        <v>42982</v>
      </c>
      <c r="N12" s="355">
        <f t="shared" si="6"/>
        <v>7</v>
      </c>
      <c r="O12" s="337">
        <v>0.52600000000000002</v>
      </c>
      <c r="P12" s="337">
        <v>1.5940000000000001</v>
      </c>
      <c r="Q12" s="337">
        <v>6.8369999999999997</v>
      </c>
      <c r="R12" s="337"/>
      <c r="S12" s="358">
        <f t="shared" si="1"/>
        <v>0.15838580665892149</v>
      </c>
      <c r="T12" s="358">
        <f t="shared" si="2"/>
        <v>0.36640044359658347</v>
      </c>
      <c r="U12" s="337"/>
      <c r="V12" s="173">
        <f t="shared" si="3"/>
        <v>0.26239312512775248</v>
      </c>
      <c r="W12" s="323">
        <v>42982</v>
      </c>
      <c r="X12" s="355">
        <f t="shared" si="7"/>
        <v>7</v>
      </c>
      <c r="Y12" s="355">
        <v>2.3E-2</v>
      </c>
      <c r="Z12" s="320">
        <v>9.2000000000000082E-2</v>
      </c>
      <c r="AA12" s="320">
        <v>0.23199999999999998</v>
      </c>
      <c r="AC12" s="358">
        <f t="shared" si="8"/>
        <v>0.19804205158855595</v>
      </c>
      <c r="AD12" s="358">
        <f t="shared" si="9"/>
        <v>0.33017759367673716</v>
      </c>
      <c r="AE12" s="358"/>
      <c r="AF12" s="88">
        <f t="shared" si="10"/>
        <v>0.26410982263264654</v>
      </c>
    </row>
    <row r="13" spans="1:35" x14ac:dyDescent="0.25">
      <c r="A13" s="323">
        <v>42989</v>
      </c>
      <c r="B13" s="354">
        <f t="shared" si="4"/>
        <v>42989</v>
      </c>
      <c r="C13" s="354"/>
      <c r="D13" s="356">
        <f>+B13-B11</f>
        <v>14</v>
      </c>
      <c r="E13" s="355">
        <v>100</v>
      </c>
      <c r="F13" s="319">
        <v>197</v>
      </c>
      <c r="G13" s="319">
        <v>208</v>
      </c>
      <c r="I13" s="357">
        <f t="shared" ref="I13:J15" si="11">+(LN(F13)-LN($E13))/$D13</f>
        <v>4.8430967339278333E-2</v>
      </c>
      <c r="J13" s="357">
        <f t="shared" si="11"/>
        <v>5.2311992408087579E-2</v>
      </c>
      <c r="K13" s="357"/>
      <c r="L13" s="87">
        <f t="shared" si="5"/>
        <v>5.0371479873682956E-2</v>
      </c>
      <c r="M13" s="323">
        <v>42989</v>
      </c>
      <c r="N13" s="355">
        <f t="shared" si="6"/>
        <v>7</v>
      </c>
      <c r="O13" s="337">
        <v>0.44600000000000017</v>
      </c>
      <c r="P13" s="337">
        <v>0.28800000000000003</v>
      </c>
      <c r="Q13" s="337">
        <v>0.35299999999999998</v>
      </c>
      <c r="R13" s="337"/>
      <c r="S13" s="358">
        <f t="shared" si="1"/>
        <v>-6.2479781697731197E-2</v>
      </c>
      <c r="T13" s="358">
        <f t="shared" si="2"/>
        <v>-3.34072707266811E-2</v>
      </c>
      <c r="U13" s="337"/>
      <c r="V13" s="173">
        <f t="shared" si="3"/>
        <v>-4.7943526212206149E-2</v>
      </c>
      <c r="W13" s="323">
        <v>42989</v>
      </c>
      <c r="X13" s="355">
        <f t="shared" si="7"/>
        <v>7</v>
      </c>
      <c r="Y13" s="355">
        <v>1.7999999999999999E-2</v>
      </c>
      <c r="Z13" s="320">
        <v>3.400000000000003E-2</v>
      </c>
      <c r="AA13" s="320">
        <v>3.499999999999992E-2</v>
      </c>
      <c r="AC13" s="358">
        <f t="shared" si="8"/>
        <v>9.0855538102856778E-2</v>
      </c>
      <c r="AD13" s="358">
        <f t="shared" si="9"/>
        <v>9.4996614799035248E-2</v>
      </c>
      <c r="AE13" s="358"/>
      <c r="AF13" s="88">
        <f t="shared" si="10"/>
        <v>9.2926076450946013E-2</v>
      </c>
    </row>
    <row r="14" spans="1:35" x14ac:dyDescent="0.25">
      <c r="A14" s="323">
        <v>42996</v>
      </c>
      <c r="B14" s="354">
        <f t="shared" si="4"/>
        <v>42996</v>
      </c>
      <c r="C14" s="354"/>
      <c r="D14" s="356">
        <f>+B14-B13</f>
        <v>7</v>
      </c>
      <c r="E14" s="355">
        <v>100</v>
      </c>
      <c r="F14" s="319">
        <v>138</v>
      </c>
      <c r="G14" s="319">
        <v>764</v>
      </c>
      <c r="I14" s="357">
        <f t="shared" si="11"/>
        <v>4.6011928452730465E-2</v>
      </c>
      <c r="J14" s="384">
        <f t="shared" si="11"/>
        <v>0.29048537188263268</v>
      </c>
      <c r="K14" s="357"/>
      <c r="L14" s="87">
        <f t="shared" si="5"/>
        <v>0.16824865016768156</v>
      </c>
      <c r="M14" s="323">
        <v>42996</v>
      </c>
      <c r="N14" s="355">
        <f t="shared" si="6"/>
        <v>7</v>
      </c>
      <c r="O14" s="337">
        <v>0.17500000000000004</v>
      </c>
      <c r="P14" s="337">
        <v>0.28499999999999992</v>
      </c>
      <c r="Q14" s="337">
        <v>1.4350000000000001</v>
      </c>
      <c r="R14" s="337"/>
      <c r="S14" s="358">
        <f t="shared" si="1"/>
        <v>6.9671886620733731E-2</v>
      </c>
      <c r="T14" s="358">
        <f t="shared" si="2"/>
        <v>0.30059059346717248</v>
      </c>
      <c r="U14" s="337"/>
      <c r="V14" s="173">
        <f t="shared" si="3"/>
        <v>0.18513124004395309</v>
      </c>
      <c r="W14" s="323">
        <v>42996</v>
      </c>
      <c r="X14" s="355">
        <f t="shared" si="7"/>
        <v>7</v>
      </c>
      <c r="Y14" s="355">
        <v>2.3E-2</v>
      </c>
      <c r="Z14" s="320">
        <v>3.0000000000000027E-2</v>
      </c>
      <c r="AA14" s="320">
        <v>8.0999999999999961E-2</v>
      </c>
      <c r="AC14" s="358">
        <f t="shared" si="8"/>
        <v>3.795759510471524E-2</v>
      </c>
      <c r="AD14" s="358">
        <f t="shared" si="9"/>
        <v>0.17985070553475557</v>
      </c>
      <c r="AE14" s="358"/>
      <c r="AF14" s="88">
        <f t="shared" si="10"/>
        <v>0.10890415031973541</v>
      </c>
    </row>
    <row r="15" spans="1:35" x14ac:dyDescent="0.25">
      <c r="A15" s="323">
        <v>43003</v>
      </c>
      <c r="B15" s="354">
        <f t="shared" si="4"/>
        <v>43003</v>
      </c>
      <c r="C15" s="354"/>
      <c r="D15" s="356">
        <f>+B15-B14</f>
        <v>7</v>
      </c>
      <c r="E15" s="355">
        <v>100</v>
      </c>
      <c r="F15" s="319">
        <v>84</v>
      </c>
      <c r="G15" s="319">
        <v>186</v>
      </c>
      <c r="I15" s="357">
        <f t="shared" si="11"/>
        <v>-2.4907626734968349E-2</v>
      </c>
      <c r="J15" s="357">
        <f t="shared" si="11"/>
        <v>8.8653783960729982E-2</v>
      </c>
      <c r="K15" s="357"/>
      <c r="L15" s="87">
        <f t="shared" si="5"/>
        <v>3.1873078612880815E-2</v>
      </c>
      <c r="M15" s="323">
        <v>43003</v>
      </c>
      <c r="N15" s="355">
        <f t="shared" si="6"/>
        <v>7</v>
      </c>
      <c r="O15" s="337">
        <v>0.10200000000000009</v>
      </c>
      <c r="P15" s="337">
        <v>0.33200000000000007</v>
      </c>
      <c r="Q15" s="337">
        <v>0.31199999999999994</v>
      </c>
      <c r="R15" s="337"/>
      <c r="S15" s="358">
        <f t="shared" si="1"/>
        <v>0.16859459366174528</v>
      </c>
      <c r="T15" s="358">
        <f t="shared" si="2"/>
        <v>0.15971862493217293</v>
      </c>
      <c r="U15" s="337"/>
      <c r="V15" s="173">
        <f t="shared" si="3"/>
        <v>0.16415660929695911</v>
      </c>
      <c r="W15" s="323">
        <v>43003</v>
      </c>
      <c r="X15" s="355">
        <f t="shared" si="7"/>
        <v>7</v>
      </c>
      <c r="Y15" s="355">
        <v>1.7000000000000001E-2</v>
      </c>
      <c r="Z15" s="320">
        <v>3.6000000000000032E-2</v>
      </c>
      <c r="AA15" s="320">
        <v>3.2000000000000028E-2</v>
      </c>
      <c r="AC15" s="358">
        <f t="shared" si="8"/>
        <v>0.10718651348569923</v>
      </c>
      <c r="AD15" s="358">
        <f t="shared" si="9"/>
        <v>9.0360365534787254E-2</v>
      </c>
      <c r="AE15" s="358"/>
      <c r="AF15" s="88">
        <f t="shared" si="10"/>
        <v>9.8773439510243241E-2</v>
      </c>
    </row>
    <row r="16" spans="1:35" s="78" customFormat="1" ht="15.75" thickBot="1" x14ac:dyDescent="0.3">
      <c r="A16" s="359"/>
      <c r="B16" s="360"/>
      <c r="C16" s="360"/>
      <c r="D16" s="347"/>
      <c r="E16" s="347"/>
      <c r="F16" s="361"/>
      <c r="G16" s="361"/>
      <c r="H16" s="361"/>
      <c r="I16" s="362"/>
      <c r="J16" s="362"/>
      <c r="K16" s="362"/>
      <c r="L16" s="86"/>
      <c r="M16" s="359">
        <v>43010</v>
      </c>
      <c r="N16" s="347">
        <f t="shared" si="6"/>
        <v>7</v>
      </c>
      <c r="O16" s="363">
        <v>0.14000000000000001</v>
      </c>
      <c r="P16" s="363">
        <v>0.6369999999999999</v>
      </c>
      <c r="Q16" s="363">
        <v>0.63300000000000001</v>
      </c>
      <c r="R16" s="363"/>
      <c r="S16" s="174">
        <f t="shared" si="1"/>
        <v>0.2164467475661227</v>
      </c>
      <c r="T16" s="174">
        <f t="shared" si="2"/>
        <v>0.21554685707641028</v>
      </c>
      <c r="U16" s="363"/>
      <c r="V16" s="174">
        <f t="shared" si="3"/>
        <v>0.2159968023212665</v>
      </c>
      <c r="W16" s="359">
        <v>43010</v>
      </c>
      <c r="X16" s="347">
        <f t="shared" si="7"/>
        <v>7</v>
      </c>
      <c r="Y16" s="347">
        <v>1.7000000000000001E-2</v>
      </c>
      <c r="Z16" s="361">
        <v>2.6000000000000023E-2</v>
      </c>
      <c r="AA16" s="361">
        <v>3.499999999999992E-2</v>
      </c>
      <c r="AB16" s="361"/>
      <c r="AC16" s="174">
        <f t="shared" si="8"/>
        <v>6.06975991378952E-2</v>
      </c>
      <c r="AD16" s="174">
        <f t="shared" si="9"/>
        <v>0.10316210249045644</v>
      </c>
      <c r="AE16" s="174"/>
      <c r="AF16" s="89">
        <f t="shared" si="10"/>
        <v>8.1929850814175822E-2</v>
      </c>
      <c r="AG16" s="361"/>
      <c r="AH16" s="361"/>
      <c r="AI16" s="361"/>
    </row>
    <row r="17" spans="1:32" x14ac:dyDescent="0.25">
      <c r="A17" s="323"/>
      <c r="B17" s="354"/>
      <c r="C17" s="354"/>
      <c r="D17" s="355"/>
      <c r="E17" s="355"/>
      <c r="I17" s="319"/>
      <c r="J17" s="319"/>
      <c r="K17" s="319"/>
      <c r="L17" s="87"/>
      <c r="M17" s="323"/>
      <c r="N17" s="355"/>
      <c r="P17" s="337"/>
      <c r="Q17" s="337"/>
      <c r="R17" s="337"/>
      <c r="S17" s="337"/>
      <c r="T17" s="337"/>
      <c r="U17" s="337"/>
      <c r="V17" s="337"/>
      <c r="W17" s="323"/>
      <c r="X17" s="355"/>
      <c r="Y17" s="355"/>
      <c r="AC17" s="358"/>
      <c r="AD17" s="358"/>
      <c r="AE17" s="358"/>
      <c r="AF17" s="87"/>
    </row>
    <row r="18" spans="1:32" x14ac:dyDescent="0.25">
      <c r="A18" s="323">
        <v>43270</v>
      </c>
      <c r="B18" s="354">
        <f t="shared" si="4"/>
        <v>43270</v>
      </c>
      <c r="C18" s="354">
        <v>0</v>
      </c>
      <c r="D18" s="355"/>
      <c r="E18" s="318">
        <v>100</v>
      </c>
      <c r="I18" s="319"/>
      <c r="J18" s="319"/>
      <c r="K18" s="319"/>
      <c r="L18" s="87"/>
      <c r="M18" s="323">
        <v>43270</v>
      </c>
      <c r="N18" s="319"/>
      <c r="P18" s="337"/>
      <c r="Q18" s="337"/>
      <c r="R18" s="337"/>
      <c r="S18" s="337"/>
      <c r="T18" s="337"/>
      <c r="U18" s="337"/>
      <c r="V18" s="337"/>
      <c r="W18" s="323">
        <v>43270</v>
      </c>
      <c r="X18" s="319"/>
      <c r="Y18" s="355">
        <v>8.0000000000000071E-3</v>
      </c>
      <c r="AC18" s="59"/>
      <c r="AD18" s="59"/>
      <c r="AE18" s="59"/>
      <c r="AF18" s="87"/>
    </row>
    <row r="19" spans="1:32" x14ac:dyDescent="0.25">
      <c r="A19" s="323">
        <v>43277</v>
      </c>
      <c r="B19" s="354">
        <f t="shared" si="4"/>
        <v>43277</v>
      </c>
      <c r="C19" s="354">
        <f>+D19+C18</f>
        <v>7</v>
      </c>
      <c r="D19" s="356">
        <f t="shared" ref="D19:D33" si="12">+B19-B18</f>
        <v>7</v>
      </c>
      <c r="E19" s="318">
        <v>100</v>
      </c>
      <c r="F19" s="318">
        <v>198</v>
      </c>
      <c r="G19" s="318">
        <v>233</v>
      </c>
      <c r="H19" s="318">
        <v>210</v>
      </c>
      <c r="I19" s="357">
        <f t="shared" ref="I19:I33" si="13">+(LN(F19)-LN($E19))/$D19</f>
        <v>9.7585263529491914E-2</v>
      </c>
      <c r="J19" s="357">
        <f t="shared" ref="J19:J33" si="14">+(LN(G19)-LN($E19))/$D19</f>
        <v>0.12083832393965833</v>
      </c>
      <c r="K19" s="357">
        <f t="shared" ref="K19:K33" si="15">+(LN(H19)-LN($E19))/$D19</f>
        <v>0.10599104924705381</v>
      </c>
      <c r="L19" s="87">
        <f>+AVERAGE(I19:K19)</f>
        <v>0.1081382122387347</v>
      </c>
      <c r="M19" s="323">
        <v>43277</v>
      </c>
      <c r="N19" s="319">
        <f t="shared" ref="N19:N33" si="16">+M19-M18</f>
        <v>7</v>
      </c>
      <c r="O19" s="337">
        <v>7.8000000000000014E-2</v>
      </c>
      <c r="P19" s="337">
        <v>1.2909999999999999</v>
      </c>
      <c r="Q19" s="337">
        <v>1.1800000000000002</v>
      </c>
      <c r="R19" s="337">
        <v>1.5860000000000001</v>
      </c>
      <c r="S19" s="358">
        <f t="shared" ref="S19:S33" si="17">+(LN(P19)-LN($O19))/$N19</f>
        <v>0.40092336630815006</v>
      </c>
      <c r="T19" s="358">
        <f t="shared" ref="T19:T33" si="18">+(LN(Q19)-LN($O19))/$N19</f>
        <v>0.38808012725287405</v>
      </c>
      <c r="U19" s="358">
        <f t="shared" ref="U19:U33" si="19">+(LN(R19)-LN($O19))/$N19</f>
        <v>0.43032308221502874</v>
      </c>
      <c r="V19" s="173">
        <f t="shared" ref="V19:V33" si="20">AVERAGE(S19:U19)</f>
        <v>0.40644219192535097</v>
      </c>
      <c r="W19" s="323">
        <v>43277</v>
      </c>
      <c r="X19" s="319">
        <f t="shared" ref="X19:X33" si="21">+W19-W18</f>
        <v>7</v>
      </c>
      <c r="Y19" s="355">
        <v>8.0000000000000071E-3</v>
      </c>
      <c r="Z19" s="320">
        <v>5.3999999999999937E-2</v>
      </c>
      <c r="AA19" s="320">
        <v>2.7000000000000024E-2</v>
      </c>
      <c r="AB19" s="320">
        <v>4.3000000000000038E-2</v>
      </c>
      <c r="AC19" s="358">
        <f t="shared" ref="AC19:AC33" si="22">+(LN(Z19)-LN($Y18))/$X19</f>
        <v>0.27279178641206242</v>
      </c>
      <c r="AD19" s="358">
        <f t="shared" ref="AD19:AD33" si="23">+(LN(AA19)-LN($Y18))/$X19</f>
        <v>0.17377076061778476</v>
      </c>
      <c r="AE19" s="358">
        <f t="shared" ref="AE19:AE33" si="24">+(LN(AB19)-LN($Y18))/$X19</f>
        <v>0.24025122485910386</v>
      </c>
      <c r="AF19" s="88">
        <f t="shared" ref="AF19:AF33" si="25">AVERAGE(AC19:AE19)</f>
        <v>0.22893792396298371</v>
      </c>
    </row>
    <row r="20" spans="1:32" x14ac:dyDescent="0.25">
      <c r="A20" s="323">
        <v>43284</v>
      </c>
      <c r="B20" s="354">
        <f t="shared" si="4"/>
        <v>43284</v>
      </c>
      <c r="C20" s="354">
        <f t="shared" ref="C20:C33" si="26">+D20+C19</f>
        <v>14</v>
      </c>
      <c r="D20" s="356">
        <f t="shared" si="12"/>
        <v>7</v>
      </c>
      <c r="E20" s="318">
        <v>100</v>
      </c>
      <c r="F20" s="318">
        <v>277</v>
      </c>
      <c r="G20" s="318">
        <v>169</v>
      </c>
      <c r="H20" s="318">
        <v>207</v>
      </c>
      <c r="I20" s="357">
        <f t="shared" si="13"/>
        <v>0.14554961717132095</v>
      </c>
      <c r="J20" s="357">
        <f t="shared" si="14"/>
        <v>7.496121841928309E-2</v>
      </c>
      <c r="K20" s="357">
        <f t="shared" si="15"/>
        <v>0.10393551532532529</v>
      </c>
      <c r="L20" s="87">
        <f t="shared" ref="L20:L33" si="27">+AVERAGE(I20:K20)</f>
        <v>0.10814878363864311</v>
      </c>
      <c r="M20" s="323">
        <v>43284</v>
      </c>
      <c r="N20" s="319">
        <f t="shared" si="16"/>
        <v>7</v>
      </c>
      <c r="O20" s="337">
        <v>7.8000000000000014E-2</v>
      </c>
      <c r="P20" s="337">
        <v>1.5840000000000001</v>
      </c>
      <c r="Q20" s="337">
        <v>0.79399999999999982</v>
      </c>
      <c r="R20" s="337">
        <v>0.77200000000000002</v>
      </c>
      <c r="S20" s="358">
        <f t="shared" si="17"/>
        <v>0.4301428208121113</v>
      </c>
      <c r="T20" s="358">
        <f t="shared" si="18"/>
        <v>0.33148209065107764</v>
      </c>
      <c r="U20" s="358">
        <f t="shared" si="19"/>
        <v>0.32746796047645488</v>
      </c>
      <c r="V20" s="173">
        <f t="shared" si="20"/>
        <v>0.36303095731321466</v>
      </c>
      <c r="W20" s="323">
        <v>43284</v>
      </c>
      <c r="X20" s="319">
        <f t="shared" si="21"/>
        <v>7</v>
      </c>
      <c r="Y20" s="355">
        <v>8.0000000000000002E-3</v>
      </c>
      <c r="Z20" s="320">
        <v>5.2999999999999936E-2</v>
      </c>
      <c r="AA20" s="320">
        <v>2.1999999999999797E-2</v>
      </c>
      <c r="AB20" s="320">
        <v>3.1000000000000139E-2</v>
      </c>
      <c r="AC20" s="358">
        <f t="shared" si="22"/>
        <v>0.27012148169604056</v>
      </c>
      <c r="AD20" s="358">
        <f t="shared" si="23"/>
        <v>0.14451441595406717</v>
      </c>
      <c r="AE20" s="358">
        <f t="shared" si="24"/>
        <v>0.19350652325790202</v>
      </c>
      <c r="AF20" s="88">
        <f t="shared" si="25"/>
        <v>0.2027141403026699</v>
      </c>
    </row>
    <row r="21" spans="1:32" x14ac:dyDescent="0.25">
      <c r="A21" s="323">
        <v>43291</v>
      </c>
      <c r="B21" s="354">
        <f t="shared" si="4"/>
        <v>43291</v>
      </c>
      <c r="C21" s="354">
        <f t="shared" si="26"/>
        <v>21</v>
      </c>
      <c r="D21" s="356">
        <f t="shared" si="12"/>
        <v>7</v>
      </c>
      <c r="E21" s="318">
        <v>100</v>
      </c>
      <c r="F21" s="318">
        <v>152</v>
      </c>
      <c r="G21" s="318">
        <v>132</v>
      </c>
      <c r="H21" s="318">
        <v>316</v>
      </c>
      <c r="I21" s="357">
        <f t="shared" si="13"/>
        <v>5.9815762122597808E-2</v>
      </c>
      <c r="J21" s="357">
        <f t="shared" si="14"/>
        <v>3.9661676656896967E-2</v>
      </c>
      <c r="K21" s="357">
        <f t="shared" si="15"/>
        <v>0.1643674325141172</v>
      </c>
      <c r="L21" s="87">
        <f t="shared" si="27"/>
        <v>8.7948290431204001E-2</v>
      </c>
      <c r="M21" s="323">
        <v>43291</v>
      </c>
      <c r="N21" s="319">
        <f t="shared" si="16"/>
        <v>7</v>
      </c>
      <c r="O21" s="337">
        <v>4.0399999999999998E-2</v>
      </c>
      <c r="P21" s="337">
        <v>0.17899999999999994</v>
      </c>
      <c r="Q21" s="337">
        <v>0.26</v>
      </c>
      <c r="R21" s="337">
        <v>0.20999999999999996</v>
      </c>
      <c r="S21" s="358">
        <f t="shared" si="17"/>
        <v>0.21265086012480719</v>
      </c>
      <c r="T21" s="358">
        <f t="shared" si="18"/>
        <v>0.26597883514977477</v>
      </c>
      <c r="U21" s="358">
        <f t="shared" si="19"/>
        <v>0.23546824939290917</v>
      </c>
      <c r="V21" s="173">
        <f t="shared" si="20"/>
        <v>0.23803264822249703</v>
      </c>
      <c r="W21" s="323">
        <v>43291</v>
      </c>
      <c r="X21" s="319">
        <f t="shared" si="21"/>
        <v>7</v>
      </c>
      <c r="Y21" s="355">
        <v>8.0000000000000071E-3</v>
      </c>
      <c r="Z21" s="320">
        <v>7.0000000000000062E-3</v>
      </c>
      <c r="AA21" s="320">
        <v>1.4000000000000012E-2</v>
      </c>
      <c r="AB21" s="320">
        <v>8.0000000000000071E-3</v>
      </c>
      <c r="AC21" s="358">
        <f t="shared" si="22"/>
        <v>-1.9075913232074422E-2</v>
      </c>
      <c r="AD21" s="358">
        <f t="shared" si="23"/>
        <v>7.9945112562203366E-2</v>
      </c>
      <c r="AE21" s="358">
        <f t="shared" si="24"/>
        <v>1.2688263138573217E-16</v>
      </c>
      <c r="AF21" s="88">
        <f t="shared" si="25"/>
        <v>2.0289733110043024E-2</v>
      </c>
    </row>
    <row r="22" spans="1:32" x14ac:dyDescent="0.25">
      <c r="A22" s="323">
        <v>43298</v>
      </c>
      <c r="B22" s="354">
        <f t="shared" si="4"/>
        <v>43298</v>
      </c>
      <c r="C22" s="354">
        <f t="shared" si="26"/>
        <v>28</v>
      </c>
      <c r="D22" s="356">
        <f t="shared" si="12"/>
        <v>7</v>
      </c>
      <c r="E22" s="318">
        <v>100</v>
      </c>
      <c r="F22" s="318">
        <v>165</v>
      </c>
      <c r="G22" s="318">
        <v>284</v>
      </c>
      <c r="H22" s="318">
        <v>316</v>
      </c>
      <c r="I22" s="357">
        <f t="shared" si="13"/>
        <v>7.1539326844641218E-2</v>
      </c>
      <c r="J22" s="357">
        <f t="shared" si="14"/>
        <v>0.14911486459615922</v>
      </c>
      <c r="K22" s="357">
        <f t="shared" si="15"/>
        <v>0.1643674325141172</v>
      </c>
      <c r="L22" s="87">
        <f t="shared" si="27"/>
        <v>0.12834054131830588</v>
      </c>
      <c r="M22" s="323">
        <v>43298</v>
      </c>
      <c r="N22" s="319">
        <f t="shared" si="16"/>
        <v>7</v>
      </c>
      <c r="O22" s="337">
        <v>0.13100000000000001</v>
      </c>
      <c r="P22" s="337">
        <v>0.13100000000000001</v>
      </c>
      <c r="Q22" s="337">
        <v>0.16299999999999981</v>
      </c>
      <c r="R22" s="337">
        <v>0.21799999999999997</v>
      </c>
      <c r="S22" s="358">
        <f t="shared" si="17"/>
        <v>0</v>
      </c>
      <c r="T22" s="358">
        <f t="shared" si="18"/>
        <v>3.1221839657944259E-2</v>
      </c>
      <c r="U22" s="358">
        <f t="shared" si="19"/>
        <v>7.2756819941133921E-2</v>
      </c>
      <c r="V22" s="173">
        <f t="shared" si="20"/>
        <v>3.4659553199692723E-2</v>
      </c>
      <c r="W22" s="323">
        <v>43298</v>
      </c>
      <c r="X22" s="319">
        <f t="shared" si="21"/>
        <v>7</v>
      </c>
      <c r="Y22" s="355">
        <v>3.0000000000000027E-3</v>
      </c>
      <c r="Z22" s="320">
        <v>1.0999999999999899E-2</v>
      </c>
      <c r="AA22" s="320">
        <v>1.399999999999979E-2</v>
      </c>
      <c r="AB22" s="320">
        <v>1.4999999999999902E-2</v>
      </c>
      <c r="AC22" s="358">
        <f t="shared" si="22"/>
        <v>4.5493390159789246E-2</v>
      </c>
      <c r="AD22" s="358">
        <f t="shared" si="23"/>
        <v>7.9945112562201076E-2</v>
      </c>
      <c r="AE22" s="358">
        <f t="shared" si="24"/>
        <v>8.9801237060338171E-2</v>
      </c>
      <c r="AF22" s="88">
        <f t="shared" si="25"/>
        <v>7.1746579927442822E-2</v>
      </c>
    </row>
    <row r="23" spans="1:32" x14ac:dyDescent="0.25">
      <c r="A23" s="323">
        <v>43305</v>
      </c>
      <c r="B23" s="354">
        <f t="shared" si="4"/>
        <v>43305</v>
      </c>
      <c r="C23" s="354">
        <f t="shared" si="26"/>
        <v>35</v>
      </c>
      <c r="D23" s="356">
        <f t="shared" si="12"/>
        <v>7</v>
      </c>
      <c r="E23" s="318">
        <v>100</v>
      </c>
      <c r="F23" s="318">
        <v>323</v>
      </c>
      <c r="G23" s="318">
        <v>329</v>
      </c>
      <c r="H23" s="318">
        <v>350</v>
      </c>
      <c r="I23" s="357">
        <f t="shared" si="13"/>
        <v>0.16749744817636639</v>
      </c>
      <c r="J23" s="357">
        <f t="shared" si="14"/>
        <v>0.17012679496818287</v>
      </c>
      <c r="K23" s="357">
        <f t="shared" si="15"/>
        <v>0.17896613835648104</v>
      </c>
      <c r="L23" s="87">
        <f t="shared" si="27"/>
        <v>0.17219679383367678</v>
      </c>
      <c r="M23" s="323">
        <v>43305</v>
      </c>
      <c r="N23" s="319">
        <f t="shared" si="16"/>
        <v>7</v>
      </c>
      <c r="O23" s="337">
        <v>0.13500000000000001</v>
      </c>
      <c r="P23" s="337">
        <v>0.57699999999999996</v>
      </c>
      <c r="Q23" s="337">
        <v>0.40900000000000003</v>
      </c>
      <c r="R23" s="337">
        <v>0.40500000000000003</v>
      </c>
      <c r="S23" s="358">
        <f t="shared" si="17"/>
        <v>0.20750964115281004</v>
      </c>
      <c r="T23" s="358">
        <f t="shared" si="18"/>
        <v>0.15834862537205321</v>
      </c>
      <c r="U23" s="358">
        <f t="shared" si="19"/>
        <v>0.15694461266687282</v>
      </c>
      <c r="V23" s="173">
        <f t="shared" si="20"/>
        <v>0.17426762639724536</v>
      </c>
      <c r="W23" s="323">
        <v>43305</v>
      </c>
      <c r="X23" s="319">
        <f t="shared" si="21"/>
        <v>7</v>
      </c>
      <c r="Y23" s="355">
        <v>4.0000000000000036E-3</v>
      </c>
      <c r="Z23" s="320">
        <v>2.399999999999991E-2</v>
      </c>
      <c r="AA23" s="320">
        <v>2.200000000000002E-2</v>
      </c>
      <c r="AB23" s="320">
        <v>2.1000000000000019E-2</v>
      </c>
      <c r="AC23" s="358">
        <f t="shared" si="22"/>
        <v>0.29706307738283311</v>
      </c>
      <c r="AD23" s="358">
        <f t="shared" si="23"/>
        <v>0.28463288067002951</v>
      </c>
      <c r="AE23" s="358">
        <f t="shared" si="24"/>
        <v>0.27798716415075908</v>
      </c>
      <c r="AF23" s="88">
        <f t="shared" si="25"/>
        <v>0.28656104073454058</v>
      </c>
    </row>
    <row r="24" spans="1:32" x14ac:dyDescent="0.25">
      <c r="A24" s="323">
        <v>43312</v>
      </c>
      <c r="B24" s="354">
        <f t="shared" si="4"/>
        <v>43312</v>
      </c>
      <c r="C24" s="354">
        <f t="shared" si="26"/>
        <v>42</v>
      </c>
      <c r="D24" s="356">
        <f t="shared" si="12"/>
        <v>7</v>
      </c>
      <c r="E24" s="318">
        <v>100</v>
      </c>
      <c r="F24" s="318">
        <v>299</v>
      </c>
      <c r="G24" s="318">
        <v>321</v>
      </c>
      <c r="H24" s="318">
        <v>325</v>
      </c>
      <c r="I24" s="357">
        <f t="shared" si="13"/>
        <v>0.15646762677179929</v>
      </c>
      <c r="J24" s="357">
        <f t="shared" si="14"/>
        <v>0.16661013387741772</v>
      </c>
      <c r="K24" s="357">
        <f t="shared" si="15"/>
        <v>0.16837928519166365</v>
      </c>
      <c r="L24" s="87">
        <f t="shared" si="27"/>
        <v>0.16381901528029355</v>
      </c>
      <c r="M24" s="323">
        <v>43312</v>
      </c>
      <c r="N24" s="319">
        <f t="shared" si="16"/>
        <v>7</v>
      </c>
      <c r="O24" s="337">
        <v>3.8999999999999924E-2</v>
      </c>
      <c r="P24" s="337">
        <v>0.14570000000000016</v>
      </c>
      <c r="Q24" s="337">
        <v>0.24269999999999992</v>
      </c>
      <c r="R24" s="337">
        <v>0.19259999999999999</v>
      </c>
      <c r="S24" s="358">
        <f t="shared" si="17"/>
        <v>0.18828400958164515</v>
      </c>
      <c r="T24" s="358">
        <f t="shared" si="18"/>
        <v>0.26118063808613018</v>
      </c>
      <c r="U24" s="358">
        <f t="shared" si="19"/>
        <v>0.2281505504620544</v>
      </c>
      <c r="V24" s="173">
        <f t="shared" si="20"/>
        <v>0.22587173270994323</v>
      </c>
      <c r="W24" s="323">
        <v>43312</v>
      </c>
      <c r="X24" s="319">
        <f t="shared" si="21"/>
        <v>7</v>
      </c>
      <c r="Y24" s="355">
        <v>3.0000000000000027E-3</v>
      </c>
      <c r="Z24" s="320">
        <v>1.1900000000000022E-2</v>
      </c>
      <c r="AA24" s="320">
        <v>1.1499999999999844E-2</v>
      </c>
      <c r="AB24" s="320">
        <v>1.0599999999999943E-2</v>
      </c>
      <c r="AC24" s="358">
        <f t="shared" si="22"/>
        <v>0.15574914842822768</v>
      </c>
      <c r="AD24" s="358">
        <f t="shared" si="23"/>
        <v>0.1508646677498999</v>
      </c>
      <c r="AE24" s="358">
        <f t="shared" si="24"/>
        <v>0.13922280571401771</v>
      </c>
      <c r="AF24" s="88">
        <f t="shared" si="25"/>
        <v>0.14861220729738175</v>
      </c>
    </row>
    <row r="25" spans="1:32" x14ac:dyDescent="0.25">
      <c r="A25" s="323">
        <v>43319</v>
      </c>
      <c r="B25" s="354">
        <f t="shared" si="4"/>
        <v>43319</v>
      </c>
      <c r="C25" s="354">
        <f t="shared" si="26"/>
        <v>49</v>
      </c>
      <c r="D25" s="356">
        <f t="shared" si="12"/>
        <v>7</v>
      </c>
      <c r="E25" s="318">
        <v>100</v>
      </c>
      <c r="F25" s="318">
        <v>394</v>
      </c>
      <c r="G25" s="318">
        <v>483</v>
      </c>
      <c r="H25" s="318">
        <v>429</v>
      </c>
      <c r="I25" s="357">
        <f t="shared" si="13"/>
        <v>0.19588296047283457</v>
      </c>
      <c r="J25" s="357">
        <f t="shared" si="14"/>
        <v>0.22497806680921148</v>
      </c>
      <c r="K25" s="357">
        <f t="shared" si="15"/>
        <v>0.20804096184856075</v>
      </c>
      <c r="L25" s="87">
        <f t="shared" si="27"/>
        <v>0.20963399637686894</v>
      </c>
      <c r="M25" s="323">
        <v>43319</v>
      </c>
      <c r="N25" s="319">
        <f t="shared" si="16"/>
        <v>7</v>
      </c>
      <c r="O25" s="337">
        <v>4.6300000000000008E-2</v>
      </c>
      <c r="P25" s="337">
        <v>0.67880000000000007</v>
      </c>
      <c r="Q25" s="337">
        <v>0.21450000000000014</v>
      </c>
      <c r="R25" s="337">
        <v>0.21479999999999999</v>
      </c>
      <c r="S25" s="358">
        <f t="shared" si="17"/>
        <v>0.38359779603826899</v>
      </c>
      <c r="T25" s="358">
        <f t="shared" si="18"/>
        <v>0.21902396818226913</v>
      </c>
      <c r="U25" s="358">
        <f t="shared" si="19"/>
        <v>0.21922362879178875</v>
      </c>
      <c r="V25" s="173">
        <f t="shared" si="20"/>
        <v>0.2739484643374423</v>
      </c>
      <c r="W25" s="323">
        <v>43319</v>
      </c>
      <c r="X25" s="319">
        <f t="shared" si="21"/>
        <v>7</v>
      </c>
      <c r="Y25" s="355">
        <v>3.0000000000001137E-3</v>
      </c>
      <c r="Z25" s="320">
        <v>3.3000000000000029E-2</v>
      </c>
      <c r="AA25" s="320">
        <v>1.5199999999999991E-2</v>
      </c>
      <c r="AB25" s="320">
        <v>1.7299999999999982E-2</v>
      </c>
      <c r="AC25" s="358">
        <f t="shared" si="22"/>
        <v>0.34255646754262437</v>
      </c>
      <c r="AD25" s="358">
        <f t="shared" si="23"/>
        <v>0.23181187702630282</v>
      </c>
      <c r="AE25" s="358">
        <f t="shared" si="24"/>
        <v>0.25029917326223167</v>
      </c>
      <c r="AF25" s="88">
        <f t="shared" si="25"/>
        <v>0.27488917261038631</v>
      </c>
    </row>
    <row r="26" spans="1:32" x14ac:dyDescent="0.25">
      <c r="A26" s="323">
        <v>43326</v>
      </c>
      <c r="B26" s="354">
        <f t="shared" si="4"/>
        <v>43326</v>
      </c>
      <c r="C26" s="354">
        <f t="shared" si="26"/>
        <v>56</v>
      </c>
      <c r="D26" s="356">
        <f t="shared" si="12"/>
        <v>7</v>
      </c>
      <c r="E26" s="318">
        <v>100</v>
      </c>
      <c r="F26" s="318">
        <v>270</v>
      </c>
      <c r="G26" s="318">
        <v>376</v>
      </c>
      <c r="H26" s="318">
        <v>306</v>
      </c>
      <c r="I26" s="357">
        <f t="shared" si="13"/>
        <v>0.14189311043004046</v>
      </c>
      <c r="J26" s="357">
        <f t="shared" si="14"/>
        <v>0.18920270820025756</v>
      </c>
      <c r="K26" s="357">
        <f t="shared" si="15"/>
        <v>0.15977355942346985</v>
      </c>
      <c r="L26" s="87">
        <f t="shared" si="27"/>
        <v>0.16362312601792262</v>
      </c>
      <c r="M26" s="323">
        <v>43326</v>
      </c>
      <c r="N26" s="319">
        <f t="shared" si="16"/>
        <v>7</v>
      </c>
      <c r="O26" s="337">
        <v>5.2900000000000058E-2</v>
      </c>
      <c r="P26" s="337">
        <v>0.62920000000000009</v>
      </c>
      <c r="Q26" s="337">
        <v>1.0945</v>
      </c>
      <c r="R26" s="337">
        <v>0.59599999999999986</v>
      </c>
      <c r="S26" s="358">
        <f t="shared" si="17"/>
        <v>0.35372083318855257</v>
      </c>
      <c r="T26" s="358">
        <f t="shared" si="18"/>
        <v>0.43280708258552331</v>
      </c>
      <c r="U26" s="358">
        <f t="shared" si="19"/>
        <v>0.34597676117158499</v>
      </c>
      <c r="V26" s="173">
        <f t="shared" si="20"/>
        <v>0.37750155898188692</v>
      </c>
      <c r="W26" s="323">
        <v>43326</v>
      </c>
      <c r="X26" s="319">
        <f t="shared" si="21"/>
        <v>7</v>
      </c>
      <c r="Y26" s="355">
        <v>5.6000000000000494E-3</v>
      </c>
      <c r="Z26" s="320">
        <v>1.6700000000000048E-2</v>
      </c>
      <c r="AA26" s="320">
        <v>1.6199999999999992E-2</v>
      </c>
      <c r="AB26" s="320">
        <v>1.3299999999999979E-2</v>
      </c>
      <c r="AC26" s="358">
        <f t="shared" si="22"/>
        <v>0.24525663296493785</v>
      </c>
      <c r="AD26" s="358">
        <f t="shared" si="23"/>
        <v>0.24091413622431293</v>
      </c>
      <c r="AE26" s="358">
        <f t="shared" si="24"/>
        <v>0.21273596379422269</v>
      </c>
      <c r="AF26" s="88">
        <f t="shared" si="25"/>
        <v>0.23296891099449116</v>
      </c>
    </row>
    <row r="27" spans="1:32" x14ac:dyDescent="0.25">
      <c r="A27" s="323">
        <v>43333</v>
      </c>
      <c r="B27" s="354">
        <f t="shared" si="4"/>
        <v>43333</v>
      </c>
      <c r="C27" s="354">
        <f t="shared" si="26"/>
        <v>63</v>
      </c>
      <c r="D27" s="356">
        <f t="shared" si="12"/>
        <v>7</v>
      </c>
      <c r="E27" s="318">
        <v>100</v>
      </c>
      <c r="F27" s="318">
        <v>388</v>
      </c>
      <c r="G27" s="318">
        <v>172</v>
      </c>
      <c r="H27" s="318">
        <v>260</v>
      </c>
      <c r="I27" s="357">
        <f t="shared" si="13"/>
        <v>0.19369073623359739</v>
      </c>
      <c r="J27" s="357">
        <f t="shared" si="14"/>
        <v>7.7474898689337282E-2</v>
      </c>
      <c r="K27" s="357">
        <f t="shared" si="15"/>
        <v>0.1365016350039194</v>
      </c>
      <c r="L27" s="87">
        <f t="shared" si="27"/>
        <v>0.13588908997561802</v>
      </c>
      <c r="M27" s="323">
        <v>43333</v>
      </c>
      <c r="N27" s="319">
        <f t="shared" si="16"/>
        <v>7</v>
      </c>
      <c r="O27" s="337">
        <v>4.2599999999999999E-2</v>
      </c>
      <c r="P27" s="337">
        <v>0.64139999999999997</v>
      </c>
      <c r="Q27" s="337">
        <v>0.14649999999999985</v>
      </c>
      <c r="R27" s="337">
        <v>0.20760000000000001</v>
      </c>
      <c r="S27" s="358">
        <f t="shared" si="17"/>
        <v>0.38739986199767568</v>
      </c>
      <c r="T27" s="358">
        <f t="shared" si="18"/>
        <v>0.17645302502597088</v>
      </c>
      <c r="U27" s="358">
        <f t="shared" si="19"/>
        <v>0.22625127114520124</v>
      </c>
      <c r="V27" s="173">
        <f t="shared" si="20"/>
        <v>0.26336805272294928</v>
      </c>
      <c r="W27" s="323">
        <v>43333</v>
      </c>
      <c r="X27" s="319">
        <f t="shared" si="21"/>
        <v>7</v>
      </c>
      <c r="Y27" s="355">
        <v>4.0000000000000036E-3</v>
      </c>
      <c r="Z27" s="320">
        <v>6.0699999999999976E-2</v>
      </c>
      <c r="AA27" s="320">
        <v>1.3499999999999845E-2</v>
      </c>
      <c r="AB27" s="320">
        <v>2.3300000000000098E-2</v>
      </c>
      <c r="AC27" s="358">
        <f t="shared" si="22"/>
        <v>0.34045387147490574</v>
      </c>
      <c r="AD27" s="358">
        <f t="shared" si="23"/>
        <v>0.12570329824332291</v>
      </c>
      <c r="AE27" s="358">
        <f t="shared" si="24"/>
        <v>0.203669537547221</v>
      </c>
      <c r="AF27" s="88">
        <f t="shared" si="25"/>
        <v>0.2232755690884832</v>
      </c>
    </row>
    <row r="28" spans="1:32" ht="13.9" customHeight="1" x14ac:dyDescent="0.25">
      <c r="A28" s="323">
        <v>43340</v>
      </c>
      <c r="B28" s="354">
        <f t="shared" si="4"/>
        <v>43340</v>
      </c>
      <c r="C28" s="354">
        <f t="shared" si="26"/>
        <v>70</v>
      </c>
      <c r="D28" s="356">
        <f t="shared" si="12"/>
        <v>7</v>
      </c>
      <c r="E28" s="318">
        <v>100</v>
      </c>
      <c r="F28" s="318">
        <v>204</v>
      </c>
      <c r="G28" s="318">
        <v>285</v>
      </c>
      <c r="H28" s="318">
        <v>442</v>
      </c>
      <c r="I28" s="357">
        <f t="shared" si="13"/>
        <v>0.1018499725508749</v>
      </c>
      <c r="J28" s="357">
        <f t="shared" si="14"/>
        <v>0.149616999182937</v>
      </c>
      <c r="K28" s="357">
        <f t="shared" si="15"/>
        <v>0.21230567086994373</v>
      </c>
      <c r="L28" s="87">
        <f t="shared" si="27"/>
        <v>0.15459088086791853</v>
      </c>
      <c r="M28" s="323">
        <v>43340</v>
      </c>
      <c r="N28" s="319">
        <f t="shared" si="16"/>
        <v>7</v>
      </c>
      <c r="O28" s="337">
        <v>0.27749999999999986</v>
      </c>
      <c r="P28" s="337">
        <v>1.4345000000000001</v>
      </c>
      <c r="Q28" s="337">
        <v>1.1336999999999999</v>
      </c>
      <c r="R28" s="337">
        <v>1.9366000000000001</v>
      </c>
      <c r="S28" s="358">
        <f t="shared" si="17"/>
        <v>0.23467867174784729</v>
      </c>
      <c r="T28" s="358">
        <f t="shared" si="18"/>
        <v>0.20106013797672345</v>
      </c>
      <c r="U28" s="358">
        <f t="shared" si="19"/>
        <v>0.27755260057013459</v>
      </c>
      <c r="V28" s="173">
        <f t="shared" si="20"/>
        <v>0.23776380343156844</v>
      </c>
      <c r="W28" s="323">
        <v>43340</v>
      </c>
      <c r="X28" s="319">
        <f t="shared" si="21"/>
        <v>7</v>
      </c>
      <c r="Y28" s="355">
        <v>1.5599999999999836E-2</v>
      </c>
      <c r="Z28" s="320">
        <v>3.1600000000000072E-2</v>
      </c>
      <c r="AA28" s="320">
        <v>4.3999999999999817E-2</v>
      </c>
      <c r="AB28" s="320">
        <v>6.3400000000000012E-2</v>
      </c>
      <c r="AC28" s="358">
        <f t="shared" si="22"/>
        <v>0.29526610849613955</v>
      </c>
      <c r="AD28" s="358">
        <f t="shared" si="23"/>
        <v>0.34255646754262353</v>
      </c>
      <c r="AE28" s="385">
        <f t="shared" si="24"/>
        <v>0.3947385000461841</v>
      </c>
      <c r="AF28" s="88">
        <f t="shared" si="25"/>
        <v>0.34418702536164902</v>
      </c>
    </row>
    <row r="29" spans="1:32" x14ac:dyDescent="0.25">
      <c r="A29" s="323">
        <v>43347</v>
      </c>
      <c r="B29" s="354">
        <f t="shared" si="4"/>
        <v>43347</v>
      </c>
      <c r="C29" s="354">
        <f t="shared" si="26"/>
        <v>77</v>
      </c>
      <c r="D29" s="356">
        <f t="shared" si="12"/>
        <v>7</v>
      </c>
      <c r="E29" s="318">
        <v>100</v>
      </c>
      <c r="F29" s="318">
        <v>407</v>
      </c>
      <c r="G29" s="318">
        <v>289</v>
      </c>
      <c r="H29" s="318">
        <v>447</v>
      </c>
      <c r="I29" s="357">
        <f t="shared" si="13"/>
        <v>0.20052042849350041</v>
      </c>
      <c r="J29" s="357">
        <f t="shared" si="14"/>
        <v>0.15160807173204865</v>
      </c>
      <c r="K29" s="357">
        <f t="shared" si="15"/>
        <v>0.21391262980363962</v>
      </c>
      <c r="L29" s="87">
        <f t="shared" si="27"/>
        <v>0.18868037667639626</v>
      </c>
      <c r="M29" s="323">
        <v>43347</v>
      </c>
      <c r="N29" s="319">
        <f t="shared" si="16"/>
        <v>7</v>
      </c>
      <c r="O29" s="337">
        <v>0.50619999999999987</v>
      </c>
      <c r="P29" s="337">
        <v>1.3528000000000002</v>
      </c>
      <c r="Q29" s="337">
        <v>0.72870000000000001</v>
      </c>
      <c r="R29" s="337">
        <v>0.70690000000000008</v>
      </c>
      <c r="S29" s="358">
        <f t="shared" si="17"/>
        <v>0.14042856421047817</v>
      </c>
      <c r="T29" s="358">
        <f t="shared" si="18"/>
        <v>5.2047182366459013E-2</v>
      </c>
      <c r="U29" s="358">
        <f t="shared" si="19"/>
        <v>4.7708195009412153E-2</v>
      </c>
      <c r="V29" s="173">
        <f t="shared" si="20"/>
        <v>8.0061313862116443E-2</v>
      </c>
      <c r="W29" s="323">
        <v>43347</v>
      </c>
      <c r="X29" s="319">
        <f t="shared" si="21"/>
        <v>7</v>
      </c>
      <c r="Y29" s="355">
        <v>1.6599999999999948E-2</v>
      </c>
      <c r="Z29" s="320">
        <v>6.3600000000000101E-2</v>
      </c>
      <c r="AA29" s="320">
        <v>4.5200000000000018E-2</v>
      </c>
      <c r="AB29" s="320">
        <v>6.469999999999998E-2</v>
      </c>
      <c r="AC29" s="358">
        <f t="shared" si="22"/>
        <v>0.20076322229865676</v>
      </c>
      <c r="AD29" s="358">
        <f t="shared" si="23"/>
        <v>0.15197516751181503</v>
      </c>
      <c r="AE29" s="358">
        <f t="shared" si="24"/>
        <v>0.20321289817876767</v>
      </c>
      <c r="AF29" s="88">
        <f t="shared" si="25"/>
        <v>0.18531709599641313</v>
      </c>
    </row>
    <row r="30" spans="1:32" x14ac:dyDescent="0.25">
      <c r="A30" s="323">
        <v>43361</v>
      </c>
      <c r="B30" s="354">
        <f t="shared" si="4"/>
        <v>43361</v>
      </c>
      <c r="C30" s="354">
        <f t="shared" si="26"/>
        <v>91</v>
      </c>
      <c r="D30" s="356">
        <f t="shared" si="12"/>
        <v>14</v>
      </c>
      <c r="E30" s="318">
        <v>100</v>
      </c>
      <c r="F30" s="318">
        <v>535</v>
      </c>
      <c r="G30" s="318">
        <v>1124</v>
      </c>
      <c r="H30" s="318">
        <v>729</v>
      </c>
      <c r="I30" s="357">
        <f t="shared" si="13"/>
        <v>0.11979261149342246</v>
      </c>
      <c r="J30" s="357">
        <f t="shared" si="14"/>
        <v>0.1728199174618246</v>
      </c>
      <c r="K30" s="357">
        <f t="shared" si="15"/>
        <v>0.14189311043004046</v>
      </c>
      <c r="L30" s="87">
        <f t="shared" si="27"/>
        <v>0.14483521312842917</v>
      </c>
      <c r="M30" s="323">
        <v>43361</v>
      </c>
      <c r="N30" s="319">
        <f t="shared" si="16"/>
        <v>14</v>
      </c>
      <c r="O30" s="337">
        <v>0.11699999999999999</v>
      </c>
      <c r="P30" s="337">
        <v>2.0937999999999999</v>
      </c>
      <c r="Q30" s="337">
        <v>1.4791000000000003</v>
      </c>
      <c r="R30" s="337">
        <v>2.7986999999999997</v>
      </c>
      <c r="S30" s="358">
        <f t="shared" si="17"/>
        <v>0.20604013864910703</v>
      </c>
      <c r="T30" s="358">
        <f t="shared" si="18"/>
        <v>0.18121536706282632</v>
      </c>
      <c r="U30" s="358">
        <f t="shared" si="19"/>
        <v>0.22676688341694778</v>
      </c>
      <c r="V30" s="173">
        <f t="shared" si="20"/>
        <v>0.20467412970962706</v>
      </c>
      <c r="W30" s="323">
        <v>43361</v>
      </c>
      <c r="X30" s="319">
        <f t="shared" si="21"/>
        <v>14</v>
      </c>
      <c r="Y30" s="355">
        <v>1.309999999999989E-2</v>
      </c>
      <c r="Z30" s="320">
        <v>9.1400000000000037E-2</v>
      </c>
      <c r="AA30" s="320">
        <v>6.6599999999999882E-2</v>
      </c>
      <c r="AB30" s="320">
        <v>0.12090000000000001</v>
      </c>
      <c r="AC30" s="358">
        <f t="shared" si="22"/>
        <v>0.12184591307840074</v>
      </c>
      <c r="AD30" s="358">
        <f t="shared" si="23"/>
        <v>9.9235848727417669E-2</v>
      </c>
      <c r="AE30" s="358">
        <f t="shared" si="24"/>
        <v>0.14182579016130376</v>
      </c>
      <c r="AF30" s="88">
        <f t="shared" si="25"/>
        <v>0.12096918398904072</v>
      </c>
    </row>
    <row r="31" spans="1:32" x14ac:dyDescent="0.25">
      <c r="A31" s="323">
        <v>43375</v>
      </c>
      <c r="B31" s="354">
        <f t="shared" si="4"/>
        <v>43375</v>
      </c>
      <c r="C31" s="354">
        <f t="shared" si="26"/>
        <v>105</v>
      </c>
      <c r="D31" s="356">
        <f t="shared" si="12"/>
        <v>14</v>
      </c>
      <c r="E31" s="318">
        <v>100</v>
      </c>
      <c r="F31" s="318">
        <v>373</v>
      </c>
      <c r="G31" s="318">
        <v>298</v>
      </c>
      <c r="H31" s="318">
        <v>306</v>
      </c>
      <c r="I31" s="357">
        <f t="shared" si="13"/>
        <v>9.4029159546837437E-2</v>
      </c>
      <c r="J31" s="357">
        <f t="shared" si="14"/>
        <v>7.799452146552234E-2</v>
      </c>
      <c r="K31" s="357">
        <f t="shared" si="15"/>
        <v>7.9886779711734926E-2</v>
      </c>
      <c r="L31" s="87">
        <f t="shared" si="27"/>
        <v>8.3970153574698225E-2</v>
      </c>
      <c r="M31" s="323">
        <v>43375</v>
      </c>
      <c r="N31" s="319">
        <f t="shared" si="16"/>
        <v>14</v>
      </c>
      <c r="O31" s="337">
        <v>0.13690000000000002</v>
      </c>
      <c r="P31" s="337">
        <v>0.48070000000000002</v>
      </c>
      <c r="Q31" s="337">
        <v>0.4536</v>
      </c>
      <c r="R31" s="337">
        <v>0.37660000000000005</v>
      </c>
      <c r="S31" s="358">
        <f t="shared" si="17"/>
        <v>8.9713760186107994E-2</v>
      </c>
      <c r="T31" s="358">
        <f t="shared" si="18"/>
        <v>8.5568930008509944E-2</v>
      </c>
      <c r="U31" s="358">
        <f t="shared" si="19"/>
        <v>7.2280920280617764E-2</v>
      </c>
      <c r="V31" s="173">
        <f t="shared" si="20"/>
        <v>8.2521203491745243E-2</v>
      </c>
      <c r="W31" s="323">
        <v>43375</v>
      </c>
      <c r="X31" s="319">
        <f t="shared" si="21"/>
        <v>14</v>
      </c>
      <c r="Y31" s="355">
        <v>1.5900000000000025E-2</v>
      </c>
      <c r="Z31" s="320">
        <v>4.2700000000000071E-2</v>
      </c>
      <c r="AA31" s="320">
        <v>3.9799999999999836E-2</v>
      </c>
      <c r="AB31" s="320">
        <v>3.3200000000000118E-2</v>
      </c>
      <c r="AC31" s="358">
        <f t="shared" si="22"/>
        <v>8.4399049287677358E-2</v>
      </c>
      <c r="AD31" s="358">
        <f t="shared" si="23"/>
        <v>7.9375334434520745E-2</v>
      </c>
      <c r="AE31" s="358">
        <f t="shared" si="24"/>
        <v>6.6424117551096354E-2</v>
      </c>
      <c r="AF31" s="88">
        <f t="shared" si="25"/>
        <v>7.673283375776481E-2</v>
      </c>
    </row>
    <row r="32" spans="1:32" x14ac:dyDescent="0.25">
      <c r="A32" s="323">
        <v>43403</v>
      </c>
      <c r="B32" s="354">
        <f t="shared" si="4"/>
        <v>43403</v>
      </c>
      <c r="C32" s="354">
        <f t="shared" si="26"/>
        <v>133</v>
      </c>
      <c r="D32" s="356">
        <f t="shared" si="12"/>
        <v>28</v>
      </c>
      <c r="E32" s="318">
        <v>100</v>
      </c>
      <c r="F32" s="318">
        <v>1116</v>
      </c>
      <c r="G32" s="318">
        <v>2205</v>
      </c>
      <c r="H32" s="318">
        <v>857</v>
      </c>
      <c r="I32" s="357">
        <f t="shared" si="13"/>
        <v>8.6154855605470163E-2</v>
      </c>
      <c r="J32" s="357">
        <f t="shared" si="14"/>
        <v>0.11047545006760195</v>
      </c>
      <c r="K32" s="357">
        <f t="shared" si="15"/>
        <v>7.6723847593203151E-2</v>
      </c>
      <c r="L32" s="87">
        <f t="shared" si="27"/>
        <v>9.1118051088758423E-2</v>
      </c>
      <c r="M32" s="323">
        <v>43403</v>
      </c>
      <c r="N32" s="319">
        <f t="shared" si="16"/>
        <v>28</v>
      </c>
      <c r="O32" s="337">
        <v>0.14989999999999998</v>
      </c>
      <c r="P32" s="337">
        <v>4.5510000000000002</v>
      </c>
      <c r="Q32" s="337">
        <v>10.288</v>
      </c>
      <c r="R32" s="337">
        <v>3.2809999999999997</v>
      </c>
      <c r="S32" s="358">
        <f t="shared" si="17"/>
        <v>0.12189763796100321</v>
      </c>
      <c r="T32" s="358">
        <f t="shared" si="18"/>
        <v>0.15102732290603033</v>
      </c>
      <c r="U32" s="358">
        <f t="shared" si="19"/>
        <v>0.11021196885187678</v>
      </c>
      <c r="V32" s="173">
        <f t="shared" si="20"/>
        <v>0.12771230990630345</v>
      </c>
      <c r="W32" s="323">
        <v>43403</v>
      </c>
      <c r="X32" s="319">
        <f t="shared" si="21"/>
        <v>28</v>
      </c>
      <c r="Y32" s="355">
        <v>1.2800000000000034E-2</v>
      </c>
      <c r="Z32" s="320">
        <v>0.16500000000000004</v>
      </c>
      <c r="AA32" s="320">
        <v>0.40399999999999991</v>
      </c>
      <c r="AB32" s="320">
        <v>0.17600000000000016</v>
      </c>
      <c r="AC32" s="358">
        <f t="shared" si="22"/>
        <v>8.3558084452656889E-2</v>
      </c>
      <c r="AD32" s="358">
        <f t="shared" si="23"/>
        <v>0.11553913459767721</v>
      </c>
      <c r="AE32" s="358">
        <f t="shared" si="24"/>
        <v>8.5863031636141604E-2</v>
      </c>
      <c r="AF32" s="88">
        <f t="shared" si="25"/>
        <v>9.4986750228825245E-2</v>
      </c>
    </row>
    <row r="33" spans="1:35" s="78" customFormat="1" ht="15.75" thickBot="1" x14ac:dyDescent="0.3">
      <c r="A33" s="359">
        <v>43431</v>
      </c>
      <c r="B33" s="360">
        <f t="shared" si="4"/>
        <v>43431</v>
      </c>
      <c r="C33" s="360">
        <f t="shared" si="26"/>
        <v>161</v>
      </c>
      <c r="D33" s="364">
        <f t="shared" si="12"/>
        <v>28</v>
      </c>
      <c r="E33" s="365">
        <v>100</v>
      </c>
      <c r="F33" s="365">
        <v>111</v>
      </c>
      <c r="G33" s="365">
        <v>177</v>
      </c>
      <c r="H33" s="365">
        <v>326</v>
      </c>
      <c r="I33" s="366">
        <f t="shared" si="13"/>
        <v>3.7271434044372181E-3</v>
      </c>
      <c r="J33" s="366">
        <f t="shared" si="14"/>
        <v>2.0392126663776322E-2</v>
      </c>
      <c r="K33" s="366">
        <f t="shared" si="15"/>
        <v>4.2204542692093429E-2</v>
      </c>
      <c r="L33" s="86">
        <f t="shared" si="27"/>
        <v>2.2107937586768989E-2</v>
      </c>
      <c r="M33" s="359">
        <v>43431</v>
      </c>
      <c r="N33" s="362">
        <f t="shared" si="16"/>
        <v>28</v>
      </c>
      <c r="O33" s="363">
        <v>0.29899999999999971</v>
      </c>
      <c r="P33" s="363">
        <v>0.65839999999999999</v>
      </c>
      <c r="Q33" s="363">
        <v>0.75109999999999999</v>
      </c>
      <c r="R33" s="363">
        <v>1.2970999999999999</v>
      </c>
      <c r="S33" s="174">
        <f t="shared" si="17"/>
        <v>2.8191752713291947E-2</v>
      </c>
      <c r="T33" s="174">
        <f t="shared" si="18"/>
        <v>3.2896258046474301E-2</v>
      </c>
      <c r="U33" s="174">
        <f t="shared" si="19"/>
        <v>5.2408668176997922E-2</v>
      </c>
      <c r="V33" s="174">
        <f t="shared" si="20"/>
        <v>3.7832226312254726E-2</v>
      </c>
      <c r="W33" s="359">
        <v>43431</v>
      </c>
      <c r="X33" s="362">
        <f t="shared" si="21"/>
        <v>28</v>
      </c>
      <c r="Y33" s="347">
        <v>4.0999999999999925E-2</v>
      </c>
      <c r="Z33" s="361">
        <v>3.2399999999999984E-2</v>
      </c>
      <c r="AA33" s="361">
        <v>3.7100000000000022E-2</v>
      </c>
      <c r="AB33" s="361">
        <v>7.009999999999994E-2</v>
      </c>
      <c r="AC33" s="174">
        <f t="shared" si="22"/>
        <v>3.3168330424025338E-2</v>
      </c>
      <c r="AD33" s="174">
        <f t="shared" si="23"/>
        <v>3.800613566742201E-2</v>
      </c>
      <c r="AE33" s="174">
        <f t="shared" si="24"/>
        <v>6.0731343682677484E-2</v>
      </c>
      <c r="AF33" s="89">
        <f t="shared" si="25"/>
        <v>4.3968603258041611E-2</v>
      </c>
      <c r="AG33" s="361"/>
      <c r="AH33" s="361"/>
      <c r="AI33" s="361"/>
    </row>
    <row r="35" spans="1:35" s="11" customFormat="1" x14ac:dyDescent="0.25">
      <c r="A35" s="331"/>
      <c r="B35" s="331"/>
      <c r="C35" s="331"/>
      <c r="D35" s="331"/>
      <c r="E35" s="331"/>
      <c r="F35" s="331"/>
      <c r="G35" s="331"/>
      <c r="H35" s="331"/>
      <c r="I35" s="386"/>
      <c r="J35" s="386"/>
      <c r="K35" s="386"/>
      <c r="L35" s="386"/>
      <c r="M35" s="331"/>
      <c r="N35" s="387"/>
      <c r="O35" s="387"/>
      <c r="P35" s="305"/>
      <c r="Q35" s="305"/>
      <c r="R35" s="331"/>
      <c r="S35" s="386"/>
      <c r="T35" s="386"/>
      <c r="U35" s="386"/>
      <c r="V35" s="386"/>
      <c r="W35" s="305"/>
      <c r="X35" s="331"/>
      <c r="Y35" s="386"/>
      <c r="Z35" s="386"/>
      <c r="AA35" s="386"/>
      <c r="AB35" s="331"/>
      <c r="AC35" s="386"/>
      <c r="AD35" s="386"/>
      <c r="AE35" s="386"/>
      <c r="AF35" s="386"/>
      <c r="AG35" s="331"/>
      <c r="AH35" s="331"/>
      <c r="AI35" s="331"/>
    </row>
  </sheetData>
  <mergeCells count="1">
    <mergeCell ref="A1:I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X82"/>
  <sheetViews>
    <sheetView zoomScale="90" zoomScaleNormal="90" workbookViewId="0">
      <pane xSplit="3" ySplit="4" topLeftCell="N45" activePane="bottomRight" state="frozen"/>
      <selection pane="topRight" activeCell="E1" sqref="E1"/>
      <selection pane="bottomLeft" activeCell="A4" sqref="A4"/>
      <selection pane="bottomRight" activeCell="AB22" sqref="AB22"/>
    </sheetView>
  </sheetViews>
  <sheetFormatPr defaultColWidth="10.85546875" defaultRowHeight="15" x14ac:dyDescent="0.25"/>
  <cols>
    <col min="2" max="2" width="5.7109375" customWidth="1"/>
    <col min="3" max="3" width="7.7109375" customWidth="1"/>
    <col min="4" max="4" width="9.5703125" hidden="1" customWidth="1"/>
    <col min="5" max="7" width="8.140625" hidden="1" customWidth="1"/>
    <col min="8" max="8" width="8.140625" style="33" hidden="1" customWidth="1"/>
    <col min="9" max="12" width="8.140625" hidden="1" customWidth="1"/>
    <col min="13" max="13" width="8.140625" style="33" hidden="1" customWidth="1"/>
    <col min="14" max="17" width="8.140625" customWidth="1"/>
    <col min="18" max="18" width="8.140625" style="33" customWidth="1"/>
    <col min="19" max="19" width="9.5703125" customWidth="1"/>
    <col min="20" max="20" width="10.85546875" style="34"/>
    <col min="21" max="21" width="10.85546875" style="29"/>
  </cols>
  <sheetData>
    <row r="1" spans="1:24" x14ac:dyDescent="0.25">
      <c r="H1" s="32"/>
      <c r="M1" s="32"/>
      <c r="R1" s="32"/>
    </row>
    <row r="2" spans="1:24" s="320" customFormat="1" x14ac:dyDescent="0.25">
      <c r="D2" s="397" t="s">
        <v>138</v>
      </c>
      <c r="E2" s="397"/>
      <c r="F2" s="397"/>
      <c r="G2" s="397"/>
      <c r="H2" s="397"/>
      <c r="I2" s="398" t="s">
        <v>139</v>
      </c>
      <c r="J2" s="398"/>
      <c r="K2" s="398"/>
      <c r="L2" s="398"/>
      <c r="M2" s="398"/>
      <c r="N2" s="398" t="s">
        <v>153</v>
      </c>
      <c r="O2" s="398"/>
      <c r="P2" s="398"/>
      <c r="Q2" s="398"/>
      <c r="R2" s="371" t="s">
        <v>20</v>
      </c>
      <c r="T2" s="367"/>
      <c r="U2" s="368"/>
    </row>
    <row r="3" spans="1:24" s="320" customFormat="1" ht="17.25" x14ac:dyDescent="0.25">
      <c r="A3" s="305"/>
      <c r="B3" s="369" t="s">
        <v>116</v>
      </c>
      <c r="C3" s="303" t="s">
        <v>89</v>
      </c>
      <c r="D3" s="370" t="s">
        <v>22</v>
      </c>
      <c r="E3" s="371"/>
      <c r="F3" s="372" t="s">
        <v>21</v>
      </c>
      <c r="G3" s="371" t="s">
        <v>119</v>
      </c>
      <c r="H3" s="373" t="s">
        <v>120</v>
      </c>
      <c r="I3" s="370" t="s">
        <v>22</v>
      </c>
      <c r="J3" s="371"/>
      <c r="K3" s="372" t="s">
        <v>21</v>
      </c>
      <c r="L3" s="371" t="s">
        <v>119</v>
      </c>
      <c r="M3" s="373" t="s">
        <v>120</v>
      </c>
      <c r="N3" s="370" t="s">
        <v>22</v>
      </c>
      <c r="O3" s="371"/>
      <c r="P3" s="372" t="s">
        <v>21</v>
      </c>
      <c r="Q3" s="371" t="s">
        <v>119</v>
      </c>
      <c r="R3" s="373" t="s">
        <v>120</v>
      </c>
      <c r="S3" s="304" t="s">
        <v>80</v>
      </c>
      <c r="T3" s="325" t="s">
        <v>43</v>
      </c>
      <c r="U3" s="354" t="s">
        <v>179</v>
      </c>
      <c r="V3" s="374" t="s">
        <v>121</v>
      </c>
      <c r="W3" s="374" t="s">
        <v>121</v>
      </c>
      <c r="X3" s="374" t="s">
        <v>121</v>
      </c>
    </row>
    <row r="4" spans="1:24" s="320" customFormat="1" x14ac:dyDescent="0.25">
      <c r="A4" s="375" t="s">
        <v>71</v>
      </c>
      <c r="B4" s="319" t="s">
        <v>124</v>
      </c>
      <c r="C4" s="319" t="s">
        <v>130</v>
      </c>
      <c r="D4" s="370" t="s">
        <v>133</v>
      </c>
      <c r="E4" s="370" t="s">
        <v>134</v>
      </c>
      <c r="F4" s="376" t="s">
        <v>135</v>
      </c>
      <c r="G4" s="370" t="s">
        <v>136</v>
      </c>
      <c r="H4" s="373" t="s">
        <v>137</v>
      </c>
      <c r="I4" s="370" t="s">
        <v>140</v>
      </c>
      <c r="J4" s="370" t="s">
        <v>141</v>
      </c>
      <c r="K4" s="376" t="s">
        <v>142</v>
      </c>
      <c r="L4" s="370" t="s">
        <v>143</v>
      </c>
      <c r="M4" s="373" t="s">
        <v>144</v>
      </c>
      <c r="N4" s="370" t="s">
        <v>145</v>
      </c>
      <c r="O4" s="370" t="s">
        <v>146</v>
      </c>
      <c r="P4" s="376" t="s">
        <v>147</v>
      </c>
      <c r="Q4" s="370" t="s">
        <v>148</v>
      </c>
      <c r="R4" s="373" t="s">
        <v>149</v>
      </c>
      <c r="S4" s="304" t="s">
        <v>150</v>
      </c>
      <c r="T4" s="367" t="s">
        <v>151</v>
      </c>
      <c r="U4" s="368" t="s">
        <v>152</v>
      </c>
      <c r="V4" s="377" t="s">
        <v>166</v>
      </c>
      <c r="W4" s="377" t="s">
        <v>167</v>
      </c>
      <c r="X4" s="377" t="s">
        <v>168</v>
      </c>
    </row>
    <row r="5" spans="1:24" x14ac:dyDescent="0.25">
      <c r="A5" s="275">
        <v>42955</v>
      </c>
      <c r="B5" s="22">
        <v>14</v>
      </c>
      <c r="C5" s="23">
        <v>18</v>
      </c>
      <c r="D5" s="36"/>
      <c r="E5" s="198"/>
      <c r="F5" s="264"/>
      <c r="G5" s="255">
        <v>18.200000000000003</v>
      </c>
      <c r="H5" s="270"/>
      <c r="I5" s="34">
        <v>218.7</v>
      </c>
      <c r="J5">
        <v>9.6999999999999993</v>
      </c>
      <c r="K5">
        <v>10.96</v>
      </c>
      <c r="L5">
        <v>18.2</v>
      </c>
      <c r="N5" s="34">
        <f>+AVERAGE(D5,I5)</f>
        <v>218.7</v>
      </c>
      <c r="O5" s="34">
        <f t="shared" ref="O5:O22" si="0">+AVERAGE(E5,J5)</f>
        <v>9.6999999999999993</v>
      </c>
      <c r="P5" s="34">
        <f t="shared" ref="P5:P22" si="1">+AVERAGE(F5,K5)</f>
        <v>10.96</v>
      </c>
      <c r="Q5" s="34">
        <f t="shared" ref="Q5:Q22" si="2">+AVERAGE(G5,L5)</f>
        <v>18.200000000000003</v>
      </c>
      <c r="R5" s="274"/>
      <c r="S5" s="204">
        <v>0</v>
      </c>
      <c r="T5" s="258"/>
      <c r="U5" s="261"/>
      <c r="V5" s="201">
        <v>5.2995524623526906E-2</v>
      </c>
      <c r="W5" s="16">
        <v>0.13650163500391965</v>
      </c>
      <c r="X5" s="16">
        <v>0.14339688371389586</v>
      </c>
    </row>
    <row r="6" spans="1:24" x14ac:dyDescent="0.25">
      <c r="A6" s="275">
        <v>42955</v>
      </c>
      <c r="B6" s="3">
        <v>7</v>
      </c>
      <c r="C6" s="23">
        <v>42</v>
      </c>
      <c r="D6" s="202"/>
      <c r="E6" s="198"/>
      <c r="F6" s="199"/>
      <c r="G6" s="256">
        <f>+G5</f>
        <v>18.200000000000003</v>
      </c>
      <c r="H6" s="270"/>
      <c r="I6" s="34">
        <v>244</v>
      </c>
      <c r="J6">
        <v>10.5</v>
      </c>
      <c r="K6">
        <v>18.760000000000002</v>
      </c>
      <c r="L6">
        <v>17.7</v>
      </c>
      <c r="N6" s="34">
        <f t="shared" ref="N6:N22" si="3">+AVERAGE(D6,I6)</f>
        <v>244</v>
      </c>
      <c r="O6" s="34">
        <f t="shared" si="0"/>
        <v>10.5</v>
      </c>
      <c r="P6" s="34">
        <f t="shared" si="1"/>
        <v>18.760000000000002</v>
      </c>
      <c r="Q6" s="34">
        <f t="shared" si="2"/>
        <v>17.950000000000003</v>
      </c>
      <c r="R6" s="274"/>
      <c r="S6" s="204">
        <v>0</v>
      </c>
      <c r="T6" s="258"/>
      <c r="U6" s="261"/>
      <c r="V6" s="201">
        <v>7.2257207977034277E-2</v>
      </c>
      <c r="W6" s="16">
        <v>0.18818592709042006</v>
      </c>
      <c r="X6" s="16">
        <v>0.27652194984116057</v>
      </c>
    </row>
    <row r="7" spans="1:24" x14ac:dyDescent="0.25">
      <c r="A7" s="44">
        <v>42961</v>
      </c>
      <c r="B7" s="3">
        <v>6</v>
      </c>
      <c r="C7" s="23">
        <v>34</v>
      </c>
      <c r="D7" s="202"/>
      <c r="E7" s="198"/>
      <c r="F7" s="268"/>
      <c r="G7" s="254">
        <v>17.600000000000001</v>
      </c>
      <c r="H7" s="270"/>
      <c r="I7" s="34">
        <v>226</v>
      </c>
      <c r="J7">
        <v>9.6999999999999993</v>
      </c>
      <c r="K7">
        <v>14.59</v>
      </c>
      <c r="L7">
        <v>18.100000000000001</v>
      </c>
      <c r="M7" s="33">
        <v>17.28</v>
      </c>
      <c r="N7" s="34">
        <f t="shared" si="3"/>
        <v>226</v>
      </c>
      <c r="O7" s="34">
        <f t="shared" si="0"/>
        <v>9.6999999999999993</v>
      </c>
      <c r="P7" s="34">
        <f t="shared" si="1"/>
        <v>14.59</v>
      </c>
      <c r="Q7" s="34">
        <f t="shared" si="2"/>
        <v>17.850000000000001</v>
      </c>
      <c r="R7" s="274"/>
      <c r="S7" s="204">
        <v>0</v>
      </c>
      <c r="T7" s="258"/>
      <c r="U7" s="261"/>
      <c r="V7" s="201">
        <v>0.18549223432312786</v>
      </c>
      <c r="W7" s="16">
        <v>0.17896613835648104</v>
      </c>
      <c r="X7" s="16">
        <v>0.21610506564562679</v>
      </c>
    </row>
    <row r="8" spans="1:24" x14ac:dyDescent="0.25">
      <c r="A8" s="44">
        <v>42961</v>
      </c>
      <c r="B8" s="3">
        <v>7</v>
      </c>
      <c r="C8" s="23">
        <v>66</v>
      </c>
      <c r="D8" s="202"/>
      <c r="E8" s="198"/>
      <c r="F8" s="268"/>
      <c r="G8" s="253">
        <f>+G7</f>
        <v>17.600000000000001</v>
      </c>
      <c r="H8" s="270"/>
      <c r="I8" s="34">
        <v>219.5</v>
      </c>
      <c r="J8">
        <v>9.9</v>
      </c>
      <c r="K8">
        <v>12.8</v>
      </c>
      <c r="L8">
        <v>18</v>
      </c>
      <c r="M8" s="33">
        <v>14.5</v>
      </c>
      <c r="N8" s="34">
        <f t="shared" si="3"/>
        <v>219.5</v>
      </c>
      <c r="O8" s="34">
        <f t="shared" si="0"/>
        <v>9.9</v>
      </c>
      <c r="P8" s="34">
        <f t="shared" si="1"/>
        <v>12.8</v>
      </c>
      <c r="Q8" s="34">
        <f t="shared" si="2"/>
        <v>17.8</v>
      </c>
      <c r="R8" s="274"/>
      <c r="S8" s="204">
        <v>0</v>
      </c>
      <c r="T8" s="258"/>
      <c r="U8" s="261"/>
      <c r="V8" s="201">
        <v>0.16717997699109097</v>
      </c>
      <c r="W8" s="16">
        <v>0.16959509800136482</v>
      </c>
      <c r="X8" s="16">
        <v>0.26064989886443496</v>
      </c>
    </row>
    <row r="9" spans="1:24" x14ac:dyDescent="0.25">
      <c r="A9" s="275">
        <v>42968</v>
      </c>
      <c r="B9" s="3">
        <v>7</v>
      </c>
      <c r="C9" s="23">
        <v>11</v>
      </c>
      <c r="D9" s="202"/>
      <c r="E9" s="198"/>
      <c r="F9" s="268"/>
      <c r="G9" s="252">
        <v>17.600000000000001</v>
      </c>
      <c r="H9" s="270"/>
      <c r="I9" s="34">
        <v>185</v>
      </c>
      <c r="J9">
        <v>8.1</v>
      </c>
      <c r="K9">
        <v>10.92</v>
      </c>
      <c r="L9">
        <v>17.600000000000001</v>
      </c>
      <c r="M9" s="33">
        <v>1.03</v>
      </c>
      <c r="N9" s="34">
        <f t="shared" si="3"/>
        <v>185</v>
      </c>
      <c r="O9" s="34">
        <f t="shared" si="0"/>
        <v>8.1</v>
      </c>
      <c r="P9" s="34">
        <f t="shared" si="1"/>
        <v>10.92</v>
      </c>
      <c r="Q9" s="34">
        <f t="shared" si="2"/>
        <v>17.600000000000001</v>
      </c>
      <c r="R9" s="274"/>
      <c r="S9" s="204">
        <v>0</v>
      </c>
      <c r="T9" s="258"/>
      <c r="U9" s="261"/>
      <c r="V9" s="201">
        <v>0.15502703833370976</v>
      </c>
      <c r="W9" s="16">
        <v>0.17668037530698941</v>
      </c>
      <c r="X9" s="16">
        <v>0.26200275407399104</v>
      </c>
    </row>
    <row r="10" spans="1:24" x14ac:dyDescent="0.25">
      <c r="A10" s="275">
        <v>42968</v>
      </c>
      <c r="B10" s="3">
        <v>7</v>
      </c>
      <c r="C10" s="23">
        <v>63</v>
      </c>
      <c r="D10" s="202"/>
      <c r="E10" s="198"/>
      <c r="F10" s="268"/>
      <c r="G10" s="253">
        <f>+G9</f>
        <v>17.600000000000001</v>
      </c>
      <c r="H10" s="270"/>
      <c r="I10" s="34">
        <v>211.8</v>
      </c>
      <c r="J10">
        <v>8.6999999999999993</v>
      </c>
      <c r="K10">
        <v>8.24</v>
      </c>
      <c r="L10">
        <v>17.3</v>
      </c>
      <c r="M10" s="33">
        <v>8.0399999999999991</v>
      </c>
      <c r="N10" s="34">
        <f t="shared" si="3"/>
        <v>211.8</v>
      </c>
      <c r="O10" s="34">
        <f t="shared" si="0"/>
        <v>8.6999999999999993</v>
      </c>
      <c r="P10" s="34">
        <f t="shared" si="1"/>
        <v>8.24</v>
      </c>
      <c r="Q10" s="34">
        <f t="shared" si="2"/>
        <v>17.450000000000003</v>
      </c>
      <c r="R10" s="274"/>
      <c r="S10" s="204">
        <v>0</v>
      </c>
      <c r="T10" s="258"/>
      <c r="U10" s="261"/>
      <c r="V10" s="201">
        <v>0.16070422814078317</v>
      </c>
      <c r="W10" s="16">
        <v>0.15694461266687268</v>
      </c>
      <c r="X10" s="16">
        <v>0.2327687990573479</v>
      </c>
    </row>
    <row r="11" spans="1:24" x14ac:dyDescent="0.25">
      <c r="A11" s="44">
        <v>42975</v>
      </c>
      <c r="B11" s="3">
        <v>7</v>
      </c>
      <c r="C11" s="23">
        <v>33</v>
      </c>
      <c r="D11" s="202"/>
      <c r="E11" s="198"/>
      <c r="F11" s="268"/>
      <c r="G11" s="252">
        <v>16.600000000000001</v>
      </c>
      <c r="H11" s="270"/>
      <c r="I11" s="34">
        <v>208.2</v>
      </c>
      <c r="J11">
        <v>9.5</v>
      </c>
      <c r="K11">
        <v>11.59</v>
      </c>
      <c r="L11">
        <v>16.5</v>
      </c>
      <c r="M11" s="33">
        <v>2.81</v>
      </c>
      <c r="N11" s="34">
        <f t="shared" si="3"/>
        <v>208.2</v>
      </c>
      <c r="O11" s="34">
        <f t="shared" si="0"/>
        <v>9.5</v>
      </c>
      <c r="P11" s="34">
        <f t="shared" si="1"/>
        <v>11.59</v>
      </c>
      <c r="Q11" s="34">
        <f t="shared" si="2"/>
        <v>16.55</v>
      </c>
      <c r="R11" s="274"/>
      <c r="S11" s="204">
        <v>0</v>
      </c>
      <c r="T11" s="258"/>
      <c r="U11" s="261"/>
      <c r="V11" s="201">
        <v>0.16346039998859446</v>
      </c>
      <c r="W11" s="16">
        <v>9.9021025794278045E-2</v>
      </c>
      <c r="X11" s="16">
        <v>0.20368931426807513</v>
      </c>
    </row>
    <row r="12" spans="1:24" x14ac:dyDescent="0.25">
      <c r="A12" s="44">
        <v>42975</v>
      </c>
      <c r="B12" s="3">
        <v>7</v>
      </c>
      <c r="C12" s="23">
        <v>61</v>
      </c>
      <c r="D12" s="202"/>
      <c r="E12" s="198"/>
      <c r="F12" s="268"/>
      <c r="G12" s="253">
        <f>+G11</f>
        <v>16.600000000000001</v>
      </c>
      <c r="H12" s="270"/>
      <c r="I12" s="34">
        <v>213.8</v>
      </c>
      <c r="J12">
        <v>8.8000000000000007</v>
      </c>
      <c r="K12">
        <v>9.7799999999999994</v>
      </c>
      <c r="L12">
        <v>16.600000000000001</v>
      </c>
      <c r="M12" s="33">
        <v>1.36</v>
      </c>
      <c r="N12" s="34">
        <f t="shared" si="3"/>
        <v>213.8</v>
      </c>
      <c r="O12" s="34">
        <f t="shared" si="0"/>
        <v>8.8000000000000007</v>
      </c>
      <c r="P12" s="34">
        <f t="shared" si="1"/>
        <v>9.7799999999999994</v>
      </c>
      <c r="Q12" s="34">
        <f t="shared" si="2"/>
        <v>16.600000000000001</v>
      </c>
      <c r="R12" s="274"/>
      <c r="S12" s="204">
        <v>0</v>
      </c>
      <c r="T12" s="258"/>
      <c r="U12" s="261"/>
      <c r="V12" s="201">
        <v>0.149616999182937</v>
      </c>
      <c r="W12" s="16">
        <v>2.8101470606579353E-2</v>
      </c>
      <c r="X12" s="16">
        <v>0.16504913106759989</v>
      </c>
    </row>
    <row r="13" spans="1:24" x14ac:dyDescent="0.25">
      <c r="A13" s="275">
        <v>42982</v>
      </c>
      <c r="B13" s="3">
        <v>7</v>
      </c>
      <c r="C13" s="23">
        <v>3</v>
      </c>
      <c r="D13" s="202"/>
      <c r="E13" s="198"/>
      <c r="F13" s="268"/>
      <c r="G13" s="252">
        <v>18.399999999999999</v>
      </c>
      <c r="H13" s="270"/>
      <c r="I13" s="34">
        <v>226</v>
      </c>
      <c r="J13">
        <v>9.3000000000000007</v>
      </c>
      <c r="K13">
        <v>9.33</v>
      </c>
      <c r="L13">
        <v>18</v>
      </c>
      <c r="M13" s="33">
        <v>0.53</v>
      </c>
      <c r="N13" s="34">
        <f t="shared" si="3"/>
        <v>226</v>
      </c>
      <c r="O13" s="34">
        <f t="shared" si="0"/>
        <v>9.3000000000000007</v>
      </c>
      <c r="P13" s="34">
        <f t="shared" si="1"/>
        <v>9.33</v>
      </c>
      <c r="Q13" s="34">
        <f t="shared" si="2"/>
        <v>18.2</v>
      </c>
      <c r="R13" s="274"/>
      <c r="S13" s="204">
        <v>0</v>
      </c>
      <c r="T13" s="258"/>
      <c r="U13" s="261"/>
      <c r="V13" s="201"/>
      <c r="W13" s="16">
        <v>0.19804205158855595</v>
      </c>
      <c r="X13" s="16">
        <v>0.15838580665892149</v>
      </c>
    </row>
    <row r="14" spans="1:24" x14ac:dyDescent="0.25">
      <c r="A14" s="275">
        <v>42982</v>
      </c>
      <c r="B14" s="3">
        <v>7</v>
      </c>
      <c r="C14" s="23">
        <v>45</v>
      </c>
      <c r="D14" s="202"/>
      <c r="E14" s="198"/>
      <c r="F14" s="268"/>
      <c r="G14" s="253">
        <f>+G13</f>
        <v>18.399999999999999</v>
      </c>
      <c r="H14" s="270"/>
      <c r="I14" s="34">
        <v>217.9</v>
      </c>
      <c r="J14">
        <v>9</v>
      </c>
      <c r="K14">
        <v>10.039999999999999</v>
      </c>
      <c r="L14">
        <v>18.100000000000001</v>
      </c>
      <c r="M14" s="33">
        <v>3.85</v>
      </c>
      <c r="N14" s="34">
        <f t="shared" si="3"/>
        <v>217.9</v>
      </c>
      <c r="O14" s="34">
        <f t="shared" si="0"/>
        <v>9</v>
      </c>
      <c r="P14" s="34">
        <f t="shared" si="1"/>
        <v>10.039999999999999</v>
      </c>
      <c r="Q14" s="34">
        <f t="shared" si="2"/>
        <v>18.25</v>
      </c>
      <c r="R14" s="274"/>
      <c r="S14" s="204">
        <v>0</v>
      </c>
      <c r="T14" s="258"/>
      <c r="U14" s="261"/>
      <c r="V14" s="201"/>
      <c r="W14" s="16">
        <v>0.33017759367673716</v>
      </c>
      <c r="X14" s="76">
        <v>0.36640044359658347</v>
      </c>
    </row>
    <row r="15" spans="1:24" x14ac:dyDescent="0.25">
      <c r="A15" s="44">
        <v>42989</v>
      </c>
      <c r="B15" s="3">
        <v>7</v>
      </c>
      <c r="C15" s="23">
        <v>23</v>
      </c>
      <c r="D15" s="202"/>
      <c r="E15" s="198"/>
      <c r="F15" s="268"/>
      <c r="G15" s="252">
        <v>15.2</v>
      </c>
      <c r="H15" s="270"/>
      <c r="I15" s="34">
        <v>175.3</v>
      </c>
      <c r="J15">
        <v>9.9</v>
      </c>
      <c r="K15">
        <v>12.09</v>
      </c>
      <c r="L15">
        <v>14.6</v>
      </c>
      <c r="M15" s="33">
        <v>9.65</v>
      </c>
      <c r="N15" s="34">
        <f t="shared" si="3"/>
        <v>175.3</v>
      </c>
      <c r="O15" s="34">
        <f t="shared" si="0"/>
        <v>9.9</v>
      </c>
      <c r="P15" s="34">
        <f t="shared" si="1"/>
        <v>12.09</v>
      </c>
      <c r="Q15" s="34">
        <f t="shared" si="2"/>
        <v>14.899999999999999</v>
      </c>
      <c r="R15" s="274"/>
      <c r="S15" s="204">
        <v>50</v>
      </c>
      <c r="T15" s="259"/>
      <c r="U15" s="262"/>
      <c r="V15" s="201">
        <v>4.8430967339278333E-2</v>
      </c>
      <c r="W15" s="16">
        <v>9.0855538102856778E-2</v>
      </c>
      <c r="X15" s="76">
        <v>-6.2479781697731197E-2</v>
      </c>
    </row>
    <row r="16" spans="1:24" x14ac:dyDescent="0.25">
      <c r="A16" s="44">
        <v>42989</v>
      </c>
      <c r="B16" s="3">
        <v>7</v>
      </c>
      <c r="C16" s="23">
        <v>67</v>
      </c>
      <c r="D16" s="202"/>
      <c r="E16" s="198"/>
      <c r="F16" s="268"/>
      <c r="G16" s="253">
        <f>+G15</f>
        <v>15.2</v>
      </c>
      <c r="H16" s="270"/>
      <c r="I16" s="34">
        <v>186.9</v>
      </c>
      <c r="J16">
        <v>9.6999999999999993</v>
      </c>
      <c r="K16">
        <v>11.39</v>
      </c>
      <c r="L16">
        <v>15</v>
      </c>
      <c r="M16" s="33">
        <v>0.04</v>
      </c>
      <c r="N16" s="34">
        <f t="shared" si="3"/>
        <v>186.9</v>
      </c>
      <c r="O16" s="34">
        <f t="shared" si="0"/>
        <v>9.6999999999999993</v>
      </c>
      <c r="P16" s="34">
        <f t="shared" si="1"/>
        <v>11.39</v>
      </c>
      <c r="Q16" s="34">
        <f t="shared" si="2"/>
        <v>15.1</v>
      </c>
      <c r="R16" s="274"/>
      <c r="S16" s="204">
        <v>50</v>
      </c>
      <c r="T16" s="259"/>
      <c r="U16" s="262"/>
      <c r="V16" s="201">
        <v>5.2311992408087579E-2</v>
      </c>
      <c r="W16" s="16">
        <v>9.4996614799035248E-2</v>
      </c>
      <c r="X16" s="76">
        <v>-3.34072707266811E-2</v>
      </c>
    </row>
    <row r="17" spans="1:24" x14ac:dyDescent="0.25">
      <c r="A17" s="275">
        <v>42996</v>
      </c>
      <c r="B17" s="3">
        <v>7</v>
      </c>
      <c r="C17" s="23">
        <v>35</v>
      </c>
      <c r="D17" s="202"/>
      <c r="E17" s="198"/>
      <c r="F17" s="268"/>
      <c r="G17" s="252">
        <v>15.100000000000001</v>
      </c>
      <c r="H17" s="270"/>
      <c r="I17" s="34">
        <v>174.4</v>
      </c>
      <c r="J17">
        <v>8.9</v>
      </c>
      <c r="K17">
        <v>10.19</v>
      </c>
      <c r="L17">
        <v>13.7</v>
      </c>
      <c r="M17" s="33">
        <v>2.72</v>
      </c>
      <c r="N17" s="34">
        <f t="shared" si="3"/>
        <v>174.4</v>
      </c>
      <c r="O17" s="34">
        <f t="shared" si="0"/>
        <v>8.9</v>
      </c>
      <c r="P17" s="34">
        <f t="shared" si="1"/>
        <v>10.19</v>
      </c>
      <c r="Q17" s="34">
        <f t="shared" si="2"/>
        <v>14.4</v>
      </c>
      <c r="R17" s="274"/>
      <c r="S17" s="204">
        <v>0</v>
      </c>
      <c r="T17" s="259"/>
      <c r="U17" s="262"/>
      <c r="V17" s="201">
        <v>4.6011928452730465E-2</v>
      </c>
      <c r="W17" s="16">
        <v>3.795759510471524E-2</v>
      </c>
      <c r="X17" s="16">
        <v>6.9671886620733731E-2</v>
      </c>
    </row>
    <row r="18" spans="1:24" x14ac:dyDescent="0.25">
      <c r="A18" s="275">
        <v>42996</v>
      </c>
      <c r="B18" s="3">
        <v>7</v>
      </c>
      <c r="C18" s="23">
        <v>77</v>
      </c>
      <c r="D18" s="202"/>
      <c r="E18" s="198"/>
      <c r="F18" s="268"/>
      <c r="G18" s="253">
        <f>+G17</f>
        <v>15.100000000000001</v>
      </c>
      <c r="H18" s="270"/>
      <c r="I18" s="34">
        <v>178.4</v>
      </c>
      <c r="J18">
        <v>9</v>
      </c>
      <c r="K18">
        <v>10.57</v>
      </c>
      <c r="L18">
        <v>14.1</v>
      </c>
      <c r="M18" s="33">
        <v>2.52</v>
      </c>
      <c r="N18" s="34">
        <f t="shared" si="3"/>
        <v>178.4</v>
      </c>
      <c r="O18" s="34">
        <f t="shared" si="0"/>
        <v>9</v>
      </c>
      <c r="P18" s="34">
        <f t="shared" si="1"/>
        <v>10.57</v>
      </c>
      <c r="Q18" s="34">
        <f t="shared" si="2"/>
        <v>14.600000000000001</v>
      </c>
      <c r="R18" s="274"/>
      <c r="S18" s="204">
        <v>0</v>
      </c>
      <c r="T18" s="259"/>
      <c r="U18" s="262"/>
      <c r="V18" s="201">
        <v>0.29048537188263268</v>
      </c>
      <c r="W18" s="16">
        <v>0.17985070553475557</v>
      </c>
      <c r="X18" s="16">
        <v>0.30059059346717248</v>
      </c>
    </row>
    <row r="19" spans="1:24" x14ac:dyDescent="0.25">
      <c r="A19" s="44">
        <v>43003</v>
      </c>
      <c r="B19" s="3">
        <v>7</v>
      </c>
      <c r="C19" s="23">
        <v>12</v>
      </c>
      <c r="D19" s="202"/>
      <c r="E19" s="198"/>
      <c r="F19" s="268"/>
      <c r="G19" s="252">
        <v>13.95</v>
      </c>
      <c r="H19" s="270"/>
      <c r="I19" s="34">
        <v>157.9</v>
      </c>
      <c r="J19">
        <v>8.9</v>
      </c>
      <c r="K19">
        <v>11.64</v>
      </c>
      <c r="L19">
        <v>14.7</v>
      </c>
      <c r="M19" s="33">
        <v>0.89</v>
      </c>
      <c r="N19" s="34">
        <f t="shared" si="3"/>
        <v>157.9</v>
      </c>
      <c r="O19" s="34">
        <f t="shared" si="0"/>
        <v>8.9</v>
      </c>
      <c r="P19" s="34">
        <f t="shared" si="1"/>
        <v>11.64</v>
      </c>
      <c r="Q19" s="34">
        <f t="shared" si="2"/>
        <v>14.324999999999999</v>
      </c>
      <c r="R19" s="274"/>
      <c r="S19" s="204">
        <v>0</v>
      </c>
      <c r="T19" s="259"/>
      <c r="U19" s="262"/>
      <c r="V19" s="201">
        <v>-2.4907626734968349E-2</v>
      </c>
      <c r="W19" s="16">
        <v>0.10718651348569923</v>
      </c>
      <c r="X19" s="16">
        <v>0.16859459366174528</v>
      </c>
    </row>
    <row r="20" spans="1:24" x14ac:dyDescent="0.25">
      <c r="A20" s="44">
        <v>43003</v>
      </c>
      <c r="B20" s="3">
        <v>7</v>
      </c>
      <c r="C20" s="23">
        <v>49</v>
      </c>
      <c r="D20" s="202"/>
      <c r="E20" s="198"/>
      <c r="F20" s="268"/>
      <c r="G20" s="253">
        <f>+G19</f>
        <v>13.95</v>
      </c>
      <c r="H20" s="270"/>
      <c r="I20" s="34">
        <v>166.7</v>
      </c>
      <c r="J20">
        <v>9.6999999999999993</v>
      </c>
      <c r="K20">
        <v>12.17</v>
      </c>
      <c r="L20">
        <v>14</v>
      </c>
      <c r="M20" s="33">
        <v>1.23</v>
      </c>
      <c r="N20" s="34">
        <f t="shared" si="3"/>
        <v>166.7</v>
      </c>
      <c r="O20" s="34">
        <f t="shared" si="0"/>
        <v>9.6999999999999993</v>
      </c>
      <c r="P20" s="34">
        <f t="shared" si="1"/>
        <v>12.17</v>
      </c>
      <c r="Q20" s="34">
        <f t="shared" si="2"/>
        <v>13.975</v>
      </c>
      <c r="R20" s="274"/>
      <c r="S20" s="204">
        <v>0</v>
      </c>
      <c r="T20" s="259"/>
      <c r="U20" s="262"/>
      <c r="V20" s="201">
        <v>8.8653783960729982E-2</v>
      </c>
      <c r="W20" s="16">
        <v>9.0360365534787254E-2</v>
      </c>
      <c r="X20" s="16">
        <v>0.15971862493217293</v>
      </c>
    </row>
    <row r="21" spans="1:24" x14ac:dyDescent="0.25">
      <c r="A21" s="275">
        <v>43010</v>
      </c>
      <c r="B21" s="3">
        <v>7</v>
      </c>
      <c r="C21" s="23">
        <v>25</v>
      </c>
      <c r="D21" s="202"/>
      <c r="E21" s="198"/>
      <c r="F21" s="268"/>
      <c r="G21" s="252">
        <v>13.7</v>
      </c>
      <c r="H21" s="270"/>
      <c r="I21" s="34">
        <v>170.8</v>
      </c>
      <c r="J21">
        <v>8.6</v>
      </c>
      <c r="K21">
        <v>9.82</v>
      </c>
      <c r="L21">
        <v>15</v>
      </c>
      <c r="M21" s="33">
        <v>0.93</v>
      </c>
      <c r="N21" s="34">
        <f t="shared" si="3"/>
        <v>170.8</v>
      </c>
      <c r="O21" s="34">
        <f t="shared" si="0"/>
        <v>8.6</v>
      </c>
      <c r="P21" s="34">
        <f t="shared" si="1"/>
        <v>9.82</v>
      </c>
      <c r="Q21" s="34">
        <f t="shared" si="2"/>
        <v>14.35</v>
      </c>
      <c r="R21" s="274"/>
      <c r="S21" s="204">
        <v>0</v>
      </c>
      <c r="T21" s="259"/>
      <c r="U21" s="262"/>
      <c r="V21" s="201"/>
      <c r="W21" s="16">
        <v>6.06975991378952E-2</v>
      </c>
      <c r="X21" s="16">
        <v>0.2164467475661227</v>
      </c>
    </row>
    <row r="22" spans="1:24" x14ac:dyDescent="0.25">
      <c r="A22" s="275">
        <v>43010</v>
      </c>
      <c r="B22" s="3">
        <v>7</v>
      </c>
      <c r="C22" s="23">
        <v>99</v>
      </c>
      <c r="D22" s="202"/>
      <c r="E22" s="198"/>
      <c r="F22" s="268"/>
      <c r="G22" s="253">
        <f>+G21</f>
        <v>13.7</v>
      </c>
      <c r="H22" s="270"/>
      <c r="I22" s="34">
        <v>185.7</v>
      </c>
      <c r="J22">
        <v>8.3000000000000007</v>
      </c>
      <c r="K22">
        <v>8.36</v>
      </c>
      <c r="L22">
        <v>14.7</v>
      </c>
      <c r="M22" s="33">
        <v>2.4500000000000002</v>
      </c>
      <c r="N22" s="34">
        <f t="shared" si="3"/>
        <v>185.7</v>
      </c>
      <c r="O22" s="34">
        <f t="shared" si="0"/>
        <v>8.3000000000000007</v>
      </c>
      <c r="P22" s="34">
        <f t="shared" si="1"/>
        <v>8.36</v>
      </c>
      <c r="Q22" s="34">
        <f t="shared" si="2"/>
        <v>14.2</v>
      </c>
      <c r="R22" s="274"/>
      <c r="S22" s="204">
        <v>0</v>
      </c>
      <c r="T22" s="259"/>
      <c r="U22" s="262"/>
      <c r="V22" s="201"/>
      <c r="W22" s="16">
        <v>0.10316210249045644</v>
      </c>
      <c r="X22" s="16">
        <v>0.21554685707641028</v>
      </c>
    </row>
    <row r="23" spans="1:24" x14ac:dyDescent="0.25">
      <c r="A23" s="44">
        <v>43277</v>
      </c>
      <c r="B23" s="23">
        <v>7</v>
      </c>
      <c r="C23" s="23">
        <v>60</v>
      </c>
      <c r="D23" s="206">
        <v>130.6</v>
      </c>
      <c r="E23" s="200">
        <v>10.3</v>
      </c>
      <c r="F23" s="207">
        <v>14.62</v>
      </c>
      <c r="G23" s="200">
        <v>17.7</v>
      </c>
      <c r="H23" s="271">
        <v>2.41</v>
      </c>
      <c r="I23" s="206"/>
      <c r="J23" s="200"/>
      <c r="K23" s="269"/>
      <c r="L23" s="252">
        <v>17.2</v>
      </c>
      <c r="M23" s="273"/>
      <c r="N23" s="34"/>
      <c r="O23" s="34"/>
      <c r="P23" s="34"/>
      <c r="Q23" s="34">
        <f t="shared" ref="Q23:Q67" si="4">+AVERAGE(G23,L23)</f>
        <v>17.45</v>
      </c>
      <c r="R23" s="274">
        <f>+H23</f>
        <v>2.41</v>
      </c>
      <c r="S23" s="204">
        <v>0</v>
      </c>
      <c r="T23" s="259">
        <v>15.696706349206353</v>
      </c>
      <c r="U23" s="262">
        <v>16551.019199999999</v>
      </c>
      <c r="V23" s="16">
        <v>9.7585263529491914E-2</v>
      </c>
      <c r="W23" s="16">
        <v>0.27279178641206242</v>
      </c>
      <c r="X23" s="16">
        <v>0.40092336630815006</v>
      </c>
    </row>
    <row r="24" spans="1:24" x14ac:dyDescent="0.25">
      <c r="A24" s="44">
        <v>43277</v>
      </c>
      <c r="B24" s="23">
        <v>7</v>
      </c>
      <c r="C24" s="23">
        <v>75</v>
      </c>
      <c r="D24" s="205">
        <v>132.1</v>
      </c>
      <c r="E24" s="200">
        <v>10.199999999999999</v>
      </c>
      <c r="F24" s="199">
        <v>16.93</v>
      </c>
      <c r="G24" s="200">
        <v>17.3</v>
      </c>
      <c r="H24" s="271">
        <v>2.11</v>
      </c>
      <c r="I24" s="205"/>
      <c r="J24" s="200"/>
      <c r="K24" s="269"/>
      <c r="L24" s="252">
        <f>+L23</f>
        <v>17.2</v>
      </c>
      <c r="M24" s="273"/>
      <c r="N24" s="34"/>
      <c r="O24" s="34"/>
      <c r="P24" s="34"/>
      <c r="Q24" s="34">
        <f t="shared" si="4"/>
        <v>17.25</v>
      </c>
      <c r="R24" s="274">
        <f t="shared" ref="R24:R67" si="5">+H24</f>
        <v>2.11</v>
      </c>
      <c r="S24" s="204">
        <v>0</v>
      </c>
      <c r="T24" s="259">
        <f>+T23</f>
        <v>15.696706349206353</v>
      </c>
      <c r="U24" s="262">
        <f t="shared" ref="U24:U25" si="6">+U23</f>
        <v>16551.019199999999</v>
      </c>
      <c r="V24" s="16">
        <v>0.12083832393965833</v>
      </c>
      <c r="W24" s="16">
        <v>0.17377076061778476</v>
      </c>
      <c r="X24" s="16">
        <v>0.38808012725287405</v>
      </c>
    </row>
    <row r="25" spans="1:24" x14ac:dyDescent="0.25">
      <c r="A25" s="44">
        <v>43277</v>
      </c>
      <c r="B25" s="23">
        <v>7</v>
      </c>
      <c r="C25" s="23">
        <v>84</v>
      </c>
      <c r="D25" s="205">
        <v>125.7</v>
      </c>
      <c r="E25" s="200">
        <v>10</v>
      </c>
      <c r="F25" s="199">
        <v>14.7</v>
      </c>
      <c r="G25" s="200">
        <v>17.2</v>
      </c>
      <c r="H25" s="271">
        <v>0.98</v>
      </c>
      <c r="I25" s="205"/>
      <c r="J25" s="200"/>
      <c r="K25" s="269"/>
      <c r="L25" s="252">
        <f>+L24</f>
        <v>17.2</v>
      </c>
      <c r="M25" s="273"/>
      <c r="N25" s="34"/>
      <c r="O25" s="34"/>
      <c r="P25" s="34"/>
      <c r="Q25" s="34">
        <f t="shared" si="4"/>
        <v>17.2</v>
      </c>
      <c r="R25" s="274">
        <f t="shared" si="5"/>
        <v>0.98</v>
      </c>
      <c r="S25" s="204">
        <v>0</v>
      </c>
      <c r="T25" s="259">
        <f t="shared" ref="T25" si="7">+T24</f>
        <v>15.696706349206353</v>
      </c>
      <c r="U25" s="262">
        <f t="shared" si="6"/>
        <v>16551.019199999999</v>
      </c>
      <c r="V25" s="16">
        <v>0.10599104924705381</v>
      </c>
      <c r="W25" s="16">
        <v>0.24025122485910386</v>
      </c>
      <c r="X25" s="16">
        <v>0.43032308221502874</v>
      </c>
    </row>
    <row r="26" spans="1:24" x14ac:dyDescent="0.25">
      <c r="A26" s="275">
        <v>43284</v>
      </c>
      <c r="B26" s="23">
        <v>7</v>
      </c>
      <c r="C26" s="23">
        <v>10</v>
      </c>
      <c r="D26" s="205">
        <v>150</v>
      </c>
      <c r="E26" s="200">
        <v>10.5</v>
      </c>
      <c r="F26" s="199">
        <v>13.36</v>
      </c>
      <c r="G26" s="200">
        <v>17.3</v>
      </c>
      <c r="H26" s="271">
        <v>2.37</v>
      </c>
      <c r="I26" s="205"/>
      <c r="J26" s="200"/>
      <c r="K26" s="269"/>
      <c r="L26" s="252">
        <v>17.866666666666664</v>
      </c>
      <c r="M26" s="273"/>
      <c r="N26" s="34"/>
      <c r="O26" s="34"/>
      <c r="P26" s="34"/>
      <c r="Q26" s="34">
        <f t="shared" si="4"/>
        <v>17.583333333333332</v>
      </c>
      <c r="R26" s="274">
        <f t="shared" si="5"/>
        <v>2.37</v>
      </c>
      <c r="S26" s="204">
        <v>0</v>
      </c>
      <c r="T26" s="259">
        <v>21.117867063492067</v>
      </c>
      <c r="U26" s="262">
        <v>26352.685714285712</v>
      </c>
      <c r="V26" s="16">
        <v>0.14554961717132095</v>
      </c>
      <c r="W26" s="16">
        <v>0.27012148169604056</v>
      </c>
      <c r="X26" s="16">
        <v>0.4301428208121113</v>
      </c>
    </row>
    <row r="27" spans="1:24" x14ac:dyDescent="0.25">
      <c r="A27" s="275">
        <v>43284</v>
      </c>
      <c r="B27" s="23">
        <v>7</v>
      </c>
      <c r="C27" s="23">
        <v>13</v>
      </c>
      <c r="D27" s="205">
        <v>128.6</v>
      </c>
      <c r="E27" s="200">
        <v>9.9</v>
      </c>
      <c r="F27" s="199">
        <v>13.6</v>
      </c>
      <c r="G27" s="200">
        <v>16.899999999999999</v>
      </c>
      <c r="H27" s="271">
        <v>1.1499999999999999</v>
      </c>
      <c r="I27" s="205"/>
      <c r="J27" s="200"/>
      <c r="K27" s="269"/>
      <c r="L27" s="252">
        <f>+L26</f>
        <v>17.866666666666664</v>
      </c>
      <c r="M27" s="273"/>
      <c r="N27" s="34"/>
      <c r="O27" s="34"/>
      <c r="P27" s="34"/>
      <c r="Q27" s="34">
        <f t="shared" si="4"/>
        <v>17.383333333333333</v>
      </c>
      <c r="R27" s="274">
        <f t="shared" si="5"/>
        <v>1.1499999999999999</v>
      </c>
      <c r="S27" s="204">
        <v>0</v>
      </c>
      <c r="T27" s="259">
        <f>+T26</f>
        <v>21.117867063492067</v>
      </c>
      <c r="U27" s="262">
        <f t="shared" ref="U27:U28" si="8">+U26</f>
        <v>26352.685714285712</v>
      </c>
      <c r="V27" s="16">
        <v>7.496121841928309E-2</v>
      </c>
      <c r="W27" s="16">
        <v>0.14451441595406717</v>
      </c>
      <c r="X27" s="16">
        <v>0.33148209065107764</v>
      </c>
    </row>
    <row r="28" spans="1:24" x14ac:dyDescent="0.25">
      <c r="A28" s="275">
        <v>43284</v>
      </c>
      <c r="B28" s="23">
        <v>7</v>
      </c>
      <c r="C28" s="23">
        <v>67</v>
      </c>
      <c r="D28" s="205">
        <v>126.9</v>
      </c>
      <c r="E28" s="200">
        <v>10.1</v>
      </c>
      <c r="F28" s="199">
        <v>14.94</v>
      </c>
      <c r="G28" s="200">
        <v>17.399999999999999</v>
      </c>
      <c r="H28" s="271">
        <v>2.88</v>
      </c>
      <c r="I28" s="205"/>
      <c r="J28" s="200"/>
      <c r="K28" s="269"/>
      <c r="L28" s="252">
        <f>+L27</f>
        <v>17.866666666666664</v>
      </c>
      <c r="M28" s="273"/>
      <c r="N28" s="34"/>
      <c r="O28" s="34"/>
      <c r="P28" s="34"/>
      <c r="Q28" s="34">
        <f t="shared" si="4"/>
        <v>17.633333333333333</v>
      </c>
      <c r="R28" s="274">
        <f t="shared" si="5"/>
        <v>2.88</v>
      </c>
      <c r="S28" s="204">
        <v>0</v>
      </c>
      <c r="T28" s="259">
        <f t="shared" ref="T28" si="9">+T27</f>
        <v>21.117867063492067</v>
      </c>
      <c r="U28" s="262">
        <f t="shared" si="8"/>
        <v>26352.685714285712</v>
      </c>
      <c r="V28" s="16">
        <v>0.10393551532532529</v>
      </c>
      <c r="W28" s="16">
        <v>0.19350652325790202</v>
      </c>
      <c r="X28" s="16">
        <v>0.32746796047645488</v>
      </c>
    </row>
    <row r="29" spans="1:24" x14ac:dyDescent="0.25">
      <c r="A29" s="44">
        <v>43291</v>
      </c>
      <c r="B29" s="23">
        <v>7</v>
      </c>
      <c r="C29" s="23">
        <v>24</v>
      </c>
      <c r="D29" s="205">
        <v>126.1</v>
      </c>
      <c r="E29" s="200">
        <v>9</v>
      </c>
      <c r="F29" s="199">
        <v>7.65</v>
      </c>
      <c r="G29" s="200">
        <v>17.899999999999999</v>
      </c>
      <c r="H29" s="271">
        <v>1.96</v>
      </c>
      <c r="I29" s="205"/>
      <c r="J29" s="200"/>
      <c r="K29" s="269"/>
      <c r="L29" s="252">
        <v>17.566666666666666</v>
      </c>
      <c r="M29" s="273"/>
      <c r="N29" s="34"/>
      <c r="O29" s="34"/>
      <c r="P29" s="34"/>
      <c r="Q29" s="34">
        <f t="shared" si="4"/>
        <v>17.733333333333334</v>
      </c>
      <c r="R29" s="274">
        <f t="shared" si="5"/>
        <v>1.96</v>
      </c>
      <c r="S29" s="97">
        <v>0</v>
      </c>
      <c r="T29" s="259">
        <v>18.909950396825394</v>
      </c>
      <c r="U29" s="262">
        <v>20119.62857142857</v>
      </c>
      <c r="V29" s="16">
        <v>5.9815762122597808E-2</v>
      </c>
      <c r="W29" s="16">
        <v>-1.9075913232074422E-2</v>
      </c>
      <c r="X29" s="16">
        <v>0.21265086012480719</v>
      </c>
    </row>
    <row r="30" spans="1:24" x14ac:dyDescent="0.25">
      <c r="A30" s="44">
        <v>43291</v>
      </c>
      <c r="B30" s="23">
        <v>7</v>
      </c>
      <c r="C30" s="23">
        <v>41</v>
      </c>
      <c r="D30" s="205">
        <v>130.69999999999999</v>
      </c>
      <c r="E30" s="200">
        <v>9.5</v>
      </c>
      <c r="F30" s="199">
        <v>9.25</v>
      </c>
      <c r="G30" s="200">
        <v>18</v>
      </c>
      <c r="H30" s="271">
        <v>2.27</v>
      </c>
      <c r="I30" s="205"/>
      <c r="J30" s="200"/>
      <c r="K30" s="269"/>
      <c r="L30" s="252">
        <f>+L29</f>
        <v>17.566666666666666</v>
      </c>
      <c r="M30" s="273"/>
      <c r="N30" s="34"/>
      <c r="O30" s="34"/>
      <c r="P30" s="34"/>
      <c r="Q30" s="34">
        <f t="shared" si="4"/>
        <v>17.783333333333331</v>
      </c>
      <c r="R30" s="274">
        <f t="shared" si="5"/>
        <v>2.27</v>
      </c>
      <c r="S30" s="97">
        <v>0</v>
      </c>
      <c r="T30" s="259">
        <f>+T29</f>
        <v>18.909950396825394</v>
      </c>
      <c r="U30" s="262">
        <f t="shared" ref="U30:U31" si="10">+U29</f>
        <v>20119.62857142857</v>
      </c>
      <c r="V30" s="16">
        <v>0.1643674325141172</v>
      </c>
      <c r="W30" s="16">
        <v>7.9945112562203366E-2</v>
      </c>
      <c r="X30" s="16">
        <v>0.26597883514977477</v>
      </c>
    </row>
    <row r="31" spans="1:24" x14ac:dyDescent="0.25">
      <c r="A31" s="44">
        <v>43291</v>
      </c>
      <c r="B31" s="23">
        <v>7</v>
      </c>
      <c r="C31" s="23">
        <v>87</v>
      </c>
      <c r="D31" s="205">
        <v>138.19999999999999</v>
      </c>
      <c r="E31" s="200">
        <v>10.199999999999999</v>
      </c>
      <c r="F31" s="199">
        <v>15.42</v>
      </c>
      <c r="G31" s="200">
        <v>17.7</v>
      </c>
      <c r="H31" s="271">
        <v>2.37</v>
      </c>
      <c r="I31" s="205"/>
      <c r="J31" s="200"/>
      <c r="K31" s="269"/>
      <c r="L31" s="252">
        <f>+L30</f>
        <v>17.566666666666666</v>
      </c>
      <c r="M31" s="273"/>
      <c r="N31" s="34"/>
      <c r="O31" s="34"/>
      <c r="P31" s="34"/>
      <c r="Q31" s="34">
        <f t="shared" si="4"/>
        <v>17.633333333333333</v>
      </c>
      <c r="R31" s="274">
        <f t="shared" si="5"/>
        <v>2.37</v>
      </c>
      <c r="S31" s="97">
        <v>0</v>
      </c>
      <c r="T31" s="259">
        <f t="shared" ref="T31" si="11">+T30</f>
        <v>18.909950396825394</v>
      </c>
      <c r="U31" s="262">
        <f t="shared" si="10"/>
        <v>20119.62857142857</v>
      </c>
      <c r="V31" s="16">
        <v>3.9661676656896967E-2</v>
      </c>
      <c r="W31" s="16">
        <v>1.2688263138573217E-16</v>
      </c>
      <c r="X31" s="16">
        <v>0.23546824939290917</v>
      </c>
    </row>
    <row r="32" spans="1:24" x14ac:dyDescent="0.25">
      <c r="A32" s="275">
        <v>43298</v>
      </c>
      <c r="B32" s="23">
        <v>7</v>
      </c>
      <c r="C32" s="23">
        <v>45</v>
      </c>
      <c r="D32" s="205">
        <v>124.5</v>
      </c>
      <c r="E32" s="200">
        <v>9.8000000000000007</v>
      </c>
      <c r="F32" s="199">
        <v>14.38</v>
      </c>
      <c r="G32" s="200">
        <v>17.8</v>
      </c>
      <c r="H32" s="271">
        <v>5.7</v>
      </c>
      <c r="I32" s="205"/>
      <c r="J32" s="200"/>
      <c r="K32" s="269"/>
      <c r="L32" s="257">
        <v>20.533333333333335</v>
      </c>
      <c r="M32" s="273"/>
      <c r="N32" s="34"/>
      <c r="O32" s="34"/>
      <c r="P32" s="34"/>
      <c r="Q32" s="34">
        <f t="shared" si="4"/>
        <v>19.166666666666668</v>
      </c>
      <c r="R32" s="274">
        <f t="shared" si="5"/>
        <v>5.7</v>
      </c>
      <c r="S32" s="97">
        <v>0</v>
      </c>
      <c r="T32" s="259">
        <v>20.480128968253972</v>
      </c>
      <c r="U32" s="262">
        <v>23437.722342857138</v>
      </c>
      <c r="V32" s="16">
        <v>7.1539326844641218E-2</v>
      </c>
      <c r="W32" s="16">
        <v>4.5493390159789246E-2</v>
      </c>
      <c r="X32" s="16">
        <v>0</v>
      </c>
    </row>
    <row r="33" spans="1:24" x14ac:dyDescent="0.25">
      <c r="A33" s="275">
        <v>43298</v>
      </c>
      <c r="B33" s="23">
        <v>7</v>
      </c>
      <c r="C33" s="23">
        <v>52</v>
      </c>
      <c r="D33" s="205">
        <v>135.19999999999999</v>
      </c>
      <c r="E33" s="200">
        <v>10.1</v>
      </c>
      <c r="F33" s="199">
        <v>15.44</v>
      </c>
      <c r="G33" s="200">
        <v>17.8</v>
      </c>
      <c r="H33" s="271">
        <v>4.1100000000000003</v>
      </c>
      <c r="I33" s="205"/>
      <c r="J33" s="200"/>
      <c r="K33" s="269"/>
      <c r="L33" s="252">
        <f>+L32</f>
        <v>20.533333333333335</v>
      </c>
      <c r="M33" s="273"/>
      <c r="N33" s="34"/>
      <c r="O33" s="34"/>
      <c r="P33" s="34"/>
      <c r="Q33" s="34">
        <f t="shared" si="4"/>
        <v>19.166666666666668</v>
      </c>
      <c r="R33" s="274">
        <f t="shared" si="5"/>
        <v>4.1100000000000003</v>
      </c>
      <c r="S33" s="97">
        <v>0</v>
      </c>
      <c r="T33" s="259">
        <f>+T32</f>
        <v>20.480128968253972</v>
      </c>
      <c r="U33" s="262">
        <f t="shared" ref="U33:U34" si="12">+U32</f>
        <v>23437.722342857138</v>
      </c>
      <c r="V33" s="16">
        <v>0.14911486459615922</v>
      </c>
      <c r="W33" s="16">
        <v>7.9945112562201076E-2</v>
      </c>
      <c r="X33" s="16">
        <v>3.1221839657944259E-2</v>
      </c>
    </row>
    <row r="34" spans="1:24" x14ac:dyDescent="0.25">
      <c r="A34" s="275">
        <v>43298</v>
      </c>
      <c r="B34" s="23">
        <v>7</v>
      </c>
      <c r="C34" s="23">
        <v>64</v>
      </c>
      <c r="D34" s="205">
        <v>128.1</v>
      </c>
      <c r="E34" s="200">
        <v>10.1</v>
      </c>
      <c r="F34" s="199">
        <v>15.34</v>
      </c>
      <c r="G34" s="200">
        <v>17.100000000000001</v>
      </c>
      <c r="H34" s="271">
        <v>3.43</v>
      </c>
      <c r="I34" s="205"/>
      <c r="J34" s="200"/>
      <c r="K34" s="269"/>
      <c r="L34" s="252">
        <f>+L33</f>
        <v>20.533333333333335</v>
      </c>
      <c r="M34" s="273"/>
      <c r="N34" s="34"/>
      <c r="O34" s="34"/>
      <c r="P34" s="34"/>
      <c r="Q34" s="34">
        <f t="shared" si="4"/>
        <v>18.81666666666667</v>
      </c>
      <c r="R34" s="274">
        <f t="shared" si="5"/>
        <v>3.43</v>
      </c>
      <c r="S34" s="97">
        <v>0</v>
      </c>
      <c r="T34" s="259">
        <f t="shared" ref="T34" si="13">+T33</f>
        <v>20.480128968253972</v>
      </c>
      <c r="U34" s="262">
        <f t="shared" si="12"/>
        <v>23437.722342857138</v>
      </c>
      <c r="V34" s="16">
        <v>0.1643674325141172</v>
      </c>
      <c r="W34" s="16">
        <v>8.9801237060338171E-2</v>
      </c>
      <c r="X34" s="16">
        <v>7.2756819941133921E-2</v>
      </c>
    </row>
    <row r="35" spans="1:24" x14ac:dyDescent="0.25">
      <c r="A35" s="44">
        <v>43305</v>
      </c>
      <c r="B35" s="23">
        <v>7</v>
      </c>
      <c r="C35" s="23">
        <v>4</v>
      </c>
      <c r="D35" s="205">
        <v>152</v>
      </c>
      <c r="E35" s="200">
        <v>10.1</v>
      </c>
      <c r="F35" s="199">
        <v>15.82</v>
      </c>
      <c r="G35" s="200">
        <v>20.399999999999999</v>
      </c>
      <c r="H35" s="271">
        <v>2.84</v>
      </c>
      <c r="I35" s="205">
        <v>151.30000000000001</v>
      </c>
      <c r="J35" s="200">
        <v>9.6999999999999993</v>
      </c>
      <c r="K35" s="199">
        <v>10.83</v>
      </c>
      <c r="L35" s="200">
        <v>21.5</v>
      </c>
      <c r="M35" s="273"/>
      <c r="N35" s="34">
        <f t="shared" ref="N35:N67" si="14">+AVERAGE(D35,I35)</f>
        <v>151.65</v>
      </c>
      <c r="O35" s="34">
        <f t="shared" ref="O35:O67" si="15">+AVERAGE(E35,J35)</f>
        <v>9.8999999999999986</v>
      </c>
      <c r="P35" s="34">
        <f t="shared" ref="P35:P67" si="16">+AVERAGE(F35,K35)</f>
        <v>13.324999999999999</v>
      </c>
      <c r="Q35" s="34">
        <f t="shared" si="4"/>
        <v>20.95</v>
      </c>
      <c r="R35" s="274">
        <f t="shared" si="5"/>
        <v>2.84</v>
      </c>
      <c r="S35" s="97">
        <v>50</v>
      </c>
      <c r="T35" s="259">
        <v>22.314017857142858</v>
      </c>
      <c r="U35" s="262">
        <v>23071.62857142857</v>
      </c>
      <c r="V35" s="16">
        <v>0.16749744817636639</v>
      </c>
      <c r="W35" s="16">
        <v>0.29706307738283311</v>
      </c>
      <c r="X35" s="16">
        <v>0.20750964115281004</v>
      </c>
    </row>
    <row r="36" spans="1:24" x14ac:dyDescent="0.25">
      <c r="A36" s="44">
        <v>43305</v>
      </c>
      <c r="B36" s="23">
        <v>7</v>
      </c>
      <c r="C36" s="23">
        <v>37</v>
      </c>
      <c r="D36" s="205">
        <v>154.30000000000001</v>
      </c>
      <c r="E36" s="200">
        <v>10</v>
      </c>
      <c r="F36" s="199">
        <v>15.36</v>
      </c>
      <c r="G36" s="200">
        <v>20.6</v>
      </c>
      <c r="H36" s="271">
        <v>2.66</v>
      </c>
      <c r="I36" s="205">
        <v>158.5</v>
      </c>
      <c r="J36" s="200">
        <v>10</v>
      </c>
      <c r="K36" s="199">
        <v>12.51</v>
      </c>
      <c r="L36" s="200">
        <v>21.5</v>
      </c>
      <c r="M36" s="273"/>
      <c r="N36" s="34">
        <f t="shared" si="14"/>
        <v>156.4</v>
      </c>
      <c r="O36" s="34">
        <f t="shared" si="15"/>
        <v>10</v>
      </c>
      <c r="P36" s="34">
        <f t="shared" si="16"/>
        <v>13.934999999999999</v>
      </c>
      <c r="Q36" s="34">
        <f t="shared" si="4"/>
        <v>21.05</v>
      </c>
      <c r="R36" s="274">
        <f t="shared" si="5"/>
        <v>2.66</v>
      </c>
      <c r="S36" s="97">
        <v>50</v>
      </c>
      <c r="T36" s="259">
        <f>+T35</f>
        <v>22.314017857142858</v>
      </c>
      <c r="U36" s="262">
        <f t="shared" ref="U36:U37" si="17">+U35</f>
        <v>23071.62857142857</v>
      </c>
      <c r="V36" s="16">
        <v>0.17012679496818287</v>
      </c>
      <c r="W36" s="16">
        <v>0.28463288067002951</v>
      </c>
      <c r="X36" s="16">
        <v>0.15834862537205321</v>
      </c>
    </row>
    <row r="37" spans="1:24" x14ac:dyDescent="0.25">
      <c r="A37" s="44">
        <v>43305</v>
      </c>
      <c r="B37" s="23">
        <v>7</v>
      </c>
      <c r="C37" s="23">
        <v>99</v>
      </c>
      <c r="D37" s="205">
        <v>146.69999999999999</v>
      </c>
      <c r="E37" s="200">
        <v>10.3</v>
      </c>
      <c r="F37" s="199">
        <v>19.68</v>
      </c>
      <c r="G37" s="200">
        <v>20.6</v>
      </c>
      <c r="H37" s="271">
        <v>3.12</v>
      </c>
      <c r="I37" s="205">
        <v>138.30000000000001</v>
      </c>
      <c r="J37" s="200">
        <v>9.6999999999999993</v>
      </c>
      <c r="K37" s="199">
        <v>12.42</v>
      </c>
      <c r="L37" s="200">
        <v>21.7</v>
      </c>
      <c r="M37" s="273"/>
      <c r="N37" s="34">
        <f t="shared" si="14"/>
        <v>142.5</v>
      </c>
      <c r="O37" s="34">
        <f t="shared" si="15"/>
        <v>10</v>
      </c>
      <c r="P37" s="34">
        <f t="shared" si="16"/>
        <v>16.05</v>
      </c>
      <c r="Q37" s="34">
        <f t="shared" si="4"/>
        <v>21.15</v>
      </c>
      <c r="R37" s="274">
        <f t="shared" si="5"/>
        <v>3.12</v>
      </c>
      <c r="S37" s="97">
        <v>5</v>
      </c>
      <c r="T37" s="259">
        <f t="shared" ref="T37" si="18">+T36</f>
        <v>22.314017857142858</v>
      </c>
      <c r="U37" s="262">
        <f t="shared" si="17"/>
        <v>23071.62857142857</v>
      </c>
      <c r="V37" s="16">
        <v>0.17896613835648104</v>
      </c>
      <c r="W37" s="16">
        <v>0.27798716415075908</v>
      </c>
      <c r="X37" s="16">
        <v>0.15694461266687282</v>
      </c>
    </row>
    <row r="38" spans="1:24" x14ac:dyDescent="0.25">
      <c r="A38" s="275">
        <v>43312</v>
      </c>
      <c r="B38" s="23">
        <v>7</v>
      </c>
      <c r="C38" s="23">
        <v>2</v>
      </c>
      <c r="D38" s="208">
        <v>166.9</v>
      </c>
      <c r="E38" s="200">
        <v>10.3</v>
      </c>
      <c r="F38" s="199">
        <v>14.45</v>
      </c>
      <c r="G38" s="200">
        <v>21.4</v>
      </c>
      <c r="H38" s="271">
        <v>3.37</v>
      </c>
      <c r="I38" s="208">
        <v>171.7</v>
      </c>
      <c r="J38" s="200">
        <v>10.199999999999999</v>
      </c>
      <c r="K38" s="199">
        <v>13.45</v>
      </c>
      <c r="L38" s="200">
        <v>21.6</v>
      </c>
      <c r="M38" s="273"/>
      <c r="N38" s="34">
        <f t="shared" si="14"/>
        <v>169.3</v>
      </c>
      <c r="O38" s="34">
        <f t="shared" si="15"/>
        <v>10.25</v>
      </c>
      <c r="P38" s="34">
        <f t="shared" si="16"/>
        <v>13.95</v>
      </c>
      <c r="Q38" s="34">
        <f t="shared" si="4"/>
        <v>21.5</v>
      </c>
      <c r="R38" s="274">
        <f t="shared" si="5"/>
        <v>3.37</v>
      </c>
      <c r="S38" s="97">
        <v>0</v>
      </c>
      <c r="T38" s="259">
        <v>25.313720238095243</v>
      </c>
      <c r="U38" s="262">
        <v>19971.085714285717</v>
      </c>
      <c r="V38" s="16">
        <v>0.15646762677179929</v>
      </c>
      <c r="W38" s="16">
        <v>0.15574914842822768</v>
      </c>
      <c r="X38" s="16">
        <v>0.18828400958164515</v>
      </c>
    </row>
    <row r="39" spans="1:24" x14ac:dyDescent="0.25">
      <c r="A39" s="275">
        <v>43312</v>
      </c>
      <c r="B39" s="23">
        <v>7</v>
      </c>
      <c r="C39" s="23">
        <v>56</v>
      </c>
      <c r="D39" s="205">
        <v>143.6</v>
      </c>
      <c r="E39" s="205">
        <v>10.1</v>
      </c>
      <c r="F39" s="209">
        <v>14.21</v>
      </c>
      <c r="G39" s="205">
        <v>21.5</v>
      </c>
      <c r="H39" s="272">
        <v>1.99</v>
      </c>
      <c r="I39" s="205">
        <v>141.9</v>
      </c>
      <c r="J39" s="205">
        <v>9.6999999999999993</v>
      </c>
      <c r="K39" s="209">
        <v>11.27</v>
      </c>
      <c r="L39" s="205">
        <v>21.5</v>
      </c>
      <c r="M39" s="273"/>
      <c r="N39" s="34">
        <f t="shared" si="14"/>
        <v>142.75</v>
      </c>
      <c r="O39" s="34">
        <f t="shared" si="15"/>
        <v>9.8999999999999986</v>
      </c>
      <c r="P39" s="34">
        <f t="shared" si="16"/>
        <v>12.74</v>
      </c>
      <c r="Q39" s="34">
        <f t="shared" si="4"/>
        <v>21.5</v>
      </c>
      <c r="R39" s="274">
        <f t="shared" si="5"/>
        <v>1.99</v>
      </c>
      <c r="S39" s="97">
        <v>0</v>
      </c>
      <c r="T39" s="259">
        <f>+T38</f>
        <v>25.313720238095243</v>
      </c>
      <c r="U39" s="262">
        <f t="shared" ref="U39:U40" si="19">+U38</f>
        <v>19971.085714285717</v>
      </c>
      <c r="V39" s="16">
        <v>0.16661013387741772</v>
      </c>
      <c r="W39" s="16">
        <v>0.1508646677498999</v>
      </c>
      <c r="X39" s="16">
        <v>0.26118063808613018</v>
      </c>
    </row>
    <row r="40" spans="1:24" x14ac:dyDescent="0.25">
      <c r="A40" s="275">
        <v>43312</v>
      </c>
      <c r="B40" s="23">
        <v>7</v>
      </c>
      <c r="C40" s="23">
        <v>82</v>
      </c>
      <c r="D40" s="205">
        <v>143.6</v>
      </c>
      <c r="E40" s="205">
        <v>10.4</v>
      </c>
      <c r="F40" s="209">
        <v>15.05</v>
      </c>
      <c r="G40" s="205">
        <v>21.7</v>
      </c>
      <c r="H40" s="272">
        <v>2.99</v>
      </c>
      <c r="I40" s="205">
        <v>152.1</v>
      </c>
      <c r="J40" s="205">
        <v>9.9</v>
      </c>
      <c r="K40" s="209">
        <v>12.97</v>
      </c>
      <c r="L40" s="205">
        <v>21.4</v>
      </c>
      <c r="M40" s="273"/>
      <c r="N40" s="34">
        <f t="shared" si="14"/>
        <v>147.85</v>
      </c>
      <c r="O40" s="34">
        <f t="shared" si="15"/>
        <v>10.15</v>
      </c>
      <c r="P40" s="34">
        <f t="shared" si="16"/>
        <v>14.010000000000002</v>
      </c>
      <c r="Q40" s="34">
        <f t="shared" si="4"/>
        <v>21.549999999999997</v>
      </c>
      <c r="R40" s="274">
        <f t="shared" si="5"/>
        <v>2.99</v>
      </c>
      <c r="S40" s="97">
        <v>0</v>
      </c>
      <c r="T40" s="259">
        <f t="shared" ref="T40" si="20">+T39</f>
        <v>25.313720238095243</v>
      </c>
      <c r="U40" s="262">
        <f t="shared" si="19"/>
        <v>19971.085714285717</v>
      </c>
      <c r="V40" s="16">
        <v>0.16837928519166365</v>
      </c>
      <c r="W40" s="16">
        <v>0.13922280571401771</v>
      </c>
      <c r="X40" s="16">
        <v>0.2281505504620544</v>
      </c>
    </row>
    <row r="41" spans="1:24" x14ac:dyDescent="0.25">
      <c r="A41" s="44">
        <v>43319</v>
      </c>
      <c r="B41" s="23">
        <v>7</v>
      </c>
      <c r="C41" s="23">
        <v>8</v>
      </c>
      <c r="D41" s="205">
        <v>158.30000000000001</v>
      </c>
      <c r="E41" s="205">
        <v>10.1</v>
      </c>
      <c r="F41" s="209">
        <v>14.52</v>
      </c>
      <c r="G41" s="205">
        <v>21.6</v>
      </c>
      <c r="H41" s="272">
        <v>3.14</v>
      </c>
      <c r="I41" s="206">
        <v>154</v>
      </c>
      <c r="J41" s="200">
        <v>9.6</v>
      </c>
      <c r="K41" s="207">
        <v>11.53</v>
      </c>
      <c r="L41" s="200">
        <v>21.1</v>
      </c>
      <c r="M41" s="273"/>
      <c r="N41" s="34">
        <f t="shared" si="14"/>
        <v>156.15</v>
      </c>
      <c r="O41" s="34">
        <f t="shared" si="15"/>
        <v>9.85</v>
      </c>
      <c r="P41" s="34">
        <f t="shared" si="16"/>
        <v>13.024999999999999</v>
      </c>
      <c r="Q41" s="34">
        <f t="shared" si="4"/>
        <v>21.35</v>
      </c>
      <c r="R41" s="274">
        <f t="shared" si="5"/>
        <v>3.14</v>
      </c>
      <c r="S41" s="97">
        <v>0</v>
      </c>
      <c r="T41" s="260">
        <v>23.999097222222222</v>
      </c>
      <c r="U41" s="263">
        <v>21690.857142857141</v>
      </c>
      <c r="V41" s="16">
        <v>0.19588296047283457</v>
      </c>
      <c r="W41" s="16">
        <v>0.34255646754262437</v>
      </c>
      <c r="X41" s="16">
        <v>0.38359779603826899</v>
      </c>
    </row>
    <row r="42" spans="1:24" x14ac:dyDescent="0.25">
      <c r="A42" s="44">
        <v>43319</v>
      </c>
      <c r="B42" s="23">
        <v>7</v>
      </c>
      <c r="C42" s="23">
        <v>28</v>
      </c>
      <c r="D42" s="205">
        <v>164.1</v>
      </c>
      <c r="E42" s="205">
        <v>9.9</v>
      </c>
      <c r="F42" s="209">
        <v>15.61</v>
      </c>
      <c r="G42" s="205">
        <v>21.5</v>
      </c>
      <c r="H42" s="272">
        <v>4.75</v>
      </c>
      <c r="I42" s="205">
        <v>162.9</v>
      </c>
      <c r="J42" s="200">
        <v>9.6</v>
      </c>
      <c r="K42" s="199">
        <v>9.84</v>
      </c>
      <c r="L42" s="200">
        <v>20.9</v>
      </c>
      <c r="M42" s="273"/>
      <c r="N42" s="34">
        <f t="shared" si="14"/>
        <v>163.5</v>
      </c>
      <c r="O42" s="34">
        <f t="shared" si="15"/>
        <v>9.75</v>
      </c>
      <c r="P42" s="34">
        <f t="shared" si="16"/>
        <v>12.725</v>
      </c>
      <c r="Q42" s="34">
        <f t="shared" si="4"/>
        <v>21.2</v>
      </c>
      <c r="R42" s="274">
        <f t="shared" si="5"/>
        <v>4.75</v>
      </c>
      <c r="S42" s="97">
        <v>0</v>
      </c>
      <c r="T42" s="259">
        <f>+T41</f>
        <v>23.999097222222222</v>
      </c>
      <c r="U42" s="262">
        <f t="shared" ref="U42:U43" si="21">+U41</f>
        <v>21690.857142857141</v>
      </c>
      <c r="V42" s="16">
        <v>0.22497806680921148</v>
      </c>
      <c r="W42" s="16">
        <v>0.23181187702630282</v>
      </c>
      <c r="X42" s="16">
        <v>0.21902396818226913</v>
      </c>
    </row>
    <row r="43" spans="1:24" x14ac:dyDescent="0.25">
      <c r="A43" s="44">
        <v>43319</v>
      </c>
      <c r="B43" s="23">
        <v>7</v>
      </c>
      <c r="C43" s="23">
        <v>31</v>
      </c>
      <c r="D43" s="205">
        <v>172</v>
      </c>
      <c r="E43" s="205">
        <v>9.4</v>
      </c>
      <c r="F43" s="209">
        <v>6.65</v>
      </c>
      <c r="G43" s="205">
        <v>21.1</v>
      </c>
      <c r="H43" s="272">
        <v>4.38</v>
      </c>
      <c r="I43" s="205">
        <v>178.2</v>
      </c>
      <c r="J43" s="200">
        <v>9.6</v>
      </c>
      <c r="K43" s="199">
        <v>9.07</v>
      </c>
      <c r="L43" s="200">
        <v>21</v>
      </c>
      <c r="M43" s="273"/>
      <c r="N43" s="34">
        <f t="shared" si="14"/>
        <v>175.1</v>
      </c>
      <c r="O43" s="34">
        <f t="shared" si="15"/>
        <v>9.5</v>
      </c>
      <c r="P43" s="34">
        <f t="shared" si="16"/>
        <v>7.86</v>
      </c>
      <c r="Q43" s="34">
        <f t="shared" si="4"/>
        <v>21.05</v>
      </c>
      <c r="R43" s="274">
        <f t="shared" si="5"/>
        <v>4.38</v>
      </c>
      <c r="S43" s="97">
        <v>0</v>
      </c>
      <c r="T43" s="259">
        <f t="shared" ref="T43" si="22">+T42</f>
        <v>23.999097222222222</v>
      </c>
      <c r="U43" s="262">
        <f t="shared" si="21"/>
        <v>21690.857142857141</v>
      </c>
      <c r="V43" s="16">
        <v>0.20804096184856075</v>
      </c>
      <c r="W43" s="16">
        <v>0.25029917326223167</v>
      </c>
      <c r="X43" s="16">
        <v>0.21922362879178875</v>
      </c>
    </row>
    <row r="44" spans="1:24" x14ac:dyDescent="0.25">
      <c r="A44" s="275">
        <v>43326</v>
      </c>
      <c r="B44" s="23">
        <v>7</v>
      </c>
      <c r="C44" s="23">
        <v>7</v>
      </c>
      <c r="D44" s="205">
        <v>171.9</v>
      </c>
      <c r="E44" s="205">
        <v>10.1</v>
      </c>
      <c r="F44" s="209">
        <v>13.8</v>
      </c>
      <c r="G44" s="205">
        <v>20.8</v>
      </c>
      <c r="H44" s="272">
        <v>3.81</v>
      </c>
      <c r="I44" s="205">
        <v>155.6</v>
      </c>
      <c r="J44" s="200">
        <v>9.3000000000000007</v>
      </c>
      <c r="K44" s="199">
        <v>1.85</v>
      </c>
      <c r="L44" s="200">
        <v>19</v>
      </c>
      <c r="M44" s="273"/>
      <c r="N44" s="34">
        <f t="shared" si="14"/>
        <v>163.75</v>
      </c>
      <c r="O44" s="34">
        <f t="shared" si="15"/>
        <v>9.6999999999999993</v>
      </c>
      <c r="P44" s="34">
        <f t="shared" si="16"/>
        <v>7.8250000000000002</v>
      </c>
      <c r="Q44" s="34">
        <f t="shared" si="4"/>
        <v>19.899999999999999</v>
      </c>
      <c r="R44" s="274">
        <f t="shared" si="5"/>
        <v>3.81</v>
      </c>
      <c r="S44" s="97">
        <v>0</v>
      </c>
      <c r="T44" s="260">
        <v>18.205694444444447</v>
      </c>
      <c r="U44" s="263">
        <v>13460.22857142857</v>
      </c>
      <c r="V44" s="16">
        <v>0.14189311043004046</v>
      </c>
      <c r="W44" s="16">
        <v>0.24525663296493785</v>
      </c>
      <c r="X44" s="16">
        <v>0.35372083318855257</v>
      </c>
    </row>
    <row r="45" spans="1:24" x14ac:dyDescent="0.25">
      <c r="A45" s="275">
        <v>43326</v>
      </c>
      <c r="B45" s="23">
        <v>7</v>
      </c>
      <c r="C45" s="23">
        <v>36</v>
      </c>
      <c r="D45" s="205">
        <v>180.5</v>
      </c>
      <c r="E45" s="205">
        <v>9.3000000000000007</v>
      </c>
      <c r="F45" s="209">
        <v>9.7100000000000009</v>
      </c>
      <c r="G45" s="205">
        <v>20.8</v>
      </c>
      <c r="H45" s="272">
        <v>3.91</v>
      </c>
      <c r="I45" s="205">
        <v>170.4</v>
      </c>
      <c r="J45" s="200">
        <v>9.8000000000000007</v>
      </c>
      <c r="K45" s="199">
        <v>9.34</v>
      </c>
      <c r="L45" s="200">
        <v>18.899999999999999</v>
      </c>
      <c r="M45" s="273"/>
      <c r="N45" s="34">
        <f t="shared" si="14"/>
        <v>175.45</v>
      </c>
      <c r="O45" s="34">
        <f t="shared" si="15"/>
        <v>9.5500000000000007</v>
      </c>
      <c r="P45" s="34">
        <f t="shared" si="16"/>
        <v>9.5250000000000004</v>
      </c>
      <c r="Q45" s="34">
        <f t="shared" si="4"/>
        <v>19.850000000000001</v>
      </c>
      <c r="R45" s="274">
        <f t="shared" si="5"/>
        <v>3.91</v>
      </c>
      <c r="S45" s="97">
        <v>0</v>
      </c>
      <c r="T45" s="259">
        <f>+T44</f>
        <v>18.205694444444447</v>
      </c>
      <c r="U45" s="262">
        <f t="shared" ref="U45:U46" si="23">+U44</f>
        <v>13460.22857142857</v>
      </c>
      <c r="V45" s="16">
        <v>0.18920270820025756</v>
      </c>
      <c r="W45" s="16">
        <v>0.24091413622431293</v>
      </c>
      <c r="X45" s="16">
        <v>0.43280708258552331</v>
      </c>
    </row>
    <row r="46" spans="1:24" x14ac:dyDescent="0.25">
      <c r="A46" s="275">
        <v>43326</v>
      </c>
      <c r="B46" s="23">
        <v>7</v>
      </c>
      <c r="C46" s="23">
        <v>77</v>
      </c>
      <c r="D46" s="205">
        <v>153.1</v>
      </c>
      <c r="E46" s="205">
        <v>9.6999999999999993</v>
      </c>
      <c r="F46" s="209">
        <v>10.1</v>
      </c>
      <c r="G46" s="205">
        <v>21</v>
      </c>
      <c r="H46" s="272">
        <v>3.42</v>
      </c>
      <c r="I46" s="205">
        <v>140.19999999999999</v>
      </c>
      <c r="J46" s="200">
        <v>9.3000000000000007</v>
      </c>
      <c r="K46" s="199">
        <v>8.74</v>
      </c>
      <c r="L46" s="200">
        <v>18.899999999999999</v>
      </c>
      <c r="M46" s="273"/>
      <c r="N46" s="34">
        <f t="shared" si="14"/>
        <v>146.64999999999998</v>
      </c>
      <c r="O46" s="34">
        <f t="shared" si="15"/>
        <v>9.5</v>
      </c>
      <c r="P46" s="34">
        <f t="shared" si="16"/>
        <v>9.42</v>
      </c>
      <c r="Q46" s="34">
        <f t="shared" si="4"/>
        <v>19.95</v>
      </c>
      <c r="R46" s="274">
        <f t="shared" si="5"/>
        <v>3.42</v>
      </c>
      <c r="S46" s="97">
        <v>0</v>
      </c>
      <c r="T46" s="259">
        <f t="shared" ref="T46" si="24">+T45</f>
        <v>18.205694444444447</v>
      </c>
      <c r="U46" s="262">
        <f t="shared" si="23"/>
        <v>13460.22857142857</v>
      </c>
      <c r="V46" s="16">
        <v>0.15977355942346985</v>
      </c>
      <c r="W46" s="16">
        <v>0.21273596379422269</v>
      </c>
      <c r="X46" s="16">
        <v>0.34597676117158499</v>
      </c>
    </row>
    <row r="47" spans="1:24" x14ac:dyDescent="0.25">
      <c r="A47" s="276">
        <v>43333</v>
      </c>
      <c r="B47" s="30">
        <v>7</v>
      </c>
      <c r="C47" s="30">
        <v>20</v>
      </c>
      <c r="D47" s="205">
        <v>142.6</v>
      </c>
      <c r="E47" s="205">
        <v>9.5</v>
      </c>
      <c r="F47" s="209">
        <v>7.73</v>
      </c>
      <c r="G47" s="205">
        <v>19</v>
      </c>
      <c r="H47" s="272">
        <v>2.5099999999999998</v>
      </c>
      <c r="I47" s="205">
        <v>146.30000000000001</v>
      </c>
      <c r="J47" s="200">
        <v>9.9</v>
      </c>
      <c r="K47" s="199">
        <v>12.3</v>
      </c>
      <c r="L47" s="200">
        <v>19.5</v>
      </c>
      <c r="M47" s="273"/>
      <c r="N47" s="34">
        <f t="shared" si="14"/>
        <v>144.44999999999999</v>
      </c>
      <c r="O47" s="34">
        <f t="shared" si="15"/>
        <v>9.6999999999999993</v>
      </c>
      <c r="P47" s="34">
        <f t="shared" si="16"/>
        <v>10.015000000000001</v>
      </c>
      <c r="Q47" s="34">
        <f t="shared" si="4"/>
        <v>19.25</v>
      </c>
      <c r="R47" s="274">
        <f t="shared" si="5"/>
        <v>2.5099999999999998</v>
      </c>
      <c r="S47" s="210">
        <v>0</v>
      </c>
      <c r="T47" s="260">
        <v>18.909947467241924</v>
      </c>
      <c r="U47" s="263">
        <v>12679.250623202301</v>
      </c>
      <c r="V47" s="76">
        <v>0.19369073623359739</v>
      </c>
      <c r="W47" s="16">
        <v>0.34045387147490574</v>
      </c>
      <c r="X47" s="16">
        <v>0.38739986199767568</v>
      </c>
    </row>
    <row r="48" spans="1:24" x14ac:dyDescent="0.25">
      <c r="A48" s="276">
        <v>43333</v>
      </c>
      <c r="B48" s="30">
        <v>7</v>
      </c>
      <c r="C48" s="30">
        <v>25</v>
      </c>
      <c r="D48" s="205">
        <v>144.5</v>
      </c>
      <c r="E48" s="205">
        <v>10.1</v>
      </c>
      <c r="F48" s="209">
        <v>9.16</v>
      </c>
      <c r="G48" s="205">
        <v>18.8</v>
      </c>
      <c r="H48" s="272">
        <v>3.07</v>
      </c>
      <c r="I48" s="205">
        <v>149.5</v>
      </c>
      <c r="J48" s="200">
        <v>9.6999999999999993</v>
      </c>
      <c r="K48" s="199">
        <v>11.72</v>
      </c>
      <c r="L48" s="200">
        <v>19.399999999999999</v>
      </c>
      <c r="M48" s="273"/>
      <c r="N48" s="34">
        <f t="shared" si="14"/>
        <v>147</v>
      </c>
      <c r="O48" s="34">
        <f t="shared" si="15"/>
        <v>9.8999999999999986</v>
      </c>
      <c r="P48" s="34">
        <f t="shared" si="16"/>
        <v>10.440000000000001</v>
      </c>
      <c r="Q48" s="34">
        <f t="shared" si="4"/>
        <v>19.100000000000001</v>
      </c>
      <c r="R48" s="274">
        <f t="shared" si="5"/>
        <v>3.07</v>
      </c>
      <c r="S48" s="210">
        <v>0</v>
      </c>
      <c r="T48" s="259">
        <f>+T47</f>
        <v>18.909947467241924</v>
      </c>
      <c r="U48" s="262">
        <f t="shared" ref="U48:U49" si="25">+U47</f>
        <v>12679.250623202301</v>
      </c>
      <c r="V48" s="76">
        <v>7.7474898689337282E-2</v>
      </c>
      <c r="W48" s="16">
        <v>0.12570329824332291</v>
      </c>
      <c r="X48" s="16">
        <v>0.17645302502597088</v>
      </c>
    </row>
    <row r="49" spans="1:24" x14ac:dyDescent="0.25">
      <c r="A49" s="276">
        <v>43333</v>
      </c>
      <c r="B49" s="30">
        <v>7</v>
      </c>
      <c r="C49" s="30">
        <v>83</v>
      </c>
      <c r="D49" s="205">
        <v>151.1</v>
      </c>
      <c r="E49" s="205">
        <v>10.1</v>
      </c>
      <c r="F49" s="209">
        <v>9.19</v>
      </c>
      <c r="G49" s="205">
        <v>18.899999999999999</v>
      </c>
      <c r="H49" s="272">
        <v>4.7300000000000004</v>
      </c>
      <c r="I49" s="205">
        <v>153.5</v>
      </c>
      <c r="J49" s="200">
        <v>9.8000000000000007</v>
      </c>
      <c r="K49" s="199">
        <v>11.12</v>
      </c>
      <c r="L49" s="200">
        <v>19.5</v>
      </c>
      <c r="M49" s="273"/>
      <c r="N49" s="34">
        <f t="shared" si="14"/>
        <v>152.30000000000001</v>
      </c>
      <c r="O49" s="34">
        <f t="shared" si="15"/>
        <v>9.9499999999999993</v>
      </c>
      <c r="P49" s="34">
        <f t="shared" si="16"/>
        <v>10.154999999999999</v>
      </c>
      <c r="Q49" s="34">
        <f t="shared" si="4"/>
        <v>19.2</v>
      </c>
      <c r="R49" s="274">
        <f t="shared" si="5"/>
        <v>4.7300000000000004</v>
      </c>
      <c r="S49" s="210">
        <v>0</v>
      </c>
      <c r="T49" s="259">
        <f t="shared" ref="T49" si="26">+T48</f>
        <v>18.909947467241924</v>
      </c>
      <c r="U49" s="262">
        <f t="shared" si="25"/>
        <v>12679.250623202301</v>
      </c>
      <c r="V49" s="76">
        <v>0.1365016350039194</v>
      </c>
      <c r="W49" s="16">
        <v>0.203669537547221</v>
      </c>
      <c r="X49" s="16">
        <v>0.22625127114520124</v>
      </c>
    </row>
    <row r="50" spans="1:24" x14ac:dyDescent="0.25">
      <c r="A50" s="275">
        <v>43340</v>
      </c>
      <c r="B50" s="30">
        <v>7</v>
      </c>
      <c r="C50" s="30">
        <v>12</v>
      </c>
      <c r="D50" s="205">
        <v>143.5</v>
      </c>
      <c r="E50" s="205">
        <v>9.9</v>
      </c>
      <c r="F50" s="209">
        <v>10.83</v>
      </c>
      <c r="G50" s="205">
        <v>19.399999999999999</v>
      </c>
      <c r="H50" s="272"/>
      <c r="I50" s="205">
        <v>139.9</v>
      </c>
      <c r="J50" s="200">
        <v>10.1</v>
      </c>
      <c r="K50" s="199">
        <v>12.73</v>
      </c>
      <c r="L50" s="200">
        <v>16.7</v>
      </c>
      <c r="M50" s="273"/>
      <c r="N50" s="34">
        <f t="shared" si="14"/>
        <v>141.69999999999999</v>
      </c>
      <c r="O50" s="34">
        <f t="shared" si="15"/>
        <v>10</v>
      </c>
      <c r="P50" s="34">
        <f t="shared" si="16"/>
        <v>11.780000000000001</v>
      </c>
      <c r="Q50" s="34">
        <f t="shared" si="4"/>
        <v>18.049999999999997</v>
      </c>
      <c r="R50" s="274">
        <f t="shared" si="5"/>
        <v>0</v>
      </c>
      <c r="S50" s="210">
        <v>0</v>
      </c>
      <c r="T50" s="260">
        <v>16.408501984126989</v>
      </c>
      <c r="U50" s="263">
        <v>13051.114285714286</v>
      </c>
      <c r="V50" s="76">
        <v>0.1018499725508749</v>
      </c>
      <c r="W50" s="16">
        <v>0.29526610849613955</v>
      </c>
      <c r="X50" s="16">
        <v>0.23467867174784729</v>
      </c>
    </row>
    <row r="51" spans="1:24" x14ac:dyDescent="0.25">
      <c r="A51" s="275">
        <v>43340</v>
      </c>
      <c r="B51" s="23">
        <v>7</v>
      </c>
      <c r="C51" s="23">
        <v>46</v>
      </c>
      <c r="D51" s="205">
        <v>149.5</v>
      </c>
      <c r="E51" s="205">
        <v>10</v>
      </c>
      <c r="F51" s="209">
        <v>12.18</v>
      </c>
      <c r="G51" s="205">
        <v>19.399999999999999</v>
      </c>
      <c r="H51" s="272"/>
      <c r="I51" s="205">
        <v>150.6</v>
      </c>
      <c r="J51" s="200">
        <v>10.1</v>
      </c>
      <c r="K51" s="199">
        <v>13.51</v>
      </c>
      <c r="L51" s="200">
        <v>16.899999999999999</v>
      </c>
      <c r="M51" s="273"/>
      <c r="N51" s="34">
        <f t="shared" si="14"/>
        <v>150.05000000000001</v>
      </c>
      <c r="O51" s="34">
        <f t="shared" si="15"/>
        <v>10.050000000000001</v>
      </c>
      <c r="P51" s="34">
        <f t="shared" si="16"/>
        <v>12.844999999999999</v>
      </c>
      <c r="Q51" s="34">
        <f t="shared" si="4"/>
        <v>18.149999999999999</v>
      </c>
      <c r="R51" s="274">
        <f t="shared" si="5"/>
        <v>0</v>
      </c>
      <c r="S51" s="97">
        <v>0</v>
      </c>
      <c r="T51" s="259">
        <f>+T50</f>
        <v>16.408501984126989</v>
      </c>
      <c r="U51" s="262">
        <f t="shared" ref="U51:U52" si="27">+U50</f>
        <v>13051.114285714286</v>
      </c>
      <c r="V51" s="16">
        <v>0.149616999182937</v>
      </c>
      <c r="W51" s="16">
        <v>0.34255646754262353</v>
      </c>
      <c r="X51" s="16">
        <v>0.20106013797672345</v>
      </c>
    </row>
    <row r="52" spans="1:24" x14ac:dyDescent="0.25">
      <c r="A52" s="275">
        <v>43340</v>
      </c>
      <c r="B52" s="23">
        <v>7</v>
      </c>
      <c r="C52" s="23">
        <v>79</v>
      </c>
      <c r="D52" s="205">
        <v>159.19999999999999</v>
      </c>
      <c r="E52" s="205">
        <v>9.4</v>
      </c>
      <c r="F52" s="209">
        <v>7.07</v>
      </c>
      <c r="G52" s="205">
        <v>19.399999999999999</v>
      </c>
      <c r="H52" s="272"/>
      <c r="I52" s="205">
        <v>165.8</v>
      </c>
      <c r="J52" s="200">
        <v>8.6999999999999993</v>
      </c>
      <c r="K52" s="199">
        <v>4.8899999999999997</v>
      </c>
      <c r="L52" s="200">
        <v>16.899999999999999</v>
      </c>
      <c r="M52" s="273"/>
      <c r="N52" s="34">
        <f t="shared" si="14"/>
        <v>162.5</v>
      </c>
      <c r="O52" s="34">
        <f t="shared" si="15"/>
        <v>9.0500000000000007</v>
      </c>
      <c r="P52" s="34">
        <f t="shared" si="16"/>
        <v>5.98</v>
      </c>
      <c r="Q52" s="34">
        <f t="shared" si="4"/>
        <v>18.149999999999999</v>
      </c>
      <c r="R52" s="274">
        <f t="shared" si="5"/>
        <v>0</v>
      </c>
      <c r="S52" s="97">
        <v>0</v>
      </c>
      <c r="T52" s="259">
        <f t="shared" ref="T52" si="28">+T51</f>
        <v>16.408501984126989</v>
      </c>
      <c r="U52" s="262">
        <f t="shared" si="27"/>
        <v>13051.114285714286</v>
      </c>
      <c r="V52" s="16">
        <v>0.21230567086994373</v>
      </c>
      <c r="W52" s="16">
        <v>0.3947385000461841</v>
      </c>
      <c r="X52" s="16">
        <v>0.27755260057013459</v>
      </c>
    </row>
    <row r="53" spans="1:24" x14ac:dyDescent="0.25">
      <c r="A53" s="44">
        <v>43347</v>
      </c>
      <c r="B53" s="23">
        <v>7</v>
      </c>
      <c r="C53" s="23">
        <v>3</v>
      </c>
      <c r="D53" s="205">
        <v>173.8</v>
      </c>
      <c r="E53" s="205">
        <v>8.3000000000000007</v>
      </c>
      <c r="F53" s="209">
        <v>5.6</v>
      </c>
      <c r="G53" s="205">
        <v>16.7</v>
      </c>
      <c r="H53" s="272">
        <v>3.8</v>
      </c>
      <c r="I53" s="205">
        <v>173.6</v>
      </c>
      <c r="J53" s="200">
        <v>7.9</v>
      </c>
      <c r="K53" s="199">
        <v>4.63</v>
      </c>
      <c r="L53" s="200">
        <v>18.3</v>
      </c>
      <c r="M53" s="273"/>
      <c r="N53" s="34">
        <f t="shared" si="14"/>
        <v>173.7</v>
      </c>
      <c r="O53" s="34">
        <f t="shared" si="15"/>
        <v>8.1000000000000014</v>
      </c>
      <c r="P53" s="34">
        <f t="shared" si="16"/>
        <v>5.1150000000000002</v>
      </c>
      <c r="Q53" s="34">
        <f t="shared" si="4"/>
        <v>17.5</v>
      </c>
      <c r="R53" s="274">
        <f t="shared" si="5"/>
        <v>3.8</v>
      </c>
      <c r="S53" s="97">
        <v>0</v>
      </c>
      <c r="T53" s="260">
        <v>15.938571428571427</v>
      </c>
      <c r="U53" s="263">
        <v>13708.114285714284</v>
      </c>
      <c r="V53" s="16">
        <v>0.20052042849350041</v>
      </c>
      <c r="W53" s="16">
        <v>0.20076322229865676</v>
      </c>
      <c r="X53" s="16">
        <v>0.14042856421047817</v>
      </c>
    </row>
    <row r="54" spans="1:24" x14ac:dyDescent="0.25">
      <c r="A54" s="44">
        <v>43347</v>
      </c>
      <c r="B54" s="23">
        <v>7</v>
      </c>
      <c r="C54" s="23">
        <v>35</v>
      </c>
      <c r="D54" s="205">
        <v>152.69999999999999</v>
      </c>
      <c r="E54" s="205">
        <v>8.9</v>
      </c>
      <c r="F54" s="209">
        <v>6.22</v>
      </c>
      <c r="G54" s="205">
        <v>16.7</v>
      </c>
      <c r="H54" s="272">
        <v>3.73</v>
      </c>
      <c r="I54" s="205">
        <v>165.1</v>
      </c>
      <c r="J54" s="200">
        <v>8.6999999999999993</v>
      </c>
      <c r="K54" s="199">
        <v>8.18</v>
      </c>
      <c r="L54" s="200">
        <v>18.3</v>
      </c>
      <c r="M54" s="273"/>
      <c r="N54" s="34">
        <f t="shared" si="14"/>
        <v>158.89999999999998</v>
      </c>
      <c r="O54" s="34">
        <f t="shared" si="15"/>
        <v>8.8000000000000007</v>
      </c>
      <c r="P54" s="34">
        <f t="shared" si="16"/>
        <v>7.1999999999999993</v>
      </c>
      <c r="Q54" s="34">
        <f t="shared" si="4"/>
        <v>17.5</v>
      </c>
      <c r="R54" s="274">
        <f t="shared" si="5"/>
        <v>3.73</v>
      </c>
      <c r="S54" s="97">
        <v>0</v>
      </c>
      <c r="T54" s="259">
        <f>+T53</f>
        <v>15.938571428571427</v>
      </c>
      <c r="U54" s="262">
        <f t="shared" ref="U54:U55" si="29">+U53</f>
        <v>13708.114285714284</v>
      </c>
      <c r="V54" s="16">
        <v>0.15160807173204865</v>
      </c>
      <c r="W54" s="16">
        <v>0.15197516751181503</v>
      </c>
      <c r="X54" s="16">
        <v>5.2047182366459013E-2</v>
      </c>
    </row>
    <row r="55" spans="1:24" x14ac:dyDescent="0.25">
      <c r="A55" s="44">
        <v>43347</v>
      </c>
      <c r="B55" s="23">
        <v>7</v>
      </c>
      <c r="C55" s="23">
        <v>72</v>
      </c>
      <c r="D55" s="205">
        <v>139.9</v>
      </c>
      <c r="E55" s="205">
        <v>9.5</v>
      </c>
      <c r="F55" s="209">
        <v>7.27</v>
      </c>
      <c r="G55" s="205">
        <v>17.100000000000001</v>
      </c>
      <c r="H55" s="272">
        <v>3.87</v>
      </c>
      <c r="I55" s="205">
        <v>146.6</v>
      </c>
      <c r="J55" s="200">
        <v>9</v>
      </c>
      <c r="K55" s="199">
        <v>8.52</v>
      </c>
      <c r="L55" s="200">
        <v>18.3</v>
      </c>
      <c r="M55" s="273"/>
      <c r="N55" s="34">
        <f t="shared" si="14"/>
        <v>143.25</v>
      </c>
      <c r="O55" s="34">
        <f t="shared" si="15"/>
        <v>9.25</v>
      </c>
      <c r="P55" s="34">
        <f t="shared" si="16"/>
        <v>7.8949999999999996</v>
      </c>
      <c r="Q55" s="34">
        <f t="shared" si="4"/>
        <v>17.700000000000003</v>
      </c>
      <c r="R55" s="274">
        <f t="shared" si="5"/>
        <v>3.87</v>
      </c>
      <c r="S55" s="97">
        <v>50</v>
      </c>
      <c r="T55" s="259">
        <f t="shared" ref="T55" si="30">+T54</f>
        <v>15.938571428571427</v>
      </c>
      <c r="U55" s="262">
        <f t="shared" si="29"/>
        <v>13708.114285714284</v>
      </c>
      <c r="V55" s="16">
        <v>0.21391262980363962</v>
      </c>
      <c r="W55" s="16">
        <v>0.20321289817876767</v>
      </c>
      <c r="X55" s="16">
        <v>4.7708195009412153E-2</v>
      </c>
    </row>
    <row r="56" spans="1:24" x14ac:dyDescent="0.25">
      <c r="A56" s="275">
        <v>43361</v>
      </c>
      <c r="B56" s="23">
        <v>14</v>
      </c>
      <c r="C56" s="23">
        <v>29</v>
      </c>
      <c r="D56" s="205">
        <v>140.69999999999999</v>
      </c>
      <c r="E56" s="205">
        <v>9.1999999999999993</v>
      </c>
      <c r="F56" s="209">
        <v>6.94</v>
      </c>
      <c r="G56" s="205">
        <v>18.399999999999999</v>
      </c>
      <c r="H56" s="272">
        <v>4.6399999999999997</v>
      </c>
      <c r="I56" s="208">
        <v>147.4</v>
      </c>
      <c r="J56" s="200">
        <v>8.6</v>
      </c>
      <c r="K56" s="199">
        <v>9.77</v>
      </c>
      <c r="L56" s="200">
        <v>15</v>
      </c>
      <c r="M56" s="273"/>
      <c r="N56" s="34">
        <f t="shared" si="14"/>
        <v>144.05000000000001</v>
      </c>
      <c r="O56" s="34">
        <f t="shared" si="15"/>
        <v>8.8999999999999986</v>
      </c>
      <c r="P56" s="34">
        <f t="shared" si="16"/>
        <v>8.3550000000000004</v>
      </c>
      <c r="Q56" s="34">
        <f t="shared" si="4"/>
        <v>16.7</v>
      </c>
      <c r="R56" s="274">
        <f t="shared" si="5"/>
        <v>4.6399999999999997</v>
      </c>
      <c r="S56">
        <v>40</v>
      </c>
      <c r="T56" s="260">
        <v>15.921562500000002</v>
      </c>
      <c r="U56" s="263">
        <v>12023.442857142858</v>
      </c>
      <c r="V56" s="16">
        <v>0.11979261149342246</v>
      </c>
      <c r="W56" s="16">
        <v>0.12184591307840074</v>
      </c>
      <c r="X56" s="16">
        <v>0.20604013864910703</v>
      </c>
    </row>
    <row r="57" spans="1:24" x14ac:dyDescent="0.25">
      <c r="A57" s="275">
        <v>43361</v>
      </c>
      <c r="B57" s="23">
        <v>14</v>
      </c>
      <c r="C57" s="23">
        <v>48</v>
      </c>
      <c r="D57" s="205">
        <v>155.69999999999999</v>
      </c>
      <c r="E57" s="205">
        <v>9.8000000000000007</v>
      </c>
      <c r="F57" s="209">
        <v>10.71</v>
      </c>
      <c r="G57" s="205">
        <v>18.3</v>
      </c>
      <c r="H57" s="272">
        <v>2.52</v>
      </c>
      <c r="I57" s="205">
        <v>170</v>
      </c>
      <c r="J57" s="205">
        <v>8.6999999999999993</v>
      </c>
      <c r="K57" s="209">
        <v>9.4499999999999993</v>
      </c>
      <c r="L57" s="205">
        <v>14.8</v>
      </c>
      <c r="M57" s="273"/>
      <c r="N57" s="34">
        <f t="shared" si="14"/>
        <v>162.85</v>
      </c>
      <c r="O57" s="34">
        <f t="shared" si="15"/>
        <v>9.25</v>
      </c>
      <c r="P57" s="34">
        <f t="shared" si="16"/>
        <v>10.08</v>
      </c>
      <c r="Q57" s="34">
        <f t="shared" si="4"/>
        <v>16.55</v>
      </c>
      <c r="R57" s="274">
        <f t="shared" si="5"/>
        <v>2.52</v>
      </c>
      <c r="S57">
        <v>30</v>
      </c>
      <c r="T57" s="259">
        <f>+T56</f>
        <v>15.921562500000002</v>
      </c>
      <c r="U57" s="262">
        <f t="shared" ref="U57:U58" si="31">+U56</f>
        <v>12023.442857142858</v>
      </c>
      <c r="V57" s="16">
        <v>0.1728199174618246</v>
      </c>
      <c r="W57" s="16">
        <v>9.9235848727417669E-2</v>
      </c>
      <c r="X57" s="16">
        <v>0.18121536706282632</v>
      </c>
    </row>
    <row r="58" spans="1:24" x14ac:dyDescent="0.25">
      <c r="A58" s="275">
        <v>43361</v>
      </c>
      <c r="B58" s="23">
        <v>14</v>
      </c>
      <c r="C58" s="23">
        <v>71</v>
      </c>
      <c r="D58" s="205">
        <v>158.1</v>
      </c>
      <c r="E58" s="205">
        <v>7.6</v>
      </c>
      <c r="F58" s="209">
        <v>2.94</v>
      </c>
      <c r="G58" s="205">
        <v>18</v>
      </c>
      <c r="H58" s="272">
        <v>2.37</v>
      </c>
      <c r="I58" s="205">
        <v>158</v>
      </c>
      <c r="J58" s="205">
        <v>8</v>
      </c>
      <c r="K58" s="209">
        <v>6.95</v>
      </c>
      <c r="L58" s="205">
        <v>14.8</v>
      </c>
      <c r="M58" s="273"/>
      <c r="N58" s="34">
        <f t="shared" si="14"/>
        <v>158.05000000000001</v>
      </c>
      <c r="O58" s="34">
        <f t="shared" si="15"/>
        <v>7.8</v>
      </c>
      <c r="P58" s="34">
        <f t="shared" si="16"/>
        <v>4.9450000000000003</v>
      </c>
      <c r="Q58" s="34">
        <f t="shared" si="4"/>
        <v>16.399999999999999</v>
      </c>
      <c r="R58" s="274">
        <f t="shared" si="5"/>
        <v>2.37</v>
      </c>
      <c r="S58" s="97">
        <v>0</v>
      </c>
      <c r="T58" s="259">
        <f t="shared" ref="T58" si="32">+T57</f>
        <v>15.921562500000002</v>
      </c>
      <c r="U58" s="262">
        <f t="shared" si="31"/>
        <v>12023.442857142858</v>
      </c>
      <c r="V58" s="16">
        <v>0.14189311043004046</v>
      </c>
      <c r="W58" s="16">
        <v>0.14182579016130376</v>
      </c>
      <c r="X58" s="16">
        <v>0.22676688341694778</v>
      </c>
    </row>
    <row r="59" spans="1:24" x14ac:dyDescent="0.25">
      <c r="A59" s="44">
        <v>43375</v>
      </c>
      <c r="B59" s="23">
        <v>14</v>
      </c>
      <c r="C59" s="23">
        <v>11</v>
      </c>
      <c r="D59" s="205">
        <v>152.80000000000001</v>
      </c>
      <c r="E59" s="205">
        <v>8.9</v>
      </c>
      <c r="F59" s="209">
        <v>8.01</v>
      </c>
      <c r="G59" s="205">
        <v>14.7</v>
      </c>
      <c r="H59" s="272">
        <v>3.15</v>
      </c>
      <c r="I59" s="206">
        <v>155.19999999999999</v>
      </c>
      <c r="J59" s="200">
        <v>9.4</v>
      </c>
      <c r="K59" s="207">
        <v>13.1</v>
      </c>
      <c r="L59" s="200">
        <v>10.6</v>
      </c>
      <c r="M59" s="273"/>
      <c r="N59" s="34">
        <f t="shared" si="14"/>
        <v>154</v>
      </c>
      <c r="O59" s="34">
        <f t="shared" si="15"/>
        <v>9.15</v>
      </c>
      <c r="P59" s="34">
        <f t="shared" si="16"/>
        <v>10.555</v>
      </c>
      <c r="Q59" s="34">
        <f t="shared" si="4"/>
        <v>12.649999999999999</v>
      </c>
      <c r="R59" s="274">
        <f t="shared" si="5"/>
        <v>3.15</v>
      </c>
      <c r="S59" s="97">
        <v>0</v>
      </c>
      <c r="T59" s="260">
        <v>11.53863591269841</v>
      </c>
      <c r="U59" s="263">
        <v>10365.557142857142</v>
      </c>
      <c r="V59" s="16">
        <v>9.4029159546837437E-2</v>
      </c>
      <c r="W59" s="16">
        <v>8.4399049287677358E-2</v>
      </c>
      <c r="X59" s="16">
        <v>8.9713760186107994E-2</v>
      </c>
    </row>
    <row r="60" spans="1:24" x14ac:dyDescent="0.25">
      <c r="A60" s="44">
        <v>43375</v>
      </c>
      <c r="B60" s="23">
        <v>14</v>
      </c>
      <c r="C60" s="23">
        <v>47</v>
      </c>
      <c r="D60" s="205">
        <v>166.9</v>
      </c>
      <c r="E60" s="205">
        <v>9.3000000000000007</v>
      </c>
      <c r="F60" s="209">
        <v>11.9</v>
      </c>
      <c r="G60" s="205">
        <v>18</v>
      </c>
      <c r="H60" s="272">
        <v>1.52</v>
      </c>
      <c r="I60" s="205">
        <v>169.1</v>
      </c>
      <c r="J60" s="200">
        <v>9.4</v>
      </c>
      <c r="K60" s="199">
        <v>14.06</v>
      </c>
      <c r="L60" s="200">
        <v>10.6</v>
      </c>
      <c r="M60" s="273"/>
      <c r="N60" s="34">
        <f t="shared" si="14"/>
        <v>168</v>
      </c>
      <c r="O60" s="34">
        <f t="shared" si="15"/>
        <v>9.3500000000000014</v>
      </c>
      <c r="P60" s="34">
        <f t="shared" si="16"/>
        <v>12.98</v>
      </c>
      <c r="Q60" s="34">
        <f t="shared" si="4"/>
        <v>14.3</v>
      </c>
      <c r="R60" s="274">
        <f t="shared" si="5"/>
        <v>1.52</v>
      </c>
      <c r="S60" s="97">
        <v>0</v>
      </c>
      <c r="T60" s="259">
        <f>+T59</f>
        <v>11.53863591269841</v>
      </c>
      <c r="U60" s="262">
        <f t="shared" ref="U60:U61" si="33">+U59</f>
        <v>10365.557142857142</v>
      </c>
      <c r="V60" s="16">
        <v>7.799452146552234E-2</v>
      </c>
      <c r="W60" s="16">
        <v>7.9375334434520745E-2</v>
      </c>
      <c r="X60" s="16">
        <v>8.5568930008509944E-2</v>
      </c>
    </row>
    <row r="61" spans="1:24" x14ac:dyDescent="0.25">
      <c r="A61" s="44">
        <v>43375</v>
      </c>
      <c r="B61" s="23">
        <v>14</v>
      </c>
      <c r="C61" s="23">
        <v>53</v>
      </c>
      <c r="D61" s="205">
        <v>164.4</v>
      </c>
      <c r="E61" s="205">
        <v>9.6999999999999993</v>
      </c>
      <c r="F61" s="209">
        <v>8.14</v>
      </c>
      <c r="G61" s="205">
        <v>14.9</v>
      </c>
      <c r="H61" s="272">
        <v>4.9000000000000004</v>
      </c>
      <c r="I61" s="205">
        <v>174.6</v>
      </c>
      <c r="J61" s="200">
        <v>9.4</v>
      </c>
      <c r="K61" s="199">
        <v>13.39</v>
      </c>
      <c r="L61" s="200">
        <v>10.6</v>
      </c>
      <c r="M61" s="273"/>
      <c r="N61" s="34">
        <f t="shared" si="14"/>
        <v>169.5</v>
      </c>
      <c r="O61" s="34">
        <f t="shared" si="15"/>
        <v>9.5500000000000007</v>
      </c>
      <c r="P61" s="34">
        <f t="shared" si="16"/>
        <v>10.765000000000001</v>
      </c>
      <c r="Q61" s="34">
        <f t="shared" si="4"/>
        <v>12.75</v>
      </c>
      <c r="R61" s="274">
        <f t="shared" si="5"/>
        <v>4.9000000000000004</v>
      </c>
      <c r="S61" s="97">
        <v>0</v>
      </c>
      <c r="T61" s="259">
        <f t="shared" ref="T61" si="34">+T60</f>
        <v>11.53863591269841</v>
      </c>
      <c r="U61" s="262">
        <f t="shared" si="33"/>
        <v>10365.557142857142</v>
      </c>
      <c r="V61" s="16">
        <v>7.9886779711734926E-2</v>
      </c>
      <c r="W61" s="16">
        <v>6.6424117551096354E-2</v>
      </c>
      <c r="X61" s="16">
        <v>7.2280920280617764E-2</v>
      </c>
    </row>
    <row r="62" spans="1:24" x14ac:dyDescent="0.25">
      <c r="A62" s="275">
        <v>43403</v>
      </c>
      <c r="B62" s="23">
        <v>28</v>
      </c>
      <c r="C62" s="23">
        <v>1</v>
      </c>
      <c r="D62" s="205">
        <v>122.1</v>
      </c>
      <c r="E62" s="205">
        <v>8.6</v>
      </c>
      <c r="F62" s="209">
        <v>3.82</v>
      </c>
      <c r="G62" s="205">
        <v>10.7</v>
      </c>
      <c r="H62" s="272">
        <v>8.85</v>
      </c>
      <c r="I62" s="205">
        <v>148.5</v>
      </c>
      <c r="J62" s="200">
        <v>7.1</v>
      </c>
      <c r="K62" s="199">
        <v>10.039999999999999</v>
      </c>
      <c r="L62" s="200">
        <v>7.2</v>
      </c>
      <c r="M62" s="273"/>
      <c r="N62" s="34">
        <f t="shared" si="14"/>
        <v>135.30000000000001</v>
      </c>
      <c r="O62" s="34">
        <f t="shared" si="15"/>
        <v>7.85</v>
      </c>
      <c r="P62" s="34">
        <f t="shared" si="16"/>
        <v>6.93</v>
      </c>
      <c r="Q62" s="34">
        <f t="shared" si="4"/>
        <v>8.9499999999999993</v>
      </c>
      <c r="R62" s="274">
        <f t="shared" si="5"/>
        <v>8.85</v>
      </c>
      <c r="S62">
        <v>0</v>
      </c>
      <c r="T62" s="260">
        <v>11.514020337301586</v>
      </c>
      <c r="U62" s="263">
        <v>7828.1785714285725</v>
      </c>
      <c r="V62" s="16">
        <v>8.6154855605470163E-2</v>
      </c>
      <c r="W62" s="16">
        <v>8.3558084452656889E-2</v>
      </c>
      <c r="X62" s="16">
        <v>0.12189763796100321</v>
      </c>
    </row>
    <row r="63" spans="1:24" x14ac:dyDescent="0.25">
      <c r="A63" s="275">
        <v>43403</v>
      </c>
      <c r="B63" s="23">
        <v>28</v>
      </c>
      <c r="C63" s="23">
        <v>44</v>
      </c>
      <c r="D63" s="205">
        <v>144.80000000000001</v>
      </c>
      <c r="E63" s="205">
        <v>6.9</v>
      </c>
      <c r="F63" s="209">
        <v>4.75</v>
      </c>
      <c r="G63" s="205">
        <v>10.5</v>
      </c>
      <c r="H63" s="272">
        <v>5.77</v>
      </c>
      <c r="I63" s="205">
        <v>169.4</v>
      </c>
      <c r="J63" s="200">
        <v>7.5</v>
      </c>
      <c r="K63" s="199">
        <v>10.06</v>
      </c>
      <c r="L63" s="200">
        <v>7.1</v>
      </c>
      <c r="M63" s="273"/>
      <c r="N63" s="34">
        <f t="shared" si="14"/>
        <v>157.10000000000002</v>
      </c>
      <c r="O63" s="34">
        <f t="shared" si="15"/>
        <v>7.2</v>
      </c>
      <c r="P63" s="34">
        <f t="shared" si="16"/>
        <v>7.4050000000000002</v>
      </c>
      <c r="Q63" s="34">
        <f t="shared" si="4"/>
        <v>8.8000000000000007</v>
      </c>
      <c r="R63" s="274">
        <f t="shared" si="5"/>
        <v>5.77</v>
      </c>
      <c r="S63">
        <v>0</v>
      </c>
      <c r="T63" s="259">
        <f>+T62</f>
        <v>11.514020337301586</v>
      </c>
      <c r="U63" s="262">
        <f t="shared" ref="U63:U64" si="35">+U62</f>
        <v>7828.1785714285725</v>
      </c>
      <c r="V63" s="16">
        <v>0.11047545006760195</v>
      </c>
      <c r="W63" s="16">
        <v>0.11553913459767721</v>
      </c>
      <c r="X63" s="16">
        <v>0.15102732290603033</v>
      </c>
    </row>
    <row r="64" spans="1:24" x14ac:dyDescent="0.25">
      <c r="A64" s="275">
        <v>43403</v>
      </c>
      <c r="B64" s="23">
        <v>28</v>
      </c>
      <c r="C64" s="23">
        <v>94</v>
      </c>
      <c r="D64" s="205">
        <v>177.7</v>
      </c>
      <c r="E64" s="205">
        <v>6.8</v>
      </c>
      <c r="F64" s="209">
        <v>0.49</v>
      </c>
      <c r="G64" s="205">
        <v>10.7</v>
      </c>
      <c r="H64" s="272">
        <v>11.12</v>
      </c>
      <c r="I64" s="205">
        <v>188.9</v>
      </c>
      <c r="J64" s="200">
        <v>7.3</v>
      </c>
      <c r="K64" s="199">
        <v>8.4499999999999993</v>
      </c>
      <c r="L64" s="200">
        <v>7</v>
      </c>
      <c r="M64" s="273"/>
      <c r="N64" s="34">
        <f t="shared" si="14"/>
        <v>183.3</v>
      </c>
      <c r="O64" s="34">
        <f t="shared" si="15"/>
        <v>7.05</v>
      </c>
      <c r="P64" s="34">
        <f t="shared" si="16"/>
        <v>4.47</v>
      </c>
      <c r="Q64" s="34">
        <f t="shared" si="4"/>
        <v>8.85</v>
      </c>
      <c r="R64" s="274">
        <f t="shared" si="5"/>
        <v>11.12</v>
      </c>
      <c r="S64">
        <v>0</v>
      </c>
      <c r="T64" s="259">
        <f t="shared" ref="T64" si="36">+T63</f>
        <v>11.514020337301586</v>
      </c>
      <c r="U64" s="262">
        <f t="shared" si="35"/>
        <v>7828.1785714285725</v>
      </c>
      <c r="V64" s="16">
        <v>7.6723847593203151E-2</v>
      </c>
      <c r="W64" s="16">
        <v>8.5863031636141604E-2</v>
      </c>
      <c r="X64" s="16">
        <v>0.11021196885187678</v>
      </c>
    </row>
    <row r="65" spans="1:24" x14ac:dyDescent="0.25">
      <c r="A65" s="44">
        <v>43431</v>
      </c>
      <c r="B65" s="23">
        <v>28</v>
      </c>
      <c r="C65" s="23">
        <v>58</v>
      </c>
      <c r="D65" s="205">
        <v>178.9</v>
      </c>
      <c r="E65" s="205">
        <v>6.8</v>
      </c>
      <c r="F65" s="209">
        <v>4.71</v>
      </c>
      <c r="G65" s="205">
        <v>7.8</v>
      </c>
      <c r="H65" s="272">
        <v>8.09</v>
      </c>
      <c r="I65" s="205">
        <v>159.80000000000001</v>
      </c>
      <c r="J65" s="200">
        <v>9.3000000000000007</v>
      </c>
      <c r="K65" s="199">
        <v>14.69</v>
      </c>
      <c r="L65" s="200">
        <v>5.6</v>
      </c>
      <c r="M65" s="273"/>
      <c r="N65" s="34">
        <f t="shared" si="14"/>
        <v>169.35000000000002</v>
      </c>
      <c r="O65" s="34">
        <f t="shared" si="15"/>
        <v>8.0500000000000007</v>
      </c>
      <c r="P65" s="34">
        <f t="shared" si="16"/>
        <v>9.6999999999999993</v>
      </c>
      <c r="Q65" s="34">
        <f t="shared" si="4"/>
        <v>6.6999999999999993</v>
      </c>
      <c r="R65" s="274">
        <f t="shared" si="5"/>
        <v>8.09</v>
      </c>
      <c r="S65">
        <v>0</v>
      </c>
      <c r="T65" s="260">
        <v>6.2801215277777773</v>
      </c>
      <c r="U65" s="263">
        <v>3836.4857142857149</v>
      </c>
      <c r="V65" s="16">
        <v>3.7271434044372181E-3</v>
      </c>
      <c r="W65" s="16">
        <v>3.3168330424025338E-2</v>
      </c>
      <c r="X65" s="16">
        <v>2.8191752713291947E-2</v>
      </c>
    </row>
    <row r="66" spans="1:24" x14ac:dyDescent="0.25">
      <c r="A66" s="44">
        <v>43431</v>
      </c>
      <c r="B66" s="23">
        <v>28</v>
      </c>
      <c r="C66" s="23">
        <v>93</v>
      </c>
      <c r="D66" s="205">
        <v>159.19999999999999</v>
      </c>
      <c r="E66" s="205">
        <v>6.5</v>
      </c>
      <c r="F66" s="209">
        <v>5.99</v>
      </c>
      <c r="G66" s="205">
        <v>7.7</v>
      </c>
      <c r="H66" s="272">
        <v>14.83</v>
      </c>
      <c r="I66" s="205">
        <v>166.6</v>
      </c>
      <c r="J66" s="200">
        <v>8</v>
      </c>
      <c r="K66" s="199">
        <v>13.07</v>
      </c>
      <c r="L66" s="200">
        <v>5.7</v>
      </c>
      <c r="M66" s="273"/>
      <c r="N66" s="34">
        <f t="shared" si="14"/>
        <v>162.89999999999998</v>
      </c>
      <c r="O66" s="34">
        <f t="shared" si="15"/>
        <v>7.25</v>
      </c>
      <c r="P66" s="34">
        <f t="shared" si="16"/>
        <v>9.5300000000000011</v>
      </c>
      <c r="Q66" s="34">
        <f t="shared" si="4"/>
        <v>6.7</v>
      </c>
      <c r="R66" s="274">
        <f t="shared" si="5"/>
        <v>14.83</v>
      </c>
      <c r="S66">
        <v>0</v>
      </c>
      <c r="T66" s="259">
        <f>+T65</f>
        <v>6.2801215277777773</v>
      </c>
      <c r="U66" s="262">
        <f t="shared" ref="U66:U67" si="37">+U65</f>
        <v>3836.4857142857149</v>
      </c>
      <c r="V66" s="16">
        <v>2.0392126663776322E-2</v>
      </c>
      <c r="W66" s="16">
        <v>3.800613566742201E-2</v>
      </c>
      <c r="X66" s="16">
        <v>3.2896258046474301E-2</v>
      </c>
    </row>
    <row r="67" spans="1:24" x14ac:dyDescent="0.25">
      <c r="A67" s="44">
        <v>43431</v>
      </c>
      <c r="B67" s="23">
        <v>28</v>
      </c>
      <c r="C67" s="23">
        <v>98</v>
      </c>
      <c r="D67" s="205">
        <v>159.80000000000001</v>
      </c>
      <c r="E67" s="205">
        <v>6.7</v>
      </c>
      <c r="F67" s="209">
        <v>5.0999999999999996</v>
      </c>
      <c r="G67" s="205">
        <v>7.9</v>
      </c>
      <c r="H67" s="272">
        <v>14.17</v>
      </c>
      <c r="I67" s="205">
        <v>175.8</v>
      </c>
      <c r="J67" s="200">
        <v>7.8</v>
      </c>
      <c r="K67" s="199">
        <v>13.01</v>
      </c>
      <c r="L67" s="200">
        <v>5.8</v>
      </c>
      <c r="M67" s="273"/>
      <c r="N67" s="34">
        <f t="shared" si="14"/>
        <v>167.8</v>
      </c>
      <c r="O67" s="34">
        <f t="shared" si="15"/>
        <v>7.25</v>
      </c>
      <c r="P67" s="34">
        <f t="shared" si="16"/>
        <v>9.0549999999999997</v>
      </c>
      <c r="Q67" s="34">
        <f t="shared" si="4"/>
        <v>6.85</v>
      </c>
      <c r="R67" s="274">
        <f t="shared" si="5"/>
        <v>14.17</v>
      </c>
      <c r="S67">
        <v>0</v>
      </c>
      <c r="T67" s="259">
        <f t="shared" ref="T67" si="38">+T66</f>
        <v>6.2801215277777773</v>
      </c>
      <c r="U67" s="262">
        <f t="shared" si="37"/>
        <v>3836.4857142857149</v>
      </c>
      <c r="V67" s="16">
        <v>4.2204542692093429E-2</v>
      </c>
      <c r="W67" s="16">
        <v>6.0731343682677484E-2</v>
      </c>
      <c r="X67" s="16">
        <v>5.2408668176997922E-2</v>
      </c>
    </row>
    <row r="69" spans="1:24" x14ac:dyDescent="0.25"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</row>
    <row r="70" spans="1:24" x14ac:dyDescent="0.25">
      <c r="D70" s="196"/>
      <c r="E70" s="196"/>
      <c r="F70" s="196"/>
      <c r="G70" s="196"/>
      <c r="H70" s="196"/>
      <c r="I70" s="3"/>
      <c r="J70" s="3"/>
      <c r="K70" s="3"/>
      <c r="L70" s="3"/>
      <c r="M70" s="297"/>
      <c r="N70" s="3"/>
      <c r="O70" s="3"/>
      <c r="P70" s="3"/>
      <c r="Q70" s="196"/>
      <c r="R70" s="297"/>
      <c r="S70" s="196"/>
      <c r="T70" s="196"/>
      <c r="U70" s="197"/>
      <c r="V70" s="3"/>
      <c r="W70" s="3"/>
      <c r="X70" s="3"/>
    </row>
    <row r="71" spans="1:24" x14ac:dyDescent="0.25">
      <c r="C71" s="97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</row>
    <row r="72" spans="1:24" x14ac:dyDescent="0.25">
      <c r="C72" s="97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 x14ac:dyDescent="0.25">
      <c r="C73" s="97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x14ac:dyDescent="0.25"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x14ac:dyDescent="0.25">
      <c r="C75" s="97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298"/>
      <c r="R75" s="298"/>
      <c r="S75" s="9"/>
      <c r="T75" s="298"/>
      <c r="U75" s="298"/>
      <c r="V75" s="9"/>
      <c r="W75" s="9"/>
      <c r="X75" s="9"/>
    </row>
    <row r="76" spans="1:24" x14ac:dyDescent="0.25">
      <c r="C76" s="97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</row>
    <row r="77" spans="1:24" x14ac:dyDescent="0.25">
      <c r="R77"/>
    </row>
    <row r="78" spans="1:24" x14ac:dyDescent="0.25">
      <c r="C78" s="97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4" x14ac:dyDescent="0.25">
      <c r="C79" s="97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4" x14ac:dyDescent="0.25">
      <c r="R80"/>
      <c r="T80"/>
      <c r="U80"/>
    </row>
    <row r="81" spans="3:21" x14ac:dyDescent="0.25">
      <c r="C81" s="399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3:21" x14ac:dyDescent="0.25">
      <c r="C82" s="399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</sheetData>
  <autoFilter ref="A4:X67" xr:uid="{00000000-0009-0000-0000-000003000000}"/>
  <mergeCells count="4">
    <mergeCell ref="D2:H2"/>
    <mergeCell ref="I2:M2"/>
    <mergeCell ref="C81:C82"/>
    <mergeCell ref="N2:Q2"/>
  </mergeCells>
  <conditionalFormatting sqref="V71:X71">
    <cfRule type="colorScale" priority="5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V72:X72">
    <cfRule type="colorScale" priority="5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V73:X73">
    <cfRule type="colorScale" priority="5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N75:Q75 S75:X75">
    <cfRule type="colorScale" priority="4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N75:Q75">
    <cfRule type="colorScale" priority="4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N75:Q75 S75:U75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V76:X76 N76">
    <cfRule type="colorScale" priority="4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N76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N76">
    <cfRule type="colorScale" priority="4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78:N79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1:N82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8:Q79 S78:U79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1:Q82 S81:U82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75">
    <cfRule type="colorScale" priority="3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R75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R75">
    <cfRule type="colorScale" priority="3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R78:R79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81:R82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1">
    <cfRule type="colorScale" priority="2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72">
    <cfRule type="colorScale" priority="2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73">
    <cfRule type="colorScale" priority="2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71:D73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71:D73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75:M75">
    <cfRule type="colorScale" priority="1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75:M75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75:M75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76:M76">
    <cfRule type="colorScale" priority="1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76:M76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76:M76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76:U76">
    <cfRule type="colorScale" priority="1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O76:U76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76:U76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71:T71">
    <cfRule type="colorScale" priority="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72:T72">
    <cfRule type="colorScale" priority="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73:T73">
    <cfRule type="colorScale" priority="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71:T73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71:T73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U71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U72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U73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U71:U73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U71:U7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469E8-4A39-4461-A884-43F938ADEE77}">
  <sheetPr>
    <tabColor rgb="FFFFC000"/>
  </sheetPr>
  <dimension ref="A1:K25"/>
  <sheetViews>
    <sheetView workbookViewId="0"/>
  </sheetViews>
  <sheetFormatPr defaultColWidth="10.85546875" defaultRowHeight="15" x14ac:dyDescent="0.25"/>
  <sheetData>
    <row r="1" spans="1:11" ht="23.25" x14ac:dyDescent="0.35">
      <c r="A1" s="332" t="s">
        <v>154</v>
      </c>
    </row>
    <row r="3" spans="1:11" x14ac:dyDescent="0.25">
      <c r="A3" s="320"/>
      <c r="C3" s="320"/>
      <c r="D3" s="320"/>
      <c r="E3" s="320"/>
      <c r="F3" s="320"/>
      <c r="G3" s="400" t="s">
        <v>27</v>
      </c>
      <c r="H3" s="400"/>
      <c r="I3" s="400"/>
      <c r="J3" s="400"/>
      <c r="K3" s="400"/>
    </row>
    <row r="4" spans="1:11" x14ac:dyDescent="0.25">
      <c r="A4" s="314" t="s">
        <v>24</v>
      </c>
      <c r="B4" s="316" t="s">
        <v>8</v>
      </c>
      <c r="C4" s="316" t="s">
        <v>9</v>
      </c>
      <c r="D4" s="316" t="s">
        <v>10</v>
      </c>
      <c r="E4" s="316" t="s">
        <v>11</v>
      </c>
      <c r="F4" s="317" t="s">
        <v>23</v>
      </c>
      <c r="G4" s="316" t="s">
        <v>8</v>
      </c>
      <c r="H4" s="316" t="s">
        <v>9</v>
      </c>
      <c r="I4" s="316" t="s">
        <v>10</v>
      </c>
      <c r="J4" s="316" t="s">
        <v>11</v>
      </c>
      <c r="K4" s="316" t="s">
        <v>23</v>
      </c>
    </row>
    <row r="5" spans="1:11" x14ac:dyDescent="0.25">
      <c r="A5" s="320"/>
      <c r="B5" s="320" t="s">
        <v>22</v>
      </c>
      <c r="C5" s="320"/>
      <c r="D5" s="320" t="s">
        <v>21</v>
      </c>
      <c r="E5" s="320"/>
      <c r="F5" s="321"/>
      <c r="G5" s="320" t="s">
        <v>22</v>
      </c>
      <c r="H5" s="320"/>
      <c r="I5" s="320" t="s">
        <v>21</v>
      </c>
      <c r="J5" s="320"/>
      <c r="K5" s="320"/>
    </row>
    <row r="6" spans="1:11" x14ac:dyDescent="0.25">
      <c r="A6" s="320"/>
      <c r="B6" s="320"/>
      <c r="C6" s="320"/>
      <c r="D6" s="320"/>
      <c r="E6" s="320"/>
      <c r="F6" s="320"/>
      <c r="G6" s="320"/>
      <c r="H6" s="320"/>
      <c r="I6" s="320"/>
      <c r="J6" s="320"/>
      <c r="K6" s="320"/>
    </row>
    <row r="7" spans="1:11" x14ac:dyDescent="0.25">
      <c r="A7" s="322">
        <v>42954</v>
      </c>
      <c r="B7" s="320">
        <v>218.7</v>
      </c>
      <c r="C7" s="320">
        <v>9.6999999999999993</v>
      </c>
      <c r="D7" s="320">
        <v>10.96</v>
      </c>
      <c r="E7" s="320">
        <v>18.2</v>
      </c>
      <c r="F7" s="320"/>
      <c r="G7" s="320"/>
      <c r="H7" s="320"/>
      <c r="I7" s="320"/>
      <c r="J7" s="320"/>
      <c r="K7" s="320"/>
    </row>
    <row r="8" spans="1:11" x14ac:dyDescent="0.25">
      <c r="A8" s="322">
        <v>42954</v>
      </c>
      <c r="B8" s="320">
        <v>244</v>
      </c>
      <c r="C8" s="320">
        <v>10.5</v>
      </c>
      <c r="D8" s="320">
        <v>18.760000000000002</v>
      </c>
      <c r="E8" s="320">
        <v>17.7</v>
      </c>
      <c r="F8" s="320"/>
      <c r="G8" s="330">
        <f>+AVERAGE(B7:B8)</f>
        <v>231.35</v>
      </c>
      <c r="H8" s="330">
        <f>+AVERAGE(C7:C8)</f>
        <v>10.1</v>
      </c>
      <c r="I8" s="330">
        <f>+AVERAGE(D7:D8)</f>
        <v>14.860000000000001</v>
      </c>
      <c r="J8" s="330">
        <f>+AVERAGE(E7:E8)</f>
        <v>17.95</v>
      </c>
      <c r="K8" s="330" t="e">
        <f>+AVERAGE(F7:F8)</f>
        <v>#DIV/0!</v>
      </c>
    </row>
    <row r="9" spans="1:11" x14ac:dyDescent="0.25">
      <c r="A9" s="323">
        <v>42961</v>
      </c>
      <c r="B9" s="330">
        <v>226</v>
      </c>
      <c r="C9" s="330">
        <v>9.6999999999999993</v>
      </c>
      <c r="D9" s="330">
        <v>14.59</v>
      </c>
      <c r="E9" s="330">
        <v>18.100000000000001</v>
      </c>
      <c r="F9" s="320">
        <v>17.28</v>
      </c>
      <c r="G9" s="320"/>
      <c r="H9" s="320"/>
      <c r="I9" s="320"/>
      <c r="J9" s="320"/>
      <c r="K9" s="320"/>
    </row>
    <row r="10" spans="1:11" x14ac:dyDescent="0.25">
      <c r="A10" s="323">
        <v>42961</v>
      </c>
      <c r="B10" s="330">
        <v>219.5</v>
      </c>
      <c r="C10" s="330">
        <v>9.9</v>
      </c>
      <c r="D10" s="330">
        <v>12.8</v>
      </c>
      <c r="E10" s="330">
        <v>18</v>
      </c>
      <c r="F10" s="320">
        <v>14.5</v>
      </c>
      <c r="G10" s="330">
        <f>+AVERAGE(B9:B10)</f>
        <v>222.75</v>
      </c>
      <c r="H10" s="330">
        <f>+AVERAGE(C9:C10)</f>
        <v>9.8000000000000007</v>
      </c>
      <c r="I10" s="330">
        <f>+AVERAGE(D9:D10)</f>
        <v>13.695</v>
      </c>
      <c r="J10" s="330">
        <f>+AVERAGE(E9:E10)</f>
        <v>18.05</v>
      </c>
      <c r="K10" s="330">
        <f>+AVERAGE(F9:F10)</f>
        <v>15.89</v>
      </c>
    </row>
    <row r="11" spans="1:11" x14ac:dyDescent="0.25">
      <c r="A11" s="323">
        <v>42968</v>
      </c>
      <c r="B11" s="320">
        <v>185</v>
      </c>
      <c r="C11" s="320">
        <v>8.1</v>
      </c>
      <c r="D11" s="320">
        <v>10.92</v>
      </c>
      <c r="E11" s="320">
        <v>17.600000000000001</v>
      </c>
      <c r="F11" s="320">
        <v>1.03</v>
      </c>
      <c r="G11" s="320"/>
      <c r="H11" s="320"/>
      <c r="I11" s="320"/>
      <c r="J11" s="320"/>
      <c r="K11" s="320"/>
    </row>
    <row r="12" spans="1:11" x14ac:dyDescent="0.25">
      <c r="A12" s="323">
        <v>42968</v>
      </c>
      <c r="B12" s="320">
        <v>211.8</v>
      </c>
      <c r="C12" s="320">
        <v>8.6999999999999993</v>
      </c>
      <c r="D12" s="320">
        <v>8.24</v>
      </c>
      <c r="E12" s="320">
        <v>17.3</v>
      </c>
      <c r="F12" s="320">
        <v>8.0399999999999991</v>
      </c>
      <c r="G12" s="330">
        <f>+AVERAGE(B11:B12)</f>
        <v>198.4</v>
      </c>
      <c r="H12" s="330">
        <f>+AVERAGE(C11:C12)</f>
        <v>8.3999999999999986</v>
      </c>
      <c r="I12" s="330">
        <f>+AVERAGE(D11:D12)</f>
        <v>9.58</v>
      </c>
      <c r="J12" s="330">
        <f>+AVERAGE(E11:E12)</f>
        <v>17.450000000000003</v>
      </c>
      <c r="K12" s="330">
        <f>+AVERAGE(F11:F12)</f>
        <v>4.5349999999999993</v>
      </c>
    </row>
    <row r="13" spans="1:11" x14ac:dyDescent="0.25">
      <c r="A13" s="323">
        <v>42982</v>
      </c>
      <c r="B13" s="320">
        <v>208.2</v>
      </c>
      <c r="C13" s="320">
        <v>9.5</v>
      </c>
      <c r="D13" s="320">
        <v>11.59</v>
      </c>
      <c r="E13" s="320">
        <v>16.5</v>
      </c>
      <c r="F13" s="320">
        <v>2.81</v>
      </c>
      <c r="G13" s="320" t="s">
        <v>19</v>
      </c>
      <c r="H13" s="320"/>
      <c r="I13" s="320"/>
      <c r="J13" s="320"/>
      <c r="K13" s="320"/>
    </row>
    <row r="14" spans="1:11" x14ac:dyDescent="0.25">
      <c r="A14" s="323">
        <v>42982</v>
      </c>
      <c r="B14" s="320">
        <v>213.8</v>
      </c>
      <c r="C14" s="320">
        <v>8.8000000000000007</v>
      </c>
      <c r="D14" s="320">
        <v>9.7799999999999994</v>
      </c>
      <c r="E14" s="320">
        <v>16.600000000000001</v>
      </c>
      <c r="F14" s="320">
        <v>1.36</v>
      </c>
      <c r="G14" s="330">
        <f>+AVERAGE(B13:B14)</f>
        <v>211</v>
      </c>
      <c r="H14" s="330">
        <f>+AVERAGE(C13:C14)</f>
        <v>9.15</v>
      </c>
      <c r="I14" s="330">
        <f>+AVERAGE(D13:D14)</f>
        <v>10.684999999999999</v>
      </c>
      <c r="J14" s="330">
        <f>+AVERAGE(E13:E14)</f>
        <v>16.55</v>
      </c>
      <c r="K14" s="330">
        <f>+AVERAGE(F13:F14)</f>
        <v>2.085</v>
      </c>
    </row>
    <row r="15" spans="1:11" x14ac:dyDescent="0.25">
      <c r="A15" s="323">
        <v>42975</v>
      </c>
      <c r="B15" s="320">
        <v>226</v>
      </c>
      <c r="C15" s="320">
        <v>9.3000000000000007</v>
      </c>
      <c r="D15" s="320">
        <v>9.33</v>
      </c>
      <c r="E15" s="320">
        <v>18</v>
      </c>
      <c r="F15" s="320">
        <v>0.53</v>
      </c>
      <c r="G15" s="320"/>
      <c r="H15" s="320"/>
      <c r="I15" s="320"/>
      <c r="J15" s="320"/>
      <c r="K15" s="320"/>
    </row>
    <row r="16" spans="1:11" x14ac:dyDescent="0.25">
      <c r="A16" s="323">
        <v>42975</v>
      </c>
      <c r="B16" s="320">
        <v>217.9</v>
      </c>
      <c r="C16" s="320">
        <v>9</v>
      </c>
      <c r="D16" s="320">
        <v>10.039999999999999</v>
      </c>
      <c r="E16" s="320">
        <v>18.100000000000001</v>
      </c>
      <c r="F16" s="320">
        <v>3.85</v>
      </c>
      <c r="G16" s="330">
        <f>+AVERAGE(B15:B16)</f>
        <v>221.95</v>
      </c>
      <c r="H16" s="330">
        <f>+AVERAGE(C15:C16)</f>
        <v>9.15</v>
      </c>
      <c r="I16" s="330">
        <f>+AVERAGE(D15:D16)</f>
        <v>9.6849999999999987</v>
      </c>
      <c r="J16" s="330">
        <f>+AVERAGE(E15:E16)</f>
        <v>18.05</v>
      </c>
      <c r="K16" s="330">
        <f>+AVERAGE(F15:F16)</f>
        <v>2.19</v>
      </c>
    </row>
    <row r="17" spans="1:11" x14ac:dyDescent="0.25">
      <c r="A17" s="323">
        <v>42989</v>
      </c>
      <c r="B17" s="330">
        <v>175.3</v>
      </c>
      <c r="C17" s="330">
        <v>9.9</v>
      </c>
      <c r="D17" s="330">
        <v>12.09</v>
      </c>
      <c r="E17" s="330">
        <v>14.6</v>
      </c>
      <c r="F17" s="320">
        <v>9.65</v>
      </c>
      <c r="G17" s="320"/>
      <c r="H17" s="320"/>
      <c r="I17" s="320"/>
      <c r="J17" s="320"/>
      <c r="K17" s="320"/>
    </row>
    <row r="18" spans="1:11" x14ac:dyDescent="0.25">
      <c r="A18" s="323">
        <v>42989</v>
      </c>
      <c r="B18" s="330">
        <v>186.9</v>
      </c>
      <c r="C18" s="330">
        <v>9.6999999999999993</v>
      </c>
      <c r="D18" s="330">
        <v>11.39</v>
      </c>
      <c r="E18" s="330">
        <v>15</v>
      </c>
      <c r="F18" s="320">
        <v>0.04</v>
      </c>
      <c r="G18" s="330">
        <f>+AVERAGE(B17:B18)</f>
        <v>181.10000000000002</v>
      </c>
      <c r="H18" s="330">
        <f>+AVERAGE(C17:C18)</f>
        <v>9.8000000000000007</v>
      </c>
      <c r="I18" s="330">
        <f>+AVERAGE(D17:D18)</f>
        <v>11.74</v>
      </c>
      <c r="J18" s="330">
        <f>+AVERAGE(E17:E18)</f>
        <v>14.8</v>
      </c>
      <c r="K18" s="330">
        <f>+AVERAGE(F17:F18)</f>
        <v>4.8449999999999998</v>
      </c>
    </row>
    <row r="19" spans="1:11" x14ac:dyDescent="0.25">
      <c r="A19" s="323">
        <v>42996</v>
      </c>
      <c r="B19" s="330">
        <v>174.4</v>
      </c>
      <c r="C19" s="330">
        <v>8.9</v>
      </c>
      <c r="D19" s="330">
        <v>10.19</v>
      </c>
      <c r="E19" s="330">
        <v>13.7</v>
      </c>
      <c r="F19" s="320">
        <v>2.72</v>
      </c>
      <c r="G19" s="320"/>
      <c r="H19" s="320"/>
      <c r="I19" s="320"/>
      <c r="J19" s="320"/>
      <c r="K19" s="320"/>
    </row>
    <row r="20" spans="1:11" x14ac:dyDescent="0.25">
      <c r="A20" s="323">
        <v>42996</v>
      </c>
      <c r="B20" s="330">
        <v>178.4</v>
      </c>
      <c r="C20" s="330">
        <v>9</v>
      </c>
      <c r="D20" s="330">
        <v>10.57</v>
      </c>
      <c r="E20" s="330">
        <v>14.1</v>
      </c>
      <c r="F20" s="320">
        <v>2.52</v>
      </c>
      <c r="G20" s="330">
        <f>+AVERAGE(B19:B20)</f>
        <v>176.4</v>
      </c>
      <c r="H20" s="330">
        <f>+AVERAGE(C19:C20)</f>
        <v>8.9499999999999993</v>
      </c>
      <c r="I20" s="330">
        <f>+AVERAGE(D19:D20)</f>
        <v>10.379999999999999</v>
      </c>
      <c r="J20" s="330">
        <f>+AVERAGE(E19:E20)</f>
        <v>13.899999999999999</v>
      </c>
      <c r="K20" s="330">
        <f>+AVERAGE(F19:F20)</f>
        <v>2.62</v>
      </c>
    </row>
    <row r="21" spans="1:11" x14ac:dyDescent="0.25">
      <c r="A21" s="322">
        <v>43003</v>
      </c>
      <c r="B21" s="330">
        <v>157.9</v>
      </c>
      <c r="C21" s="330">
        <v>8.9</v>
      </c>
      <c r="D21" s="330">
        <v>11.64</v>
      </c>
      <c r="E21" s="330">
        <v>14.7</v>
      </c>
      <c r="F21" s="320">
        <v>0.89</v>
      </c>
      <c r="G21" s="320"/>
      <c r="H21" s="320"/>
      <c r="I21" s="320"/>
      <c r="J21" s="320"/>
      <c r="K21" s="320"/>
    </row>
    <row r="22" spans="1:11" x14ac:dyDescent="0.25">
      <c r="A22" s="322">
        <v>43003</v>
      </c>
      <c r="B22" s="330">
        <v>166.7</v>
      </c>
      <c r="C22" s="330">
        <v>9.6999999999999993</v>
      </c>
      <c r="D22" s="330">
        <v>12.17</v>
      </c>
      <c r="E22" s="330">
        <v>14</v>
      </c>
      <c r="F22" s="320">
        <v>1.23</v>
      </c>
      <c r="G22" s="330">
        <f>+AVERAGE(B21:B22)</f>
        <v>162.30000000000001</v>
      </c>
      <c r="H22" s="330">
        <f>+AVERAGE(C21:C22)</f>
        <v>9.3000000000000007</v>
      </c>
      <c r="I22" s="330">
        <f>+AVERAGE(D21:D22)</f>
        <v>11.905000000000001</v>
      </c>
      <c r="J22" s="330">
        <f>+AVERAGE(E21:E22)</f>
        <v>14.35</v>
      </c>
      <c r="K22" s="330">
        <f>+AVERAGE(F21:F22)</f>
        <v>1.06</v>
      </c>
    </row>
    <row r="23" spans="1:11" x14ac:dyDescent="0.25">
      <c r="A23" s="323">
        <v>43010</v>
      </c>
      <c r="B23" s="330">
        <v>170.8</v>
      </c>
      <c r="C23" s="330">
        <v>8.6</v>
      </c>
      <c r="D23" s="330">
        <v>9.82</v>
      </c>
      <c r="E23" s="330">
        <v>15</v>
      </c>
      <c r="F23" s="320">
        <v>0.93</v>
      </c>
      <c r="G23" s="320"/>
      <c r="H23" s="320"/>
      <c r="I23" s="320"/>
      <c r="J23" s="320"/>
      <c r="K23" s="320"/>
    </row>
    <row r="24" spans="1:11" x14ac:dyDescent="0.25">
      <c r="A24" s="323">
        <v>43010</v>
      </c>
      <c r="B24" s="330">
        <v>185.7</v>
      </c>
      <c r="C24" s="330">
        <v>8.3000000000000007</v>
      </c>
      <c r="D24" s="330">
        <v>8.36</v>
      </c>
      <c r="E24" s="330">
        <v>14.7</v>
      </c>
      <c r="F24" s="320">
        <v>2.4500000000000002</v>
      </c>
      <c r="G24" s="330">
        <f>+AVERAGE(B23:B24)</f>
        <v>178.25</v>
      </c>
      <c r="H24" s="330">
        <f>+AVERAGE(C23:C24)</f>
        <v>8.4499999999999993</v>
      </c>
      <c r="I24" s="330">
        <f>+AVERAGE(D23:D24)</f>
        <v>9.09</v>
      </c>
      <c r="J24" s="330">
        <f>+AVERAGE(E23:E24)</f>
        <v>14.85</v>
      </c>
      <c r="K24" s="330">
        <f>+AVERAGE(F23:F24)</f>
        <v>1.6900000000000002</v>
      </c>
    </row>
    <row r="25" spans="1:11" x14ac:dyDescent="0.25">
      <c r="A25" s="320"/>
      <c r="B25" s="320"/>
      <c r="C25" s="320"/>
      <c r="D25" s="320"/>
      <c r="E25" s="320"/>
      <c r="F25" s="320"/>
      <c r="G25" s="320"/>
      <c r="H25" s="320"/>
      <c r="I25" s="320"/>
      <c r="J25" s="320"/>
      <c r="K25" s="320"/>
    </row>
  </sheetData>
  <mergeCells count="1">
    <mergeCell ref="G3:K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39997558519241921"/>
  </sheetPr>
  <dimension ref="A1:AD2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F36" sqref="AF36"/>
    </sheetView>
  </sheetViews>
  <sheetFormatPr defaultColWidth="11.5703125" defaultRowHeight="15" x14ac:dyDescent="0.25"/>
  <cols>
    <col min="1" max="1" width="10" style="14" customWidth="1"/>
    <col min="2" max="2" width="6.5703125" style="14" customWidth="1"/>
    <col min="3" max="3" width="8.85546875" style="14" customWidth="1"/>
    <col min="4" max="6" width="8.7109375" style="14" customWidth="1"/>
    <col min="7" max="7" width="10.140625" style="14" customWidth="1"/>
    <col min="8" max="14" width="7.7109375" style="14" customWidth="1"/>
    <col min="15" max="15" width="11.5703125" style="22" bestFit="1" customWidth="1"/>
    <col min="16" max="16" width="12.140625" style="22" customWidth="1"/>
    <col min="17" max="18" width="11.5703125" style="22" customWidth="1"/>
    <col min="19" max="19" width="11.5703125" style="22" bestFit="1" customWidth="1"/>
    <col min="20" max="20" width="11.5703125" style="22" customWidth="1"/>
    <col min="21" max="21" width="11.5703125" style="22" hidden="1" customWidth="1"/>
    <col min="22" max="24" width="11.5703125" style="22" customWidth="1"/>
    <col min="25" max="30" width="11.5703125" style="14"/>
  </cols>
  <sheetData>
    <row r="1" spans="1:30" x14ac:dyDescent="0.25">
      <c r="A1" s="331" t="s">
        <v>38</v>
      </c>
    </row>
    <row r="2" spans="1:30" ht="15.75" thickBot="1" x14ac:dyDescent="0.3">
      <c r="P2" s="401" t="s">
        <v>157</v>
      </c>
      <c r="Q2" s="401"/>
      <c r="R2" s="401"/>
      <c r="S2" s="401"/>
      <c r="T2" s="401"/>
    </row>
    <row r="3" spans="1:30" ht="28.5" customHeight="1" x14ac:dyDescent="0.25">
      <c r="A3" s="334" t="s">
        <v>0</v>
      </c>
      <c r="B3" s="62" t="s">
        <v>6</v>
      </c>
      <c r="C3" s="62" t="s">
        <v>16</v>
      </c>
      <c r="D3" s="62" t="s">
        <v>17</v>
      </c>
      <c r="E3" s="62" t="s">
        <v>37</v>
      </c>
      <c r="F3" s="62" t="s">
        <v>39</v>
      </c>
      <c r="G3" s="62" t="s">
        <v>40</v>
      </c>
      <c r="H3" s="62" t="s">
        <v>18</v>
      </c>
      <c r="I3" s="62" t="s">
        <v>50</v>
      </c>
      <c r="J3" s="62" t="s">
        <v>46</v>
      </c>
      <c r="K3" s="62" t="s">
        <v>47</v>
      </c>
      <c r="L3" s="62" t="s">
        <v>48</v>
      </c>
      <c r="M3" s="62" t="s">
        <v>51</v>
      </c>
      <c r="N3" s="62" t="s">
        <v>52</v>
      </c>
      <c r="O3" s="335" t="s">
        <v>156</v>
      </c>
      <c r="P3" s="62" t="s">
        <v>8</v>
      </c>
      <c r="Q3" s="62" t="s">
        <v>9</v>
      </c>
      <c r="R3" s="62" t="s">
        <v>10</v>
      </c>
      <c r="S3" s="62" t="s">
        <v>11</v>
      </c>
      <c r="T3" s="62" t="s">
        <v>12</v>
      </c>
      <c r="U3" s="62"/>
      <c r="V3" s="62"/>
      <c r="W3" s="62" t="s">
        <v>53</v>
      </c>
      <c r="X3" s="62" t="s">
        <v>54</v>
      </c>
      <c r="Y3" s="62" t="s">
        <v>3</v>
      </c>
      <c r="Z3" s="62" t="s">
        <v>16</v>
      </c>
      <c r="AA3" s="62" t="s">
        <v>17</v>
      </c>
      <c r="AB3" s="62" t="s">
        <v>37</v>
      </c>
      <c r="AC3" s="62" t="s">
        <v>39</v>
      </c>
      <c r="AD3" s="62" t="s">
        <v>40</v>
      </c>
    </row>
    <row r="4" spans="1:30" ht="28.5" customHeight="1" thickBot="1" x14ac:dyDescent="0.3">
      <c r="A4" s="336"/>
      <c r="B4" s="65" t="s">
        <v>5</v>
      </c>
      <c r="C4" s="65">
        <v>15</v>
      </c>
      <c r="D4" s="65">
        <v>21</v>
      </c>
      <c r="E4" s="65">
        <v>33</v>
      </c>
      <c r="F4" s="65">
        <v>65</v>
      </c>
      <c r="G4" s="65">
        <v>86</v>
      </c>
      <c r="H4" s="65" t="s">
        <v>15</v>
      </c>
      <c r="I4" s="65" t="s">
        <v>155</v>
      </c>
      <c r="J4" s="65">
        <v>15</v>
      </c>
      <c r="K4" s="65">
        <v>21</v>
      </c>
      <c r="L4" s="65">
        <v>33</v>
      </c>
      <c r="M4" s="65">
        <v>65</v>
      </c>
      <c r="N4" s="65">
        <v>86</v>
      </c>
      <c r="O4" s="65" t="s">
        <v>15</v>
      </c>
      <c r="P4" s="65"/>
      <c r="Q4" s="65"/>
      <c r="R4" s="65"/>
      <c r="S4" s="65"/>
      <c r="T4" s="65"/>
      <c r="U4" s="65"/>
      <c r="V4" s="65"/>
      <c r="W4" s="65"/>
      <c r="X4" s="65"/>
      <c r="Y4" s="65" t="s">
        <v>4</v>
      </c>
      <c r="Z4" s="14" t="s">
        <v>112</v>
      </c>
      <c r="AA4" s="14" t="s">
        <v>112</v>
      </c>
      <c r="AB4" s="14" t="s">
        <v>112</v>
      </c>
      <c r="AC4" s="14" t="s">
        <v>112</v>
      </c>
      <c r="AD4" s="14" t="s">
        <v>112</v>
      </c>
    </row>
    <row r="5" spans="1:30" x14ac:dyDescent="0.25">
      <c r="A5" s="46">
        <v>43257</v>
      </c>
      <c r="B5" s="15"/>
      <c r="C5" s="30">
        <v>100</v>
      </c>
      <c r="D5" s="30">
        <v>100</v>
      </c>
      <c r="E5" s="30">
        <v>100</v>
      </c>
      <c r="F5" s="22">
        <v>100</v>
      </c>
      <c r="G5" s="30">
        <v>100</v>
      </c>
      <c r="H5" s="57">
        <f>+AVERAGE(C5:G5)</f>
        <v>100</v>
      </c>
      <c r="I5" s="57">
        <f>+GEOMEAN(C5:G5)</f>
        <v>100</v>
      </c>
      <c r="J5" s="57"/>
      <c r="K5" s="57"/>
      <c r="L5" s="57"/>
      <c r="M5" s="57"/>
      <c r="N5" s="57"/>
      <c r="O5" s="76"/>
      <c r="P5" s="61"/>
      <c r="Q5" s="61"/>
      <c r="R5" s="61"/>
      <c r="S5" s="61"/>
      <c r="T5" s="61"/>
      <c r="U5" s="61"/>
      <c r="V5" s="61"/>
      <c r="W5" s="61"/>
      <c r="X5" s="61"/>
      <c r="Y5" s="61"/>
    </row>
    <row r="6" spans="1:30" x14ac:dyDescent="0.25">
      <c r="A6" s="46">
        <v>43270</v>
      </c>
      <c r="B6" s="30">
        <f t="shared" ref="B6:B24" si="0">+A6-A5</f>
        <v>13</v>
      </c>
      <c r="C6" s="22">
        <v>266</v>
      </c>
      <c r="D6" s="22">
        <v>407</v>
      </c>
      <c r="E6" s="22">
        <v>334</v>
      </c>
      <c r="F6" s="22">
        <v>188</v>
      </c>
      <c r="G6" s="22">
        <v>236</v>
      </c>
      <c r="H6" s="57">
        <f t="shared" ref="H6:H22" si="1">+AVERAGE(C6:G6)</f>
        <v>286.2</v>
      </c>
      <c r="I6" s="57">
        <f t="shared" ref="I6:I22" si="2">+GEOMEAN(C6:G6)</f>
        <v>276.09495627203262</v>
      </c>
      <c r="J6" s="182">
        <f>+(LN(C6)-LN(C5))/$B6</f>
        <v>7.5255855599508259E-2</v>
      </c>
      <c r="K6" s="182">
        <f t="shared" ref="K6:K22" si="3">+(LN(D6)-LN(D5))/$B6</f>
        <v>0.10797253841957713</v>
      </c>
      <c r="L6" s="182">
        <f t="shared" ref="L6:L22" si="4">+(LN(E6)-LN(E5))/$B6</f>
        <v>9.2766985152969925E-2</v>
      </c>
      <c r="M6" s="182">
        <f t="shared" ref="M6:M22" si="5">+(LN(F6)-LN(F5))/$B6</f>
        <v>4.8559367449373649E-2</v>
      </c>
      <c r="N6" s="182">
        <f t="shared" ref="N6:N22" si="6">+(LN(G6)-LN(G5))/$B6</f>
        <v>6.6050893772116828E-2</v>
      </c>
      <c r="O6" s="175">
        <f>+AVERAGE(J6:N6)</f>
        <v>7.8121128078709162E-2</v>
      </c>
      <c r="P6" s="61">
        <v>136.62</v>
      </c>
      <c r="Q6" s="61">
        <v>10.28</v>
      </c>
      <c r="R6" s="61">
        <v>16.565999999999999</v>
      </c>
      <c r="S6" s="61">
        <v>17.259999999999998</v>
      </c>
      <c r="T6" s="61">
        <v>2.0219999999999998</v>
      </c>
      <c r="U6" s="61"/>
      <c r="V6" s="46">
        <v>43270</v>
      </c>
      <c r="W6" s="47">
        <v>17.260000000000002</v>
      </c>
      <c r="X6" s="47">
        <v>17.540069444444445</v>
      </c>
      <c r="Y6" s="30">
        <v>16069.031845078</v>
      </c>
      <c r="Z6" s="14">
        <v>0</v>
      </c>
      <c r="AA6" s="14">
        <v>0</v>
      </c>
      <c r="AB6" s="14">
        <v>0</v>
      </c>
      <c r="AC6" s="14">
        <v>0</v>
      </c>
      <c r="AD6" s="14">
        <v>0</v>
      </c>
    </row>
    <row r="7" spans="1:30" x14ac:dyDescent="0.25">
      <c r="A7" s="46">
        <v>43277</v>
      </c>
      <c r="B7" s="30">
        <f t="shared" si="0"/>
        <v>7</v>
      </c>
      <c r="C7" s="22">
        <v>328</v>
      </c>
      <c r="D7" s="22">
        <v>552</v>
      </c>
      <c r="E7" s="22">
        <v>434</v>
      </c>
      <c r="F7" s="22">
        <v>248</v>
      </c>
      <c r="G7" s="22">
        <v>278</v>
      </c>
      <c r="H7" s="57">
        <f t="shared" si="1"/>
        <v>368</v>
      </c>
      <c r="I7" s="57">
        <f t="shared" si="2"/>
        <v>352.17605602546718</v>
      </c>
      <c r="J7" s="182">
        <f t="shared" ref="J7:J22" si="7">+(LN(C7)-LN(C6))/$B7</f>
        <v>2.9931042800349288E-2</v>
      </c>
      <c r="K7" s="182">
        <f t="shared" si="3"/>
        <v>4.3533551547785772E-2</v>
      </c>
      <c r="L7" s="182">
        <f t="shared" si="4"/>
        <v>3.7414791589100611E-2</v>
      </c>
      <c r="M7" s="182">
        <f t="shared" si="5"/>
        <v>3.9569540476433317E-2</v>
      </c>
      <c r="N7" s="182">
        <f t="shared" si="6"/>
        <v>2.339847266643234E-2</v>
      </c>
      <c r="O7" s="175">
        <f t="shared" ref="O7:O24" si="8">+AVERAGE(J7:N7)</f>
        <v>3.4769479816020264E-2</v>
      </c>
      <c r="P7" s="61">
        <v>130.34</v>
      </c>
      <c r="Q7" s="61">
        <v>10.040000000000001</v>
      </c>
      <c r="R7" s="61">
        <v>16.641999999999999</v>
      </c>
      <c r="S7" s="61">
        <v>17.18</v>
      </c>
      <c r="T7" s="61">
        <v>4.1920000000000002</v>
      </c>
      <c r="U7" s="61"/>
      <c r="V7" s="46">
        <v>43277</v>
      </c>
      <c r="W7" s="47">
        <f>+AVERAGE(S6:S7)</f>
        <v>17.22</v>
      </c>
      <c r="X7" s="47">
        <v>15.696706349206353</v>
      </c>
      <c r="Y7" s="30">
        <v>16639.424724571203</v>
      </c>
      <c r="Z7" s="14">
        <v>20</v>
      </c>
      <c r="AA7" s="14">
        <v>0</v>
      </c>
      <c r="AB7" s="14">
        <v>0</v>
      </c>
      <c r="AC7" s="14">
        <v>0</v>
      </c>
      <c r="AD7" s="14">
        <v>0</v>
      </c>
    </row>
    <row r="8" spans="1:30" x14ac:dyDescent="0.25">
      <c r="A8" s="46">
        <v>43284</v>
      </c>
      <c r="B8" s="30">
        <f t="shared" si="0"/>
        <v>7</v>
      </c>
      <c r="C8" s="22">
        <v>394</v>
      </c>
      <c r="D8" s="22">
        <v>667</v>
      </c>
      <c r="E8" s="22">
        <v>564</v>
      </c>
      <c r="F8" s="22">
        <v>370</v>
      </c>
      <c r="G8" s="22">
        <v>216</v>
      </c>
      <c r="H8" s="57">
        <f t="shared" si="1"/>
        <v>442.2</v>
      </c>
      <c r="I8" s="57">
        <f t="shared" si="2"/>
        <v>411.82369129378992</v>
      </c>
      <c r="J8" s="182">
        <f t="shared" si="7"/>
        <v>2.6191042987684248E-2</v>
      </c>
      <c r="K8" s="182">
        <f t="shared" si="3"/>
        <v>2.7034571376932628E-2</v>
      </c>
      <c r="L8" s="182">
        <f t="shared" si="4"/>
        <v>3.7429959628236302E-2</v>
      </c>
      <c r="M8" s="182">
        <f t="shared" si="5"/>
        <v>5.715346563904105E-2</v>
      </c>
      <c r="N8" s="182">
        <f t="shared" si="6"/>
        <v>-3.6048958000924509E-2</v>
      </c>
      <c r="O8" s="175">
        <f t="shared" si="8"/>
        <v>2.2352016326193946E-2</v>
      </c>
      <c r="P8" s="61">
        <v>131.5</v>
      </c>
      <c r="Q8" s="61">
        <v>9.66</v>
      </c>
      <c r="R8" s="61">
        <v>13.788</v>
      </c>
      <c r="S8" s="61">
        <v>17.739999999999998</v>
      </c>
      <c r="T8" s="61">
        <v>1.9760000000000002</v>
      </c>
      <c r="U8" s="61"/>
      <c r="V8" s="46">
        <v>43284</v>
      </c>
      <c r="W8" s="47">
        <f t="shared" ref="W8:W24" si="9">+AVERAGE(S7:S8)</f>
        <v>17.46</v>
      </c>
      <c r="X8" s="47">
        <v>21.117867063492067</v>
      </c>
      <c r="Y8" s="30">
        <v>26352.685714285715</v>
      </c>
      <c r="Z8" s="14">
        <v>10</v>
      </c>
      <c r="AA8" s="14">
        <v>0</v>
      </c>
      <c r="AB8" s="14">
        <v>5</v>
      </c>
      <c r="AC8" s="14">
        <v>0</v>
      </c>
      <c r="AD8" s="14">
        <v>5</v>
      </c>
    </row>
    <row r="9" spans="1:30" x14ac:dyDescent="0.25">
      <c r="A9" s="46">
        <v>43291</v>
      </c>
      <c r="B9" s="30">
        <f t="shared" si="0"/>
        <v>7</v>
      </c>
      <c r="C9" s="22">
        <v>493</v>
      </c>
      <c r="D9" s="22">
        <v>889</v>
      </c>
      <c r="E9" s="22">
        <v>786</v>
      </c>
      <c r="F9" s="22">
        <v>943</v>
      </c>
      <c r="G9" s="22">
        <v>267</v>
      </c>
      <c r="H9" s="57">
        <f t="shared" si="1"/>
        <v>675.6</v>
      </c>
      <c r="I9" s="57">
        <f t="shared" si="2"/>
        <v>613.25180630925729</v>
      </c>
      <c r="J9" s="182">
        <f t="shared" si="7"/>
        <v>3.2022609249250857E-2</v>
      </c>
      <c r="K9" s="182">
        <f t="shared" si="3"/>
        <v>4.1043884228325896E-2</v>
      </c>
      <c r="L9" s="182">
        <f t="shared" si="4"/>
        <v>4.741464870444962E-2</v>
      </c>
      <c r="M9" s="182">
        <f t="shared" si="5"/>
        <v>0.13365189671359826</v>
      </c>
      <c r="N9" s="182">
        <f t="shared" si="6"/>
        <v>3.0281464388012047E-2</v>
      </c>
      <c r="O9" s="175">
        <f t="shared" si="8"/>
        <v>5.6882900656727339E-2</v>
      </c>
      <c r="P9" s="61">
        <v>137.18</v>
      </c>
      <c r="Q9" s="61">
        <v>9.6999999999999993</v>
      </c>
      <c r="R9" s="61">
        <v>12.725999999999999</v>
      </c>
      <c r="S9" s="61">
        <v>17.399999999999999</v>
      </c>
      <c r="T9" s="61">
        <v>3.01</v>
      </c>
      <c r="U9" s="61"/>
      <c r="V9" s="46">
        <v>43291</v>
      </c>
      <c r="W9" s="47">
        <f t="shared" si="9"/>
        <v>17.57</v>
      </c>
      <c r="X9" s="47">
        <v>18.909950396825394</v>
      </c>
      <c r="Y9" s="30">
        <v>20119.62857142857</v>
      </c>
      <c r="Z9" s="14">
        <v>15</v>
      </c>
      <c r="AA9" s="14">
        <v>5</v>
      </c>
      <c r="AB9" s="14">
        <v>5</v>
      </c>
      <c r="AC9" s="14">
        <v>5</v>
      </c>
      <c r="AD9" s="14">
        <v>5</v>
      </c>
    </row>
    <row r="10" spans="1:30" x14ac:dyDescent="0.25">
      <c r="A10" s="46">
        <v>43298</v>
      </c>
      <c r="B10" s="30">
        <f t="shared" si="0"/>
        <v>7</v>
      </c>
      <c r="C10" s="22">
        <v>827</v>
      </c>
      <c r="D10" s="22">
        <v>1251</v>
      </c>
      <c r="E10" s="22">
        <v>1030</v>
      </c>
      <c r="F10" s="22">
        <v>1440</v>
      </c>
      <c r="G10" s="22">
        <v>280</v>
      </c>
      <c r="H10" s="57">
        <f t="shared" si="1"/>
        <v>965.6</v>
      </c>
      <c r="I10" s="57">
        <f t="shared" si="2"/>
        <v>844.54756378448576</v>
      </c>
      <c r="J10" s="182">
        <f t="shared" si="7"/>
        <v>7.3899360140143047E-2</v>
      </c>
      <c r="K10" s="182">
        <f t="shared" si="3"/>
        <v>4.8800182136143837E-2</v>
      </c>
      <c r="L10" s="182">
        <f t="shared" si="4"/>
        <v>3.8622469827782169E-2</v>
      </c>
      <c r="M10" s="182">
        <f t="shared" si="5"/>
        <v>6.0476015705226996E-2</v>
      </c>
      <c r="N10" s="182">
        <f t="shared" si="6"/>
        <v>6.7915635384285166E-3</v>
      </c>
      <c r="O10" s="175">
        <f t="shared" si="8"/>
        <v>4.571791826954491E-2</v>
      </c>
      <c r="P10" s="61">
        <v>149.82</v>
      </c>
      <c r="Q10" s="61">
        <v>9.8000000000000007</v>
      </c>
      <c r="R10" s="61">
        <v>13.316000000000003</v>
      </c>
      <c r="S10" s="61">
        <v>20.5</v>
      </c>
      <c r="T10" s="61">
        <v>2.91</v>
      </c>
      <c r="U10" s="61"/>
      <c r="V10" s="46">
        <v>43298</v>
      </c>
      <c r="W10" s="47">
        <f t="shared" si="9"/>
        <v>18.95</v>
      </c>
      <c r="X10" s="47">
        <v>20.480128968253972</v>
      </c>
      <c r="Y10" s="30">
        <v>23483.175683890575</v>
      </c>
      <c r="Z10" s="14">
        <v>5</v>
      </c>
      <c r="AA10" s="14">
        <v>0</v>
      </c>
      <c r="AB10" s="14">
        <v>2</v>
      </c>
      <c r="AC10" s="14">
        <v>0</v>
      </c>
      <c r="AD10" s="14">
        <v>1</v>
      </c>
    </row>
    <row r="11" spans="1:30" x14ac:dyDescent="0.25">
      <c r="A11" s="46">
        <v>43305</v>
      </c>
      <c r="B11" s="30">
        <f t="shared" si="0"/>
        <v>7</v>
      </c>
      <c r="C11" s="22">
        <v>1160</v>
      </c>
      <c r="D11" s="22">
        <v>1474</v>
      </c>
      <c r="E11" s="22">
        <v>3300</v>
      </c>
      <c r="F11" s="22">
        <v>4884</v>
      </c>
      <c r="G11" s="22">
        <v>335</v>
      </c>
      <c r="H11" s="57">
        <f t="shared" si="1"/>
        <v>2230.6</v>
      </c>
      <c r="I11" s="57">
        <f t="shared" si="2"/>
        <v>1559.7607050394149</v>
      </c>
      <c r="J11" s="182">
        <f t="shared" si="7"/>
        <v>4.8338655582388465E-2</v>
      </c>
      <c r="K11" s="182">
        <f t="shared" si="3"/>
        <v>2.3433794611767183E-2</v>
      </c>
      <c r="L11" s="182">
        <f t="shared" si="4"/>
        <v>0.16633766660441282</v>
      </c>
      <c r="M11" s="182">
        <f t="shared" si="5"/>
        <v>0.17447449180864968</v>
      </c>
      <c r="N11" s="182">
        <f t="shared" si="6"/>
        <v>2.5620132665116709E-2</v>
      </c>
      <c r="O11" s="175">
        <f t="shared" si="8"/>
        <v>8.7640948254466972E-2</v>
      </c>
      <c r="P11" s="61">
        <v>155.06</v>
      </c>
      <c r="Q11" s="61">
        <v>9.74</v>
      </c>
      <c r="R11" s="61">
        <v>11.406000000000001</v>
      </c>
      <c r="S11" s="61">
        <v>21.5</v>
      </c>
      <c r="T11" s="61">
        <v>3.1100000000000003</v>
      </c>
      <c r="U11" s="61"/>
      <c r="V11" s="46">
        <v>43305</v>
      </c>
      <c r="W11" s="47">
        <f t="shared" si="9"/>
        <v>21</v>
      </c>
      <c r="X11" s="47">
        <v>22.314017857142858</v>
      </c>
      <c r="Y11" s="30">
        <v>23071.628571428573</v>
      </c>
      <c r="Z11" s="14">
        <v>15</v>
      </c>
      <c r="AA11" s="14">
        <v>0</v>
      </c>
      <c r="AB11" s="14">
        <v>15</v>
      </c>
      <c r="AC11" s="14">
        <v>0</v>
      </c>
      <c r="AD11" s="14">
        <v>5</v>
      </c>
    </row>
    <row r="12" spans="1:30" x14ac:dyDescent="0.25">
      <c r="A12" s="46">
        <v>43312</v>
      </c>
      <c r="B12" s="30">
        <f t="shared" si="0"/>
        <v>7</v>
      </c>
      <c r="C12" s="22">
        <v>1433</v>
      </c>
      <c r="D12" s="22">
        <v>1464</v>
      </c>
      <c r="E12" s="22">
        <v>3231</v>
      </c>
      <c r="F12" s="22">
        <v>3022</v>
      </c>
      <c r="G12" s="22">
        <v>365</v>
      </c>
      <c r="H12" s="57">
        <f t="shared" si="1"/>
        <v>1903</v>
      </c>
      <c r="I12" s="57">
        <f t="shared" si="2"/>
        <v>1495.3481230094433</v>
      </c>
      <c r="J12" s="182">
        <f t="shared" si="7"/>
        <v>3.0192877675394518E-2</v>
      </c>
      <c r="K12" s="182">
        <f t="shared" si="3"/>
        <v>-9.7248260400358986E-4</v>
      </c>
      <c r="L12" s="182">
        <f t="shared" si="4"/>
        <v>-3.0186830900105527E-3</v>
      </c>
      <c r="M12" s="182">
        <f t="shared" si="5"/>
        <v>-6.8577956056844316E-2</v>
      </c>
      <c r="N12" s="182">
        <f t="shared" si="6"/>
        <v>1.2252403108203604E-2</v>
      </c>
      <c r="O12" s="175">
        <f t="shared" si="8"/>
        <v>-6.0247681934520675E-3</v>
      </c>
      <c r="P12" s="61">
        <v>170.4</v>
      </c>
      <c r="Q12" s="61">
        <v>10.080000000000002</v>
      </c>
      <c r="R12" s="61">
        <v>12.815999999999999</v>
      </c>
      <c r="S12" s="61">
        <v>21.32</v>
      </c>
      <c r="T12" s="61">
        <v>4.0559999999999992</v>
      </c>
      <c r="U12" s="61"/>
      <c r="V12" s="46">
        <v>43312</v>
      </c>
      <c r="W12" s="47">
        <f t="shared" si="9"/>
        <v>21.41</v>
      </c>
      <c r="X12" s="47">
        <v>25.313720238095243</v>
      </c>
      <c r="Y12" s="30">
        <v>19971.085714285717</v>
      </c>
      <c r="Z12" s="14">
        <v>20</v>
      </c>
      <c r="AA12" s="14">
        <v>0</v>
      </c>
      <c r="AB12" s="14">
        <v>10</v>
      </c>
      <c r="AC12" s="14">
        <v>0</v>
      </c>
      <c r="AD12" s="14">
        <v>0</v>
      </c>
    </row>
    <row r="13" spans="1:30" x14ac:dyDescent="0.25">
      <c r="A13" s="46">
        <v>43319</v>
      </c>
      <c r="B13" s="30">
        <f t="shared" si="0"/>
        <v>7</v>
      </c>
      <c r="C13" s="22">
        <v>1924</v>
      </c>
      <c r="D13" s="22">
        <v>1189</v>
      </c>
      <c r="E13" s="22">
        <v>2446</v>
      </c>
      <c r="F13" s="22">
        <v>5824</v>
      </c>
      <c r="G13" s="22">
        <v>503</v>
      </c>
      <c r="H13" s="57">
        <f t="shared" si="1"/>
        <v>2377.1999999999998</v>
      </c>
      <c r="I13" s="57">
        <f t="shared" si="2"/>
        <v>1749.550752017004</v>
      </c>
      <c r="J13" s="182">
        <f t="shared" si="7"/>
        <v>4.2090886199639979E-2</v>
      </c>
      <c r="K13" s="182">
        <f t="shared" si="3"/>
        <v>-2.9722828261496432E-2</v>
      </c>
      <c r="L13" s="182">
        <f t="shared" si="4"/>
        <v>-3.9762521368197135E-2</v>
      </c>
      <c r="M13" s="182">
        <f t="shared" si="5"/>
        <v>9.3724063863405399E-2</v>
      </c>
      <c r="N13" s="182">
        <f t="shared" si="6"/>
        <v>4.5813259502463968E-2</v>
      </c>
      <c r="O13" s="175">
        <f t="shared" si="8"/>
        <v>2.2428571987163158E-2</v>
      </c>
      <c r="P13" s="61">
        <v>176.20000000000002</v>
      </c>
      <c r="Q13" s="61">
        <v>10.139999999999999</v>
      </c>
      <c r="R13" s="61">
        <v>12.314</v>
      </c>
      <c r="S13" s="61">
        <v>20.859999999999996</v>
      </c>
      <c r="T13" s="61">
        <v>3.8780000000000001</v>
      </c>
      <c r="U13" s="61"/>
      <c r="V13" s="46">
        <v>43319</v>
      </c>
      <c r="W13" s="47">
        <f t="shared" si="9"/>
        <v>21.089999999999996</v>
      </c>
      <c r="X13" s="47">
        <v>23.999097222222222</v>
      </c>
      <c r="Y13" s="30">
        <v>21690.857142857149</v>
      </c>
      <c r="Z13" s="14">
        <v>10</v>
      </c>
      <c r="AA13" s="14">
        <v>20</v>
      </c>
      <c r="AB13" s="14">
        <v>5</v>
      </c>
      <c r="AC13" s="14">
        <v>0</v>
      </c>
      <c r="AD13" s="14">
        <v>0</v>
      </c>
    </row>
    <row r="14" spans="1:30" x14ac:dyDescent="0.25">
      <c r="A14" s="46">
        <v>43326</v>
      </c>
      <c r="B14" s="30">
        <f t="shared" si="0"/>
        <v>7</v>
      </c>
      <c r="C14" s="22">
        <v>2312</v>
      </c>
      <c r="D14" s="22">
        <v>1222</v>
      </c>
      <c r="E14" s="22">
        <v>2827</v>
      </c>
      <c r="F14" s="22">
        <v>6074</v>
      </c>
      <c r="G14" s="22">
        <v>495</v>
      </c>
      <c r="H14" s="57">
        <f t="shared" si="1"/>
        <v>2586</v>
      </c>
      <c r="I14" s="57">
        <f t="shared" si="2"/>
        <v>1888.3955403715813</v>
      </c>
      <c r="J14" s="182">
        <f t="shared" si="7"/>
        <v>2.6243799795230949E-2</v>
      </c>
      <c r="K14" s="182">
        <f t="shared" si="3"/>
        <v>3.9108918629656231E-3</v>
      </c>
      <c r="L14" s="182">
        <f t="shared" si="4"/>
        <v>2.0680291635210426E-2</v>
      </c>
      <c r="M14" s="182">
        <f t="shared" si="5"/>
        <v>6.0042936755958665E-3</v>
      </c>
      <c r="N14" s="182">
        <f t="shared" si="6"/>
        <v>-2.2903439330069935E-3</v>
      </c>
      <c r="O14" s="175">
        <f t="shared" si="8"/>
        <v>1.0909786607199174E-2</v>
      </c>
      <c r="P14" s="61">
        <v>161.78</v>
      </c>
      <c r="Q14" s="61">
        <v>10.139999999999999</v>
      </c>
      <c r="R14" s="61">
        <v>11.64</v>
      </c>
      <c r="S14" s="61">
        <v>18.700000000000003</v>
      </c>
      <c r="T14" s="61">
        <v>3.8159999999999998</v>
      </c>
      <c r="U14" s="61"/>
      <c r="V14" s="46">
        <v>43326</v>
      </c>
      <c r="W14" s="47">
        <f t="shared" si="9"/>
        <v>19.78</v>
      </c>
      <c r="X14" s="47">
        <v>18.205694444444447</v>
      </c>
      <c r="Y14" s="30">
        <v>13460.228571428572</v>
      </c>
      <c r="Z14" s="14">
        <v>15</v>
      </c>
      <c r="AA14" s="14">
        <v>10</v>
      </c>
      <c r="AB14" s="14">
        <v>0</v>
      </c>
      <c r="AC14" s="14">
        <v>0</v>
      </c>
      <c r="AD14" s="14">
        <v>0</v>
      </c>
    </row>
    <row r="15" spans="1:30" s="32" customFormat="1" x14ac:dyDescent="0.25">
      <c r="A15" s="378">
        <v>43333</v>
      </c>
      <c r="B15" s="91">
        <f t="shared" si="0"/>
        <v>7</v>
      </c>
      <c r="C15" s="140">
        <v>1937</v>
      </c>
      <c r="D15" s="140">
        <v>1221</v>
      </c>
      <c r="E15" s="140">
        <v>3403</v>
      </c>
      <c r="F15" s="140">
        <v>9768</v>
      </c>
      <c r="G15" s="140">
        <v>524</v>
      </c>
      <c r="H15" s="379">
        <f t="shared" si="1"/>
        <v>3370.6</v>
      </c>
      <c r="I15" s="379">
        <f t="shared" si="2"/>
        <v>2103.6274746907602</v>
      </c>
      <c r="J15" s="380">
        <f t="shared" si="7"/>
        <v>-2.5281795197896147E-2</v>
      </c>
      <c r="K15" s="380">
        <f t="shared" si="3"/>
        <v>-1.16952231548062E-4</v>
      </c>
      <c r="L15" s="380">
        <f t="shared" si="4"/>
        <v>2.6491616686759225E-2</v>
      </c>
      <c r="M15" s="380">
        <f t="shared" si="5"/>
        <v>6.7870624312120958E-2</v>
      </c>
      <c r="N15" s="380">
        <f t="shared" si="6"/>
        <v>8.1334173931930966E-3</v>
      </c>
      <c r="O15" s="381">
        <f t="shared" si="8"/>
        <v>1.5419382192525814E-2</v>
      </c>
      <c r="P15" s="382">
        <v>161.76000000000002</v>
      </c>
      <c r="Q15" s="382">
        <v>10</v>
      </c>
      <c r="R15" s="382">
        <v>13.266</v>
      </c>
      <c r="S15" s="382">
        <v>19.28</v>
      </c>
      <c r="T15" s="382">
        <v>3.778</v>
      </c>
      <c r="U15" s="382"/>
      <c r="V15" s="378">
        <v>43333</v>
      </c>
      <c r="W15" s="383">
        <f t="shared" si="9"/>
        <v>18.990000000000002</v>
      </c>
      <c r="X15" s="383">
        <v>19.19461309523809</v>
      </c>
      <c r="Y15" s="91">
        <v>12679.250623202301</v>
      </c>
      <c r="Z15" s="37">
        <v>0</v>
      </c>
      <c r="AA15" s="37">
        <v>0</v>
      </c>
      <c r="AB15" s="37">
        <v>5</v>
      </c>
      <c r="AC15" s="37">
        <v>0</v>
      </c>
      <c r="AD15" s="37">
        <v>0</v>
      </c>
    </row>
    <row r="16" spans="1:30" s="32" customFormat="1" x14ac:dyDescent="0.25">
      <c r="A16" s="378">
        <v>43340</v>
      </c>
      <c r="B16" s="91">
        <f t="shared" si="0"/>
        <v>7</v>
      </c>
      <c r="C16" s="140">
        <v>2308</v>
      </c>
      <c r="D16" s="140">
        <v>155</v>
      </c>
      <c r="E16" s="140">
        <v>5467</v>
      </c>
      <c r="F16" s="140">
        <v>7719</v>
      </c>
      <c r="G16" s="140">
        <v>155</v>
      </c>
      <c r="H16" s="379">
        <f t="shared" si="1"/>
        <v>3160.8</v>
      </c>
      <c r="I16" s="379">
        <f t="shared" si="2"/>
        <v>1185.3370603787412</v>
      </c>
      <c r="J16" s="380">
        <f t="shared" si="7"/>
        <v>2.5034423460142157E-2</v>
      </c>
      <c r="K16" s="380">
        <f t="shared" si="3"/>
        <v>-0.294857193884494</v>
      </c>
      <c r="L16" s="380">
        <f t="shared" si="4"/>
        <v>6.7724660627727626E-2</v>
      </c>
      <c r="M16" s="380">
        <f t="shared" si="5"/>
        <v>-3.3632416405812195E-2</v>
      </c>
      <c r="N16" s="380">
        <f t="shared" si="6"/>
        <v>-0.17400950962882789</v>
      </c>
      <c r="O16" s="381">
        <f t="shared" si="8"/>
        <v>-8.1948007166252862E-2</v>
      </c>
      <c r="P16" s="382">
        <v>157.66000000000003</v>
      </c>
      <c r="Q16" s="382">
        <v>10.119999999999999</v>
      </c>
      <c r="R16" s="382">
        <v>13.74</v>
      </c>
      <c r="S16" s="382">
        <v>16.619999999999997</v>
      </c>
      <c r="T16" s="382">
        <v>3.3780000000000001</v>
      </c>
      <c r="U16" s="382"/>
      <c r="V16" s="378">
        <v>43340</v>
      </c>
      <c r="W16" s="383">
        <f t="shared" si="9"/>
        <v>17.95</v>
      </c>
      <c r="X16" s="383">
        <v>16.408501984126989</v>
      </c>
      <c r="Y16" s="91">
        <v>13051.114285714286</v>
      </c>
      <c r="Z16" s="37">
        <v>0</v>
      </c>
      <c r="AA16" s="37">
        <v>0</v>
      </c>
      <c r="AB16" s="37">
        <v>15</v>
      </c>
      <c r="AC16" s="37">
        <v>0</v>
      </c>
      <c r="AD16" s="37">
        <v>0</v>
      </c>
    </row>
    <row r="17" spans="1:30" x14ac:dyDescent="0.25">
      <c r="A17" s="46">
        <v>43347</v>
      </c>
      <c r="B17" s="30">
        <f t="shared" si="0"/>
        <v>7</v>
      </c>
      <c r="C17" s="22">
        <v>2308</v>
      </c>
      <c r="D17" s="22">
        <v>155</v>
      </c>
      <c r="E17" s="22">
        <v>4227</v>
      </c>
      <c r="F17" s="22">
        <v>9775</v>
      </c>
      <c r="G17" s="22">
        <v>155</v>
      </c>
      <c r="H17" s="57">
        <f t="shared" si="1"/>
        <v>3324</v>
      </c>
      <c r="I17" s="57">
        <f t="shared" si="2"/>
        <v>1180.3468434275794</v>
      </c>
      <c r="J17" s="182">
        <f t="shared" si="7"/>
        <v>0</v>
      </c>
      <c r="K17" s="182">
        <f t="shared" si="3"/>
        <v>0</v>
      </c>
      <c r="L17" s="182">
        <f t="shared" si="4"/>
        <v>-3.6748214046886982E-2</v>
      </c>
      <c r="M17" s="182">
        <f t="shared" si="5"/>
        <v>3.3734754843387345E-2</v>
      </c>
      <c r="N17" s="182">
        <f t="shared" si="6"/>
        <v>0</v>
      </c>
      <c r="O17" s="175">
        <f t="shared" si="8"/>
        <v>-6.0269184069992735E-4</v>
      </c>
      <c r="P17" s="61">
        <v>154.38</v>
      </c>
      <c r="Q17" s="61">
        <v>10.040000000000001</v>
      </c>
      <c r="R17" s="61">
        <v>13.666</v>
      </c>
      <c r="S17" s="61">
        <v>18.100000000000001</v>
      </c>
      <c r="T17" s="61">
        <v>3.5219999999999998</v>
      </c>
      <c r="U17" s="61"/>
      <c r="V17" s="46">
        <v>43347</v>
      </c>
      <c r="W17" s="47">
        <f t="shared" si="9"/>
        <v>17.36</v>
      </c>
      <c r="X17" s="47">
        <v>15.938571428571427</v>
      </c>
      <c r="Y17" s="30">
        <v>13708.114285714288</v>
      </c>
      <c r="Z17" s="14">
        <v>0</v>
      </c>
      <c r="AA17" s="14">
        <v>0</v>
      </c>
      <c r="AB17" s="14">
        <v>70</v>
      </c>
      <c r="AC17" s="14">
        <v>0</v>
      </c>
      <c r="AD17" s="14">
        <v>0</v>
      </c>
    </row>
    <row r="18" spans="1:30" x14ac:dyDescent="0.25">
      <c r="A18" s="46">
        <v>43361</v>
      </c>
      <c r="B18" s="30">
        <f t="shared" si="0"/>
        <v>14</v>
      </c>
      <c r="C18" s="22">
        <v>315</v>
      </c>
      <c r="D18" s="22">
        <v>315</v>
      </c>
      <c r="E18" s="22">
        <v>5467</v>
      </c>
      <c r="F18" s="22">
        <v>10074</v>
      </c>
      <c r="G18" s="22">
        <v>315</v>
      </c>
      <c r="H18" s="57">
        <f t="shared" si="1"/>
        <v>3297.2</v>
      </c>
      <c r="I18" s="57">
        <f t="shared" si="2"/>
        <v>1114.7475752295529</v>
      </c>
      <c r="J18" s="182">
        <f t="shared" si="7"/>
        <v>-0.14225457062873983</v>
      </c>
      <c r="K18" s="182">
        <f t="shared" si="3"/>
        <v>5.0653394421884733E-2</v>
      </c>
      <c r="L18" s="182">
        <f t="shared" si="4"/>
        <v>1.8374107023443491E-2</v>
      </c>
      <c r="M18" s="182">
        <f t="shared" si="5"/>
        <v>2.1521243894306557E-3</v>
      </c>
      <c r="N18" s="182">
        <f t="shared" si="6"/>
        <v>5.0653394421884733E-2</v>
      </c>
      <c r="O18" s="175">
        <f t="shared" si="8"/>
        <v>-4.0843100744192406E-3</v>
      </c>
      <c r="P18" s="61">
        <v>154.38</v>
      </c>
      <c r="Q18" s="61">
        <v>9.6999999999999993</v>
      </c>
      <c r="R18" s="61">
        <v>13.309999999999999</v>
      </c>
      <c r="S18" s="61">
        <v>14.719999999999999</v>
      </c>
      <c r="T18" s="61">
        <v>3.6660000000000004</v>
      </c>
      <c r="U18" s="61"/>
      <c r="V18" s="46">
        <v>43361</v>
      </c>
      <c r="W18" s="47">
        <f t="shared" si="9"/>
        <v>16.41</v>
      </c>
      <c r="X18" s="47">
        <v>15.921562500000002</v>
      </c>
      <c r="Y18" s="30">
        <v>12023.442857142858</v>
      </c>
      <c r="Z18" s="14">
        <v>3</v>
      </c>
      <c r="AA18" s="14">
        <v>0</v>
      </c>
      <c r="AB18" s="14">
        <v>70</v>
      </c>
      <c r="AC18" s="14">
        <v>0</v>
      </c>
      <c r="AD18" s="14">
        <v>0</v>
      </c>
    </row>
    <row r="19" spans="1:30" x14ac:dyDescent="0.25">
      <c r="A19" s="46">
        <v>43403</v>
      </c>
      <c r="B19" s="30">
        <f t="shared" si="0"/>
        <v>42</v>
      </c>
      <c r="C19" s="22">
        <v>5467</v>
      </c>
      <c r="D19" s="22">
        <v>10350</v>
      </c>
      <c r="E19" s="22">
        <v>11069</v>
      </c>
      <c r="F19" s="22">
        <v>2308</v>
      </c>
      <c r="G19" s="22">
        <v>11479</v>
      </c>
      <c r="H19" s="57">
        <f t="shared" si="1"/>
        <v>8134.6</v>
      </c>
      <c r="I19" s="57">
        <f t="shared" si="2"/>
        <v>6982.1236276578738</v>
      </c>
      <c r="J19" s="182">
        <f t="shared" si="7"/>
        <v>6.7950301430222987E-2</v>
      </c>
      <c r="K19" s="182">
        <f t="shared" si="3"/>
        <v>8.3146884758759074E-2</v>
      </c>
      <c r="L19" s="182">
        <f t="shared" si="4"/>
        <v>1.6795675916443438E-2</v>
      </c>
      <c r="M19" s="182">
        <f t="shared" si="5"/>
        <v>-3.5085154730419156E-2</v>
      </c>
      <c r="N19" s="182">
        <f t="shared" si="6"/>
        <v>8.5611950458091973E-2</v>
      </c>
      <c r="O19" s="175">
        <f t="shared" si="8"/>
        <v>4.3683931566619663E-2</v>
      </c>
      <c r="P19" s="61">
        <v>183.54000000000002</v>
      </c>
      <c r="Q19" s="61">
        <v>7.5200000000000005</v>
      </c>
      <c r="R19" s="61">
        <v>9.48</v>
      </c>
      <c r="S19" s="61">
        <v>7.5400000000000009</v>
      </c>
      <c r="T19" s="61">
        <v>4.6820000000000004</v>
      </c>
      <c r="U19" s="61"/>
      <c r="V19" s="46">
        <v>43403</v>
      </c>
      <c r="W19" s="47">
        <f t="shared" si="9"/>
        <v>11.129999999999999</v>
      </c>
      <c r="X19" s="47">
        <v>11.522225529100529</v>
      </c>
      <c r="Y19" s="30">
        <v>8673.9714285714308</v>
      </c>
      <c r="Z19" s="14">
        <v>0</v>
      </c>
      <c r="AA19" s="14">
        <v>0</v>
      </c>
      <c r="AB19" s="14">
        <v>0</v>
      </c>
      <c r="AC19" s="14">
        <v>75</v>
      </c>
      <c r="AD19" s="14">
        <v>0</v>
      </c>
    </row>
    <row r="20" spans="1:30" x14ac:dyDescent="0.25">
      <c r="A20" s="46">
        <v>43431</v>
      </c>
      <c r="B20" s="30">
        <f t="shared" si="0"/>
        <v>28</v>
      </c>
      <c r="C20" s="22">
        <v>6840</v>
      </c>
      <c r="D20" s="22">
        <v>11280</v>
      </c>
      <c r="E20" s="22">
        <v>11776</v>
      </c>
      <c r="F20" s="22">
        <v>2308</v>
      </c>
      <c r="G20" s="22">
        <v>11776</v>
      </c>
      <c r="H20" s="57">
        <f t="shared" si="1"/>
        <v>8796</v>
      </c>
      <c r="I20" s="57">
        <f t="shared" si="2"/>
        <v>7559.9569071642973</v>
      </c>
      <c r="J20" s="182">
        <f t="shared" si="7"/>
        <v>8.0020611329141931E-3</v>
      </c>
      <c r="K20" s="182">
        <f t="shared" si="3"/>
        <v>3.0730259413762617E-3</v>
      </c>
      <c r="L20" s="182">
        <f t="shared" si="4"/>
        <v>2.2112554851083971E-3</v>
      </c>
      <c r="M20" s="182">
        <f t="shared" si="5"/>
        <v>0</v>
      </c>
      <c r="N20" s="182">
        <f t="shared" si="6"/>
        <v>9.1229581797008005E-4</v>
      </c>
      <c r="O20" s="175">
        <f t="shared" si="8"/>
        <v>2.8397276754737861E-3</v>
      </c>
      <c r="P20" s="61">
        <v>178.98</v>
      </c>
      <c r="Q20" s="61">
        <v>7.7</v>
      </c>
      <c r="R20" s="61">
        <v>9.0960000000000001</v>
      </c>
      <c r="S20" s="61">
        <v>5.7799999999999994</v>
      </c>
      <c r="T20" s="61">
        <v>3.3199999999999994</v>
      </c>
      <c r="U20" s="61"/>
      <c r="V20" s="46">
        <v>43431</v>
      </c>
      <c r="W20" s="47">
        <f t="shared" si="9"/>
        <v>6.66</v>
      </c>
      <c r="X20" s="47">
        <v>6.2801215277777773</v>
      </c>
      <c r="Y20" s="30">
        <v>3836.4857142857149</v>
      </c>
      <c r="Z20" s="14">
        <v>0</v>
      </c>
      <c r="AA20" s="14">
        <v>0</v>
      </c>
      <c r="AB20" s="14">
        <v>0</v>
      </c>
      <c r="AC20" s="14">
        <v>85</v>
      </c>
      <c r="AD20" s="14">
        <v>0</v>
      </c>
    </row>
    <row r="21" spans="1:30" x14ac:dyDescent="0.25">
      <c r="A21" s="46">
        <v>43515</v>
      </c>
      <c r="B21" s="30">
        <f t="shared" si="0"/>
        <v>84</v>
      </c>
      <c r="C21" s="22">
        <v>7114</v>
      </c>
      <c r="D21" s="22">
        <v>11668</v>
      </c>
      <c r="E21" s="22">
        <v>11668</v>
      </c>
      <c r="F21" s="22">
        <v>155</v>
      </c>
      <c r="G21" s="22">
        <v>11776</v>
      </c>
      <c r="H21" s="57">
        <f t="shared" si="1"/>
        <v>8476.2000000000007</v>
      </c>
      <c r="I21" s="57">
        <f t="shared" si="2"/>
        <v>4461.5651523584984</v>
      </c>
      <c r="J21" s="182">
        <f t="shared" si="7"/>
        <v>4.6758264156910288E-4</v>
      </c>
      <c r="K21" s="182">
        <f t="shared" si="3"/>
        <v>4.0260483256621392E-4</v>
      </c>
      <c r="L21" s="182">
        <f t="shared" si="4"/>
        <v>-1.0968464263150763E-4</v>
      </c>
      <c r="M21" s="182">
        <f t="shared" si="5"/>
        <v>-3.2151327508437424E-2</v>
      </c>
      <c r="N21" s="182">
        <f t="shared" si="6"/>
        <v>0</v>
      </c>
      <c r="O21" s="175">
        <f t="shared" si="8"/>
        <v>-6.2781649353867239E-3</v>
      </c>
      <c r="P21" s="61">
        <v>113.67999999999999</v>
      </c>
      <c r="Q21" s="61">
        <v>7.7199999999999989</v>
      </c>
      <c r="R21" s="61">
        <v>11.120000000000001</v>
      </c>
      <c r="S21" s="61">
        <v>4.3600000000000003</v>
      </c>
      <c r="T21" s="61">
        <v>2.9980000000000002</v>
      </c>
      <c r="U21" s="61"/>
      <c r="V21" s="46">
        <v>43515</v>
      </c>
      <c r="W21" s="47">
        <f t="shared" si="9"/>
        <v>5.07</v>
      </c>
      <c r="X21" s="47">
        <v>4.3062938161375657</v>
      </c>
      <c r="Y21" s="30">
        <v>2508.7071428571426</v>
      </c>
      <c r="Z21" s="14">
        <v>30</v>
      </c>
      <c r="AA21" s="14">
        <v>0</v>
      </c>
      <c r="AB21" s="14">
        <v>0</v>
      </c>
      <c r="AC21" s="14">
        <v>7</v>
      </c>
      <c r="AD21" s="14">
        <v>0</v>
      </c>
    </row>
    <row r="22" spans="1:30" x14ac:dyDescent="0.25">
      <c r="A22" s="46">
        <v>43543</v>
      </c>
      <c r="B22" s="30">
        <f t="shared" si="0"/>
        <v>28</v>
      </c>
      <c r="C22" s="22">
        <v>9088</v>
      </c>
      <c r="D22" s="22">
        <v>10350</v>
      </c>
      <c r="E22" s="22">
        <v>11668</v>
      </c>
      <c r="F22" s="22">
        <v>155</v>
      </c>
      <c r="G22" s="22">
        <v>11668</v>
      </c>
      <c r="H22" s="57">
        <f t="shared" si="1"/>
        <v>8585.7999999999993</v>
      </c>
      <c r="I22" s="57">
        <f t="shared" si="2"/>
        <v>4566.1128574818376</v>
      </c>
      <c r="J22" s="182">
        <f t="shared" si="7"/>
        <v>8.7460781590189864E-3</v>
      </c>
      <c r="K22" s="182">
        <f t="shared" si="3"/>
        <v>-4.2808404390749033E-3</v>
      </c>
      <c r="L22" s="182">
        <f t="shared" si="4"/>
        <v>0</v>
      </c>
      <c r="M22" s="182">
        <f t="shared" si="5"/>
        <v>0</v>
      </c>
      <c r="N22" s="182">
        <f t="shared" si="6"/>
        <v>-3.2905392789452293E-4</v>
      </c>
      <c r="O22" s="175">
        <f t="shared" si="8"/>
        <v>8.2723675840991209E-4</v>
      </c>
      <c r="P22" s="61">
        <v>102.52000000000001</v>
      </c>
      <c r="Q22" s="61">
        <v>8</v>
      </c>
      <c r="R22" s="61">
        <v>10.559999999999999</v>
      </c>
      <c r="S22" s="61">
        <v>5.12</v>
      </c>
      <c r="T22" s="61">
        <v>5.9060000000000006</v>
      </c>
      <c r="U22" s="61"/>
      <c r="V22" s="46">
        <v>43543</v>
      </c>
      <c r="W22" s="47">
        <f t="shared" si="9"/>
        <v>4.74</v>
      </c>
      <c r="X22" s="47">
        <v>7.1980605158730171</v>
      </c>
      <c r="Y22" s="47">
        <v>6240.1928571428571</v>
      </c>
      <c r="Z22" s="14">
        <v>7</v>
      </c>
      <c r="AA22" s="14">
        <v>32</v>
      </c>
      <c r="AB22" s="14">
        <v>0</v>
      </c>
      <c r="AC22" s="14">
        <v>0</v>
      </c>
      <c r="AD22" s="14">
        <v>0</v>
      </c>
    </row>
    <row r="23" spans="1:30" x14ac:dyDescent="0.25">
      <c r="A23" s="46">
        <v>43578</v>
      </c>
      <c r="B23" s="30">
        <f t="shared" si="0"/>
        <v>35</v>
      </c>
      <c r="C23" s="22">
        <v>10845</v>
      </c>
      <c r="D23" s="22">
        <v>8236</v>
      </c>
      <c r="E23" s="22">
        <v>11479</v>
      </c>
      <c r="F23" s="22">
        <v>315</v>
      </c>
      <c r="G23" s="22">
        <v>11776</v>
      </c>
      <c r="H23" s="57">
        <f>+AVERAGE(C23:G23)</f>
        <v>8530.2000000000007</v>
      </c>
      <c r="I23" s="57">
        <f>+GEOMEAN(C23:G23)</f>
        <v>5200.339057731062</v>
      </c>
      <c r="J23" s="182">
        <f t="shared" ref="J23:N24" si="10">+(LN(C23)-LN(C22))/$B23</f>
        <v>5.0499794942869157E-3</v>
      </c>
      <c r="K23" s="182">
        <f t="shared" si="10"/>
        <v>-6.5277637298809818E-3</v>
      </c>
      <c r="L23" s="182">
        <f t="shared" si="10"/>
        <v>-4.665935120604457E-4</v>
      </c>
      <c r="M23" s="182">
        <f t="shared" si="10"/>
        <v>2.0261357768753895E-2</v>
      </c>
      <c r="N23" s="182">
        <f t="shared" si="10"/>
        <v>2.632431423156183E-4</v>
      </c>
      <c r="O23" s="175">
        <f t="shared" si="8"/>
        <v>3.7160446326830001E-3</v>
      </c>
      <c r="P23" s="22">
        <v>100.8</v>
      </c>
      <c r="Q23" s="22">
        <v>8.4</v>
      </c>
      <c r="R23" s="22">
        <v>6.2</v>
      </c>
      <c r="S23" s="22">
        <v>11.16</v>
      </c>
      <c r="T23" s="61">
        <v>7.51</v>
      </c>
      <c r="U23" s="61"/>
      <c r="V23" s="46">
        <v>43578</v>
      </c>
      <c r="W23" s="47">
        <f t="shared" si="9"/>
        <v>8.14</v>
      </c>
      <c r="X23" s="47">
        <v>9.8300238095238104</v>
      </c>
      <c r="Y23" s="30">
        <v>11994.599999999999</v>
      </c>
      <c r="Z23" s="14">
        <v>20</v>
      </c>
      <c r="AA23" s="14">
        <v>100</v>
      </c>
      <c r="AB23" s="14">
        <v>25</v>
      </c>
      <c r="AC23" s="14">
        <v>0</v>
      </c>
      <c r="AD23" s="14">
        <v>0</v>
      </c>
    </row>
    <row r="24" spans="1:30" x14ac:dyDescent="0.25">
      <c r="A24" s="46">
        <v>43606</v>
      </c>
      <c r="B24" s="30">
        <f t="shared" si="0"/>
        <v>28</v>
      </c>
      <c r="C24" s="22">
        <v>11280</v>
      </c>
      <c r="D24" s="22">
        <v>7114</v>
      </c>
      <c r="E24" s="22">
        <v>11280</v>
      </c>
      <c r="F24" s="22">
        <v>2308</v>
      </c>
      <c r="G24" s="22">
        <v>11776</v>
      </c>
      <c r="H24" s="57">
        <f>+AVERAGE(C24:G24)</f>
        <v>8751.6</v>
      </c>
      <c r="I24" s="57">
        <f>+GEOMEAN(C24:G24)</f>
        <v>7554.2809458073471</v>
      </c>
      <c r="J24" s="182">
        <f t="shared" si="10"/>
        <v>1.4045393496812583E-3</v>
      </c>
      <c r="K24" s="182">
        <f t="shared" si="10"/>
        <v>-5.2303612728314009E-3</v>
      </c>
      <c r="L24" s="182">
        <f t="shared" si="10"/>
        <v>-6.2457260762308466E-4</v>
      </c>
      <c r="M24" s="182">
        <f t="shared" si="10"/>
        <v>7.1127285314369917E-2</v>
      </c>
      <c r="N24" s="182">
        <f t="shared" si="10"/>
        <v>0</v>
      </c>
      <c r="O24" s="175">
        <f t="shared" si="8"/>
        <v>1.3335378156719337E-2</v>
      </c>
      <c r="P24" s="61">
        <v>88.08</v>
      </c>
      <c r="Q24" s="61">
        <v>7.5</v>
      </c>
      <c r="R24" s="61">
        <v>4.0200000000000005</v>
      </c>
      <c r="S24" s="61">
        <v>13.020000000000001</v>
      </c>
      <c r="T24" s="61">
        <v>7.21</v>
      </c>
      <c r="V24" s="46">
        <v>43606</v>
      </c>
      <c r="W24" s="47">
        <f t="shared" si="9"/>
        <v>12.09</v>
      </c>
      <c r="X24" s="47">
        <v>10.427601686507936</v>
      </c>
      <c r="Y24" s="30">
        <v>6693.0857142857112</v>
      </c>
      <c r="Z24" s="14">
        <v>20</v>
      </c>
      <c r="AA24" s="14">
        <v>100</v>
      </c>
      <c r="AB24" s="14">
        <v>15</v>
      </c>
      <c r="AC24" s="14">
        <v>0</v>
      </c>
      <c r="AD24" s="14">
        <v>0</v>
      </c>
    </row>
    <row r="25" spans="1:30" x14ac:dyDescent="0.25">
      <c r="A25" s="46"/>
      <c r="B25" s="30"/>
      <c r="C25" s="22"/>
      <c r="D25" s="22"/>
      <c r="E25" s="22"/>
      <c r="F25" s="22"/>
      <c r="G25" s="22"/>
      <c r="H25" s="57"/>
      <c r="I25" s="57"/>
      <c r="J25" s="182"/>
      <c r="K25" s="182"/>
      <c r="L25" s="182"/>
      <c r="M25" s="182"/>
      <c r="N25" s="182"/>
      <c r="O25" s="175"/>
      <c r="P25" s="61"/>
      <c r="Q25" s="61"/>
      <c r="R25" s="61"/>
      <c r="S25" s="61"/>
      <c r="T25" s="61"/>
      <c r="V25" s="46"/>
      <c r="W25" s="47"/>
    </row>
    <row r="26" spans="1:30" x14ac:dyDescent="0.25">
      <c r="A26" s="46"/>
      <c r="B26" s="30"/>
      <c r="C26" s="22"/>
      <c r="D26" s="22"/>
      <c r="E26" s="22"/>
      <c r="F26" s="22"/>
      <c r="G26" s="22"/>
      <c r="H26" s="57"/>
      <c r="I26" s="57"/>
      <c r="J26" s="182"/>
      <c r="K26" s="182"/>
      <c r="L26" s="182"/>
      <c r="M26" s="182"/>
      <c r="N26" s="182"/>
      <c r="O26" s="175"/>
      <c r="P26" s="61"/>
      <c r="Q26" s="61"/>
      <c r="R26" s="61"/>
      <c r="S26" s="61"/>
      <c r="T26" s="61"/>
      <c r="V26" s="46"/>
      <c r="W26" s="47"/>
    </row>
    <row r="27" spans="1:30" x14ac:dyDescent="0.25">
      <c r="N27" s="76"/>
    </row>
    <row r="28" spans="1:30" x14ac:dyDescent="0.25">
      <c r="N28" s="76"/>
    </row>
    <row r="29" spans="1:30" x14ac:dyDescent="0.25">
      <c r="N29" s="76"/>
    </row>
  </sheetData>
  <mergeCells count="1">
    <mergeCell ref="P2:T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AA112"/>
  <sheetViews>
    <sheetView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AK32" sqref="AK32"/>
    </sheetView>
  </sheetViews>
  <sheetFormatPr defaultColWidth="11.5703125" defaultRowHeight="15" x14ac:dyDescent="0.25"/>
  <cols>
    <col min="1" max="1" width="11.5703125" style="45"/>
    <col min="2" max="2" width="8.42578125" customWidth="1"/>
    <col min="3" max="7" width="7.28515625" style="97" customWidth="1"/>
    <col min="8" max="11" width="7.28515625" hidden="1" customWidth="1"/>
    <col min="12" max="12" width="11.42578125" hidden="1" customWidth="1"/>
    <col min="13" max="19" width="0" hidden="1" customWidth="1"/>
    <col min="21" max="21" width="11.5703125" style="32"/>
    <col min="22" max="27" width="5.7109375" style="32" customWidth="1"/>
    <col min="28" max="113" width="4.7109375" customWidth="1"/>
  </cols>
  <sheetData>
    <row r="1" spans="1:27" x14ac:dyDescent="0.25">
      <c r="A1" s="282" t="s">
        <v>63</v>
      </c>
    </row>
    <row r="2" spans="1:27" x14ac:dyDescent="0.25">
      <c r="H2" s="402" t="s">
        <v>27</v>
      </c>
      <c r="I2" s="402"/>
      <c r="J2" s="402"/>
      <c r="K2" s="402"/>
      <c r="L2" s="402"/>
    </row>
    <row r="3" spans="1:27" x14ac:dyDescent="0.25">
      <c r="A3" s="283" t="s">
        <v>24</v>
      </c>
      <c r="B3" s="41" t="s">
        <v>25</v>
      </c>
      <c r="C3" s="98" t="s">
        <v>8</v>
      </c>
      <c r="D3" s="98" t="s">
        <v>9</v>
      </c>
      <c r="E3" s="98" t="s">
        <v>10</v>
      </c>
      <c r="F3" s="98" t="s">
        <v>11</v>
      </c>
      <c r="G3" s="99" t="s">
        <v>23</v>
      </c>
      <c r="H3" s="101" t="s">
        <v>8</v>
      </c>
      <c r="I3" s="101" t="s">
        <v>9</v>
      </c>
      <c r="J3" s="101" t="s">
        <v>10</v>
      </c>
      <c r="K3" s="101" t="s">
        <v>11</v>
      </c>
      <c r="L3" s="102" t="s">
        <v>23</v>
      </c>
    </row>
    <row r="4" spans="1:27" x14ac:dyDescent="0.25">
      <c r="A4" s="45">
        <v>43270</v>
      </c>
      <c r="B4">
        <v>15</v>
      </c>
      <c r="C4" s="97">
        <v>127.3</v>
      </c>
      <c r="D4" s="97">
        <v>9.9</v>
      </c>
      <c r="E4" s="97">
        <v>15.41</v>
      </c>
      <c r="F4" s="97">
        <v>17.3</v>
      </c>
      <c r="G4" s="100">
        <v>1.47</v>
      </c>
      <c r="H4" s="32">
        <f>AVERAGE(F4:F8)</f>
        <v>17.259999999999998</v>
      </c>
      <c r="I4" s="32"/>
      <c r="J4" s="32"/>
      <c r="K4" s="32"/>
      <c r="L4" s="33"/>
      <c r="U4" s="187" t="s">
        <v>8</v>
      </c>
      <c r="V4" s="187" t="s">
        <v>159</v>
      </c>
      <c r="W4" s="187" t="s">
        <v>160</v>
      </c>
      <c r="X4" s="187" t="s">
        <v>161</v>
      </c>
      <c r="Y4" s="187" t="s">
        <v>162</v>
      </c>
      <c r="Z4" s="187" t="s">
        <v>163</v>
      </c>
      <c r="AA4" s="187" t="s">
        <v>15</v>
      </c>
    </row>
    <row r="5" spans="1:27" x14ac:dyDescent="0.25">
      <c r="A5" s="45">
        <f>+A4</f>
        <v>43270</v>
      </c>
      <c r="B5">
        <v>21</v>
      </c>
      <c r="C5" s="97">
        <v>130.5</v>
      </c>
      <c r="D5" s="97">
        <v>10.199999999999999</v>
      </c>
      <c r="E5" s="97">
        <v>16.600000000000001</v>
      </c>
      <c r="F5" s="97">
        <v>17.2</v>
      </c>
      <c r="G5" s="100">
        <v>1.23</v>
      </c>
      <c r="H5" s="32"/>
      <c r="I5" s="32"/>
      <c r="J5" s="32"/>
      <c r="K5" s="32"/>
      <c r="L5" s="33"/>
      <c r="U5" s="291">
        <v>43270</v>
      </c>
      <c r="V5" s="185">
        <v>127.3</v>
      </c>
      <c r="W5" s="185">
        <v>130.5</v>
      </c>
      <c r="X5" s="185">
        <v>127.8</v>
      </c>
      <c r="Y5" s="185">
        <v>157.1</v>
      </c>
      <c r="Z5" s="185">
        <v>140.4</v>
      </c>
      <c r="AA5" s="32">
        <f>+AVERAGE(V5:Z5)</f>
        <v>136.62</v>
      </c>
    </row>
    <row r="6" spans="1:27" x14ac:dyDescent="0.25">
      <c r="A6" s="45">
        <f>+A5</f>
        <v>43270</v>
      </c>
      <c r="B6">
        <v>33</v>
      </c>
      <c r="C6" s="97">
        <v>127.8</v>
      </c>
      <c r="D6" s="97">
        <v>10.199999999999999</v>
      </c>
      <c r="E6" s="97">
        <v>14.29</v>
      </c>
      <c r="F6" s="97">
        <v>17.2</v>
      </c>
      <c r="G6" s="100">
        <v>1.63</v>
      </c>
      <c r="H6" s="32"/>
      <c r="I6" s="32"/>
      <c r="J6" s="32"/>
      <c r="K6" s="32"/>
      <c r="L6" s="33"/>
      <c r="U6" s="291">
        <v>43277</v>
      </c>
      <c r="V6" s="185">
        <v>128.5</v>
      </c>
      <c r="W6" s="185">
        <v>131</v>
      </c>
      <c r="X6" s="185">
        <v>123.1</v>
      </c>
      <c r="Y6" s="185">
        <v>127.8</v>
      </c>
      <c r="Z6" s="185">
        <v>141.30000000000001</v>
      </c>
      <c r="AA6" s="32">
        <f t="shared" ref="AA6:AA24" si="0">+AVERAGE(V6:Z6)</f>
        <v>130.34</v>
      </c>
    </row>
    <row r="7" spans="1:27" x14ac:dyDescent="0.25">
      <c r="A7" s="45">
        <f>+A6</f>
        <v>43270</v>
      </c>
      <c r="B7">
        <v>65</v>
      </c>
      <c r="C7" s="97">
        <v>157.1</v>
      </c>
      <c r="D7" s="97">
        <v>10.7</v>
      </c>
      <c r="E7" s="97">
        <v>18.09</v>
      </c>
      <c r="F7" s="97">
        <v>17.3</v>
      </c>
      <c r="G7" s="100">
        <v>3.69</v>
      </c>
      <c r="H7" s="32"/>
      <c r="I7" s="32"/>
      <c r="J7" s="32"/>
      <c r="K7" s="32"/>
      <c r="L7" s="33"/>
      <c r="U7" s="291">
        <v>43284</v>
      </c>
      <c r="V7" s="185">
        <v>129</v>
      </c>
      <c r="W7" s="185">
        <v>130.4</v>
      </c>
      <c r="X7" s="185">
        <v>127.1</v>
      </c>
      <c r="Y7" s="185">
        <v>134.6</v>
      </c>
      <c r="Z7" s="185">
        <v>136.4</v>
      </c>
      <c r="AA7" s="32">
        <f t="shared" si="0"/>
        <v>131.5</v>
      </c>
    </row>
    <row r="8" spans="1:27" x14ac:dyDescent="0.25">
      <c r="A8" s="284">
        <f>+A7</f>
        <v>43270</v>
      </c>
      <c r="B8" s="172">
        <v>86</v>
      </c>
      <c r="C8" s="195">
        <v>140.4</v>
      </c>
      <c r="D8" s="195">
        <v>10.4</v>
      </c>
      <c r="E8" s="195">
        <v>18.440000000000001</v>
      </c>
      <c r="F8" s="195">
        <v>17.3</v>
      </c>
      <c r="G8" s="285">
        <v>2.09</v>
      </c>
      <c r="H8" s="286">
        <f>+AVERAGE(C4:C8)</f>
        <v>136.62</v>
      </c>
      <c r="I8" s="286">
        <f>+AVERAGE(D4:D8)</f>
        <v>10.28</v>
      </c>
      <c r="J8" s="286">
        <f>+AVERAGE(E4:E8)</f>
        <v>16.565999999999999</v>
      </c>
      <c r="K8" s="286">
        <f>+AVERAGE(F4:F8)</f>
        <v>17.259999999999998</v>
      </c>
      <c r="L8" s="50">
        <f>+AVERAGE(G4:G8)</f>
        <v>2.0219999999999998</v>
      </c>
      <c r="U8" s="291">
        <v>43291</v>
      </c>
      <c r="V8" s="185">
        <v>137.19999999999999</v>
      </c>
      <c r="W8" s="185">
        <v>136.19999999999999</v>
      </c>
      <c r="X8" s="185">
        <v>135.19999999999999</v>
      </c>
      <c r="Y8" s="185">
        <v>144.19999999999999</v>
      </c>
      <c r="Z8" s="185">
        <v>133.1</v>
      </c>
      <c r="AA8" s="32">
        <f t="shared" si="0"/>
        <v>137.18</v>
      </c>
    </row>
    <row r="9" spans="1:27" x14ac:dyDescent="0.25">
      <c r="A9" s="45">
        <v>43277</v>
      </c>
      <c r="B9">
        <v>15</v>
      </c>
      <c r="C9" s="97">
        <v>128.5</v>
      </c>
      <c r="D9" s="97">
        <v>10</v>
      </c>
      <c r="E9" s="97">
        <v>17.100000000000001</v>
      </c>
      <c r="F9" s="97">
        <v>16.8</v>
      </c>
      <c r="G9" s="100">
        <v>2.4900000000000002</v>
      </c>
      <c r="H9" s="32"/>
      <c r="I9" s="32"/>
      <c r="J9" s="32"/>
      <c r="K9" s="32"/>
      <c r="L9" s="33"/>
      <c r="U9" s="291">
        <v>43298</v>
      </c>
      <c r="V9" s="185">
        <v>147.1</v>
      </c>
      <c r="W9" s="185">
        <v>159.6</v>
      </c>
      <c r="X9" s="185">
        <v>148</v>
      </c>
      <c r="Y9" s="185">
        <v>158</v>
      </c>
      <c r="Z9" s="185">
        <v>136.4</v>
      </c>
      <c r="AA9" s="32">
        <f t="shared" si="0"/>
        <v>149.82</v>
      </c>
    </row>
    <row r="10" spans="1:27" x14ac:dyDescent="0.25">
      <c r="A10" s="45">
        <f>+A9</f>
        <v>43277</v>
      </c>
      <c r="B10">
        <v>21</v>
      </c>
      <c r="C10" s="97">
        <v>131</v>
      </c>
      <c r="D10" s="97">
        <v>10</v>
      </c>
      <c r="E10" s="97">
        <v>15.81</v>
      </c>
      <c r="F10" s="97">
        <v>17.2</v>
      </c>
      <c r="G10" s="100">
        <v>7.59</v>
      </c>
      <c r="H10" s="32"/>
      <c r="I10" s="32"/>
      <c r="J10" s="32"/>
      <c r="K10" s="32"/>
      <c r="L10" s="33"/>
      <c r="U10" s="291">
        <v>43305</v>
      </c>
      <c r="V10" s="185">
        <v>152.9</v>
      </c>
      <c r="W10" s="185">
        <v>164.9</v>
      </c>
      <c r="X10" s="185">
        <v>155.80000000000001</v>
      </c>
      <c r="Y10" s="185">
        <v>165.2</v>
      </c>
      <c r="Z10" s="185">
        <v>136.5</v>
      </c>
      <c r="AA10" s="32">
        <f t="shared" si="0"/>
        <v>155.06</v>
      </c>
    </row>
    <row r="11" spans="1:27" x14ac:dyDescent="0.25">
      <c r="A11" s="45">
        <f>+A10</f>
        <v>43277</v>
      </c>
      <c r="B11">
        <v>33</v>
      </c>
      <c r="C11" s="97">
        <v>123.1</v>
      </c>
      <c r="D11" s="97">
        <v>9.9</v>
      </c>
      <c r="E11" s="97">
        <v>13.87</v>
      </c>
      <c r="F11" s="97">
        <v>17.3</v>
      </c>
      <c r="G11" s="100">
        <v>5.07</v>
      </c>
      <c r="H11" s="32"/>
      <c r="I11" s="32"/>
      <c r="J11" s="32"/>
      <c r="K11" s="32"/>
      <c r="L11" s="33"/>
      <c r="U11" s="291">
        <v>43312</v>
      </c>
      <c r="V11" s="185">
        <v>160</v>
      </c>
      <c r="W11" s="185">
        <v>180</v>
      </c>
      <c r="X11" s="185">
        <v>172</v>
      </c>
      <c r="Y11" s="185">
        <v>175.6</v>
      </c>
      <c r="Z11" s="185">
        <v>164.4</v>
      </c>
      <c r="AA11" s="32">
        <f t="shared" si="0"/>
        <v>170.4</v>
      </c>
    </row>
    <row r="12" spans="1:27" x14ac:dyDescent="0.25">
      <c r="A12" s="45">
        <f>+A11</f>
        <v>43277</v>
      </c>
      <c r="B12">
        <v>65</v>
      </c>
      <c r="C12" s="97">
        <v>127.8</v>
      </c>
      <c r="D12" s="97">
        <v>9.8000000000000007</v>
      </c>
      <c r="E12" s="97">
        <v>14.44</v>
      </c>
      <c r="F12" s="97">
        <v>17.3</v>
      </c>
      <c r="G12" s="100">
        <v>2.57</v>
      </c>
      <c r="H12" s="32"/>
      <c r="I12" s="32"/>
      <c r="J12" s="32"/>
      <c r="K12" s="32"/>
      <c r="L12" s="33"/>
      <c r="U12" s="291">
        <v>43319</v>
      </c>
      <c r="V12" s="185">
        <v>170.8</v>
      </c>
      <c r="W12" s="185">
        <v>187.9</v>
      </c>
      <c r="X12" s="185">
        <v>168.1</v>
      </c>
      <c r="Y12" s="185">
        <v>179.8</v>
      </c>
      <c r="Z12" s="185">
        <v>174.4</v>
      </c>
      <c r="AA12" s="32">
        <f t="shared" si="0"/>
        <v>176.20000000000002</v>
      </c>
    </row>
    <row r="13" spans="1:27" x14ac:dyDescent="0.25">
      <c r="A13" s="284">
        <f>+A12</f>
        <v>43277</v>
      </c>
      <c r="B13" s="172">
        <v>86</v>
      </c>
      <c r="C13" s="195">
        <v>141.30000000000001</v>
      </c>
      <c r="D13" s="195">
        <v>10.5</v>
      </c>
      <c r="E13" s="195">
        <v>21.99</v>
      </c>
      <c r="F13" s="195">
        <v>17.3</v>
      </c>
      <c r="G13" s="285">
        <v>3.24</v>
      </c>
      <c r="H13" s="286">
        <f>+AVERAGE(C9:C13)</f>
        <v>130.34</v>
      </c>
      <c r="I13" s="286">
        <f>+AVERAGE(D9:D13)</f>
        <v>10.040000000000001</v>
      </c>
      <c r="J13" s="286">
        <f>+AVERAGE(E9:E13)</f>
        <v>16.641999999999999</v>
      </c>
      <c r="K13" s="286">
        <f>+AVERAGE(F9:F13)</f>
        <v>17.18</v>
      </c>
      <c r="L13" s="50">
        <f>+AVERAGE(G9:G13)</f>
        <v>4.1920000000000002</v>
      </c>
      <c r="U13" s="291">
        <v>43326</v>
      </c>
      <c r="V13" s="185">
        <v>150.5</v>
      </c>
      <c r="W13" s="185">
        <v>170</v>
      </c>
      <c r="X13" s="185">
        <v>160.19999999999999</v>
      </c>
      <c r="Y13" s="185">
        <v>167.6</v>
      </c>
      <c r="Z13" s="185">
        <v>160.6</v>
      </c>
      <c r="AA13" s="32">
        <f t="shared" si="0"/>
        <v>161.78</v>
      </c>
    </row>
    <row r="14" spans="1:27" x14ac:dyDescent="0.25">
      <c r="A14" s="45">
        <v>43284</v>
      </c>
      <c r="B14">
        <v>15</v>
      </c>
      <c r="C14" s="97">
        <v>129</v>
      </c>
      <c r="D14" s="97">
        <v>9.6999999999999993</v>
      </c>
      <c r="E14" s="97">
        <v>14.11</v>
      </c>
      <c r="F14" s="97">
        <v>17.5</v>
      </c>
      <c r="G14" s="100">
        <v>1.1200000000000001</v>
      </c>
      <c r="H14" s="32"/>
      <c r="I14" s="32"/>
      <c r="J14" s="32"/>
      <c r="K14" s="32"/>
      <c r="L14" s="33"/>
      <c r="U14" s="291">
        <v>43333</v>
      </c>
      <c r="V14" s="185">
        <v>150.1</v>
      </c>
      <c r="W14" s="185">
        <v>168.5</v>
      </c>
      <c r="X14" s="185">
        <v>162</v>
      </c>
      <c r="Y14" s="185">
        <v>169.6</v>
      </c>
      <c r="Z14" s="185">
        <v>158.6</v>
      </c>
      <c r="AA14" s="32">
        <f t="shared" si="0"/>
        <v>161.76000000000002</v>
      </c>
    </row>
    <row r="15" spans="1:27" x14ac:dyDescent="0.25">
      <c r="A15" s="45">
        <f>+A14</f>
        <v>43284</v>
      </c>
      <c r="B15">
        <v>21</v>
      </c>
      <c r="C15" s="97">
        <v>130.4</v>
      </c>
      <c r="D15" s="97">
        <v>9.6</v>
      </c>
      <c r="E15" s="97">
        <v>13.29</v>
      </c>
      <c r="F15" s="97">
        <v>18</v>
      </c>
      <c r="G15" s="100">
        <v>1.87</v>
      </c>
      <c r="H15" s="32"/>
      <c r="I15" s="32"/>
      <c r="J15" s="32"/>
      <c r="K15" s="32"/>
      <c r="L15" s="33"/>
      <c r="U15" s="291">
        <v>43340</v>
      </c>
      <c r="V15" s="185">
        <v>147.30000000000001</v>
      </c>
      <c r="W15" s="185">
        <v>164.2</v>
      </c>
      <c r="X15" s="185">
        <v>158.6</v>
      </c>
      <c r="Y15" s="185">
        <v>165.3</v>
      </c>
      <c r="Z15" s="185">
        <v>152.9</v>
      </c>
      <c r="AA15" s="32">
        <f t="shared" si="0"/>
        <v>157.66000000000003</v>
      </c>
    </row>
    <row r="16" spans="1:27" x14ac:dyDescent="0.25">
      <c r="A16" s="45">
        <f>+A15</f>
        <v>43284</v>
      </c>
      <c r="B16">
        <v>33</v>
      </c>
      <c r="C16" s="97">
        <v>127.1</v>
      </c>
      <c r="D16" s="97">
        <v>9.6</v>
      </c>
      <c r="E16" s="97">
        <v>13.8</v>
      </c>
      <c r="F16" s="97">
        <v>17.600000000000001</v>
      </c>
      <c r="G16" s="100">
        <v>1.91</v>
      </c>
      <c r="H16" s="32"/>
      <c r="I16" s="32"/>
      <c r="J16" s="32"/>
      <c r="K16" s="32"/>
      <c r="L16" s="33"/>
      <c r="U16" s="291">
        <v>43347</v>
      </c>
      <c r="V16" s="185">
        <v>144</v>
      </c>
      <c r="W16" s="185">
        <v>162.5</v>
      </c>
      <c r="X16" s="185">
        <v>157.19999999999999</v>
      </c>
      <c r="Y16" s="185">
        <v>163.6</v>
      </c>
      <c r="Z16" s="185">
        <v>144.6</v>
      </c>
      <c r="AA16" s="32">
        <f t="shared" si="0"/>
        <v>154.38</v>
      </c>
    </row>
    <row r="17" spans="1:27" x14ac:dyDescent="0.25">
      <c r="A17" s="45">
        <f>+A16</f>
        <v>43284</v>
      </c>
      <c r="B17">
        <v>65</v>
      </c>
      <c r="C17" s="97">
        <v>134.6</v>
      </c>
      <c r="D17" s="97">
        <v>9.1999999999999993</v>
      </c>
      <c r="E17" s="97">
        <v>9.64</v>
      </c>
      <c r="F17" s="97">
        <v>17.7</v>
      </c>
      <c r="G17" s="100">
        <v>1.71</v>
      </c>
      <c r="H17" s="32"/>
      <c r="I17" s="32"/>
      <c r="J17" s="32"/>
      <c r="K17" s="32"/>
      <c r="L17" s="33"/>
      <c r="U17" s="291">
        <v>43361</v>
      </c>
      <c r="V17" s="185">
        <v>149.69999999999999</v>
      </c>
      <c r="W17" s="185">
        <v>157.5</v>
      </c>
      <c r="X17" s="185">
        <v>149.6</v>
      </c>
      <c r="Y17" s="185">
        <v>165.7</v>
      </c>
      <c r="Z17" s="185">
        <v>149.4</v>
      </c>
      <c r="AA17" s="32">
        <f t="shared" si="0"/>
        <v>154.38</v>
      </c>
    </row>
    <row r="18" spans="1:27" x14ac:dyDescent="0.25">
      <c r="A18" s="284">
        <f>+A17</f>
        <v>43284</v>
      </c>
      <c r="B18" s="172">
        <v>86</v>
      </c>
      <c r="C18" s="195">
        <v>136.4</v>
      </c>
      <c r="D18" s="195">
        <v>10.199999999999999</v>
      </c>
      <c r="E18" s="195">
        <v>18.100000000000001</v>
      </c>
      <c r="F18" s="195">
        <v>17.899999999999999</v>
      </c>
      <c r="G18" s="285">
        <v>3.27</v>
      </c>
      <c r="H18" s="286">
        <f>+AVERAGE(C14:C18)</f>
        <v>131.5</v>
      </c>
      <c r="I18" s="286">
        <f>+AVERAGE(D14:D18)</f>
        <v>9.66</v>
      </c>
      <c r="J18" s="286">
        <f>+AVERAGE(E14:E18)</f>
        <v>13.788</v>
      </c>
      <c r="K18" s="286">
        <f>+AVERAGE(F14:F18)</f>
        <v>17.739999999999998</v>
      </c>
      <c r="L18" s="50">
        <f>+AVERAGE(G14:G18)</f>
        <v>1.9760000000000002</v>
      </c>
      <c r="U18" s="291">
        <v>43375</v>
      </c>
      <c r="V18" s="185">
        <v>155.9</v>
      </c>
      <c r="W18" s="185">
        <v>161</v>
      </c>
      <c r="X18" s="185">
        <v>156.30000000000001</v>
      </c>
      <c r="Y18" s="185">
        <v>172.7</v>
      </c>
      <c r="Z18" s="185">
        <v>153.6</v>
      </c>
      <c r="AA18" s="32">
        <f t="shared" si="0"/>
        <v>159.9</v>
      </c>
    </row>
    <row r="19" spans="1:27" x14ac:dyDescent="0.25">
      <c r="A19" s="287">
        <v>43291</v>
      </c>
      <c r="B19" s="288">
        <v>15</v>
      </c>
      <c r="C19" s="289">
        <v>137.19999999999999</v>
      </c>
      <c r="D19" s="289">
        <v>9.5</v>
      </c>
      <c r="E19" s="289">
        <v>13.3</v>
      </c>
      <c r="F19" s="289">
        <v>16.899999999999999</v>
      </c>
      <c r="G19" s="290">
        <v>3.24</v>
      </c>
      <c r="H19" s="288"/>
      <c r="I19" s="288"/>
      <c r="J19" s="288"/>
      <c r="K19" s="288"/>
      <c r="L19" s="33"/>
      <c r="U19" s="291">
        <v>43403</v>
      </c>
      <c r="V19" s="185">
        <v>175.1</v>
      </c>
      <c r="W19" s="185">
        <v>182.5</v>
      </c>
      <c r="X19" s="185">
        <v>189.3</v>
      </c>
      <c r="Y19" s="185">
        <v>206</v>
      </c>
      <c r="Z19" s="185">
        <v>164.8</v>
      </c>
      <c r="AA19" s="32">
        <f t="shared" si="0"/>
        <v>183.54000000000002</v>
      </c>
    </row>
    <row r="20" spans="1:27" x14ac:dyDescent="0.25">
      <c r="A20" s="291">
        <f>+A19</f>
        <v>43291</v>
      </c>
      <c r="B20" s="32">
        <v>21</v>
      </c>
      <c r="C20" s="185">
        <v>136.19999999999999</v>
      </c>
      <c r="D20" s="185">
        <v>9.8000000000000007</v>
      </c>
      <c r="E20" s="185">
        <v>14.14</v>
      </c>
      <c r="F20" s="185">
        <v>17.399999999999999</v>
      </c>
      <c r="G20" s="100">
        <v>2.72</v>
      </c>
      <c r="H20" s="32"/>
      <c r="I20" s="32"/>
      <c r="J20" s="32"/>
      <c r="K20" s="32"/>
      <c r="L20" s="33"/>
      <c r="U20" s="291">
        <v>43431</v>
      </c>
      <c r="V20" s="185">
        <v>168.5</v>
      </c>
      <c r="W20" s="185">
        <v>182.7</v>
      </c>
      <c r="X20" s="185">
        <v>189.6</v>
      </c>
      <c r="Y20" s="185">
        <v>209</v>
      </c>
      <c r="Z20" s="185">
        <v>145.1</v>
      </c>
      <c r="AA20" s="32">
        <f t="shared" si="0"/>
        <v>178.98</v>
      </c>
    </row>
    <row r="21" spans="1:27" x14ac:dyDescent="0.25">
      <c r="A21" s="291">
        <f>+A20</f>
        <v>43291</v>
      </c>
      <c r="B21" s="32">
        <v>33</v>
      </c>
      <c r="C21" s="185">
        <v>135.19999999999999</v>
      </c>
      <c r="D21" s="185">
        <v>9.6999999999999993</v>
      </c>
      <c r="E21" s="185">
        <v>11.56</v>
      </c>
      <c r="F21" s="185">
        <v>17.399999999999999</v>
      </c>
      <c r="G21" s="100">
        <v>4.04</v>
      </c>
      <c r="H21" s="32"/>
      <c r="I21" s="32"/>
      <c r="J21" s="32"/>
      <c r="K21" s="32"/>
      <c r="L21" s="33"/>
      <c r="U21" s="291">
        <v>43515</v>
      </c>
      <c r="V21" s="185">
        <v>87.8</v>
      </c>
      <c r="W21" s="185">
        <v>143.5</v>
      </c>
      <c r="X21" s="185">
        <v>136.19999999999999</v>
      </c>
      <c r="Y21" s="185">
        <v>89.1</v>
      </c>
      <c r="Z21" s="185">
        <v>111.8</v>
      </c>
      <c r="AA21" s="32">
        <f t="shared" si="0"/>
        <v>113.67999999999999</v>
      </c>
    </row>
    <row r="22" spans="1:27" x14ac:dyDescent="0.25">
      <c r="A22" s="291">
        <f>+A21</f>
        <v>43291</v>
      </c>
      <c r="B22" s="32">
        <v>65</v>
      </c>
      <c r="C22" s="185">
        <v>144.19999999999999</v>
      </c>
      <c r="D22" s="185">
        <v>9.3000000000000007</v>
      </c>
      <c r="E22" s="185">
        <v>9.65</v>
      </c>
      <c r="F22" s="185">
        <v>17.399999999999999</v>
      </c>
      <c r="G22" s="100">
        <v>2.38</v>
      </c>
      <c r="H22" s="32"/>
      <c r="I22" s="32"/>
      <c r="J22" s="32"/>
      <c r="K22" s="32"/>
      <c r="L22" s="33"/>
      <c r="U22" s="291">
        <v>43543</v>
      </c>
      <c r="V22" s="185">
        <v>97.8</v>
      </c>
      <c r="W22" s="185">
        <v>124.6</v>
      </c>
      <c r="X22" s="185">
        <v>107.6</v>
      </c>
      <c r="Y22" s="185">
        <v>103.1</v>
      </c>
      <c r="Z22" s="185">
        <v>79.5</v>
      </c>
      <c r="AA22" s="32">
        <f t="shared" si="0"/>
        <v>102.52000000000001</v>
      </c>
    </row>
    <row r="23" spans="1:27" x14ac:dyDescent="0.25">
      <c r="A23" s="284">
        <f>+A22</f>
        <v>43291</v>
      </c>
      <c r="B23" s="172">
        <v>86</v>
      </c>
      <c r="C23" s="195">
        <v>133.1</v>
      </c>
      <c r="D23" s="195">
        <v>10.199999999999999</v>
      </c>
      <c r="E23" s="195">
        <v>14.98</v>
      </c>
      <c r="F23" s="195">
        <v>17.899999999999999</v>
      </c>
      <c r="G23" s="285">
        <v>2.67</v>
      </c>
      <c r="H23" s="286">
        <f>+AVERAGE(C19:C23)</f>
        <v>137.18</v>
      </c>
      <c r="I23" s="286">
        <f>+AVERAGE(D19:D23)</f>
        <v>9.6999999999999993</v>
      </c>
      <c r="J23" s="286">
        <f>+AVERAGE(E19:E23)</f>
        <v>12.725999999999999</v>
      </c>
      <c r="K23" s="286">
        <f>+AVERAGE(F19:F23)</f>
        <v>17.399999999999999</v>
      </c>
      <c r="L23" s="50">
        <f>+AVERAGE(G19:G23)</f>
        <v>3.01</v>
      </c>
      <c r="U23" s="291">
        <v>43578</v>
      </c>
      <c r="V23" s="185">
        <v>117</v>
      </c>
      <c r="W23" s="185">
        <v>127.3</v>
      </c>
      <c r="X23" s="185">
        <v>92.7</v>
      </c>
      <c r="Y23" s="185">
        <v>102.6</v>
      </c>
      <c r="Z23" s="185">
        <v>64.400000000000006</v>
      </c>
      <c r="AA23" s="32">
        <f t="shared" si="0"/>
        <v>100.8</v>
      </c>
    </row>
    <row r="24" spans="1:27" x14ac:dyDescent="0.25">
      <c r="A24" s="287">
        <v>43298</v>
      </c>
      <c r="B24" s="288">
        <v>15</v>
      </c>
      <c r="C24" s="289">
        <v>147.1</v>
      </c>
      <c r="D24" s="289">
        <v>9.6</v>
      </c>
      <c r="E24" s="289">
        <v>12.46</v>
      </c>
      <c r="F24" s="289">
        <v>20.6</v>
      </c>
      <c r="G24" s="290">
        <v>2.63</v>
      </c>
      <c r="H24" s="288"/>
      <c r="I24" s="288"/>
      <c r="J24" s="288"/>
      <c r="K24" s="288"/>
      <c r="L24" s="33"/>
      <c r="U24" s="291">
        <v>43606</v>
      </c>
      <c r="V24" s="32">
        <v>107.6</v>
      </c>
      <c r="W24" s="32">
        <v>112.3</v>
      </c>
      <c r="X24" s="32">
        <v>79.599999999999994</v>
      </c>
      <c r="Y24" s="32">
        <v>87.7</v>
      </c>
      <c r="Z24" s="32">
        <v>53.2</v>
      </c>
      <c r="AA24" s="32">
        <f t="shared" si="0"/>
        <v>88.08</v>
      </c>
    </row>
    <row r="25" spans="1:27" x14ac:dyDescent="0.25">
      <c r="A25" s="291">
        <f t="shared" ref="A25:A33" si="1">+A24</f>
        <v>43298</v>
      </c>
      <c r="B25" s="32">
        <v>21</v>
      </c>
      <c r="C25" s="185">
        <v>159.6</v>
      </c>
      <c r="D25" s="185">
        <v>10.199999999999999</v>
      </c>
      <c r="E25" s="185">
        <v>14.07</v>
      </c>
      <c r="F25" s="185">
        <v>20.399999999999999</v>
      </c>
      <c r="G25" s="100">
        <v>2.83</v>
      </c>
      <c r="H25" s="32"/>
      <c r="I25" s="32"/>
      <c r="J25" s="32"/>
      <c r="K25" s="32"/>
      <c r="L25" s="33"/>
    </row>
    <row r="26" spans="1:27" x14ac:dyDescent="0.25">
      <c r="A26" s="291">
        <f t="shared" si="1"/>
        <v>43298</v>
      </c>
      <c r="B26" s="32">
        <v>33</v>
      </c>
      <c r="C26" s="185">
        <v>148</v>
      </c>
      <c r="D26" s="185">
        <v>9.6999999999999993</v>
      </c>
      <c r="E26" s="185">
        <v>12.48</v>
      </c>
      <c r="F26" s="185">
        <v>20.5</v>
      </c>
      <c r="G26" s="100">
        <v>3.04</v>
      </c>
      <c r="H26" s="32"/>
      <c r="I26" s="32"/>
      <c r="J26" s="32"/>
      <c r="K26" s="32"/>
      <c r="L26" s="33"/>
      <c r="U26" s="187" t="s">
        <v>9</v>
      </c>
      <c r="V26" s="187">
        <v>15</v>
      </c>
      <c r="W26" s="187">
        <v>21</v>
      </c>
      <c r="X26" s="187">
        <v>33</v>
      </c>
      <c r="Y26" s="187">
        <v>65</v>
      </c>
      <c r="Z26" s="187">
        <v>86</v>
      </c>
      <c r="AA26" s="32" t="s">
        <v>15</v>
      </c>
    </row>
    <row r="27" spans="1:27" x14ac:dyDescent="0.25">
      <c r="A27" s="291">
        <f t="shared" si="1"/>
        <v>43298</v>
      </c>
      <c r="B27" s="32">
        <v>65</v>
      </c>
      <c r="C27" s="185">
        <v>158</v>
      </c>
      <c r="D27" s="185">
        <v>9.5</v>
      </c>
      <c r="E27" s="185">
        <v>11.89</v>
      </c>
      <c r="F27" s="185">
        <v>20.399999999999999</v>
      </c>
      <c r="G27" s="100">
        <v>2.91</v>
      </c>
      <c r="H27" s="32"/>
      <c r="I27" s="32"/>
      <c r="J27" s="32"/>
      <c r="K27" s="32"/>
      <c r="L27" s="33"/>
      <c r="U27" s="291">
        <v>43270</v>
      </c>
      <c r="V27" s="185">
        <v>9.9</v>
      </c>
      <c r="W27" s="185">
        <v>10.199999999999999</v>
      </c>
      <c r="X27" s="185">
        <v>10.199999999999999</v>
      </c>
      <c r="Y27" s="185">
        <v>10.7</v>
      </c>
      <c r="Z27" s="185">
        <v>10.4</v>
      </c>
      <c r="AA27" s="32">
        <f>+AVERAGE(V27:Z27)</f>
        <v>10.28</v>
      </c>
    </row>
    <row r="28" spans="1:27" x14ac:dyDescent="0.25">
      <c r="A28" s="284">
        <f t="shared" si="1"/>
        <v>43298</v>
      </c>
      <c r="B28" s="172">
        <v>86</v>
      </c>
      <c r="C28" s="195">
        <v>136.4</v>
      </c>
      <c r="D28" s="195">
        <v>10</v>
      </c>
      <c r="E28" s="195">
        <v>15.68</v>
      </c>
      <c r="F28" s="195">
        <v>20.6</v>
      </c>
      <c r="G28" s="285">
        <v>3.14</v>
      </c>
      <c r="H28" s="286">
        <f>+AVERAGE(C24:C28)</f>
        <v>149.82</v>
      </c>
      <c r="I28" s="286">
        <f>+AVERAGE(D24:D28)</f>
        <v>9.8000000000000007</v>
      </c>
      <c r="J28" s="286">
        <f>+AVERAGE(E24:E28)</f>
        <v>13.316000000000003</v>
      </c>
      <c r="K28" s="286">
        <f>+AVERAGE(F24:F28)</f>
        <v>20.5</v>
      </c>
      <c r="L28" s="50">
        <f>+AVERAGE(G24:G28)</f>
        <v>2.91</v>
      </c>
      <c r="U28" s="291">
        <v>43277</v>
      </c>
      <c r="V28" s="185">
        <v>10</v>
      </c>
      <c r="W28" s="185">
        <v>10</v>
      </c>
      <c r="X28" s="185">
        <v>9.9</v>
      </c>
      <c r="Y28" s="185">
        <v>9.8000000000000007</v>
      </c>
      <c r="Z28" s="185">
        <v>10.5</v>
      </c>
      <c r="AA28" s="32">
        <f t="shared" ref="AA28:AA46" si="2">+AVERAGE(V28:Z28)</f>
        <v>10.040000000000001</v>
      </c>
    </row>
    <row r="29" spans="1:27" x14ac:dyDescent="0.25">
      <c r="A29" s="45">
        <v>43305</v>
      </c>
      <c r="B29">
        <v>15</v>
      </c>
      <c r="C29" s="97">
        <v>152.9</v>
      </c>
      <c r="D29" s="97">
        <v>9.5</v>
      </c>
      <c r="E29" s="97">
        <v>10.98</v>
      </c>
      <c r="F29" s="97">
        <v>21.4</v>
      </c>
      <c r="G29" s="100">
        <v>2.85</v>
      </c>
      <c r="H29" s="32"/>
      <c r="I29" s="32"/>
      <c r="J29" s="32"/>
      <c r="K29" s="32"/>
      <c r="L29" s="33"/>
      <c r="U29" s="291">
        <v>43284</v>
      </c>
      <c r="V29" s="185">
        <v>9.6999999999999993</v>
      </c>
      <c r="W29" s="185">
        <v>9.6</v>
      </c>
      <c r="X29" s="185">
        <v>9.6</v>
      </c>
      <c r="Y29" s="185">
        <v>9.1999999999999993</v>
      </c>
      <c r="Z29" s="185">
        <v>10.199999999999999</v>
      </c>
      <c r="AA29" s="32">
        <f t="shared" si="2"/>
        <v>9.66</v>
      </c>
    </row>
    <row r="30" spans="1:27" x14ac:dyDescent="0.25">
      <c r="A30" s="45">
        <f t="shared" si="1"/>
        <v>43305</v>
      </c>
      <c r="B30">
        <v>21</v>
      </c>
      <c r="C30" s="97">
        <v>164.9</v>
      </c>
      <c r="D30" s="97">
        <v>10.1</v>
      </c>
      <c r="E30" s="97">
        <v>12.62</v>
      </c>
      <c r="F30" s="97">
        <v>21.5</v>
      </c>
      <c r="G30" s="100">
        <v>3.15</v>
      </c>
      <c r="H30" s="32"/>
      <c r="I30" s="32"/>
      <c r="J30" s="32"/>
      <c r="K30" s="32"/>
      <c r="L30" s="33"/>
      <c r="U30" s="291">
        <v>43291</v>
      </c>
      <c r="V30" s="185">
        <v>9.5</v>
      </c>
      <c r="W30" s="185">
        <v>9.8000000000000007</v>
      </c>
      <c r="X30" s="185">
        <v>9.6999999999999993</v>
      </c>
      <c r="Y30" s="185">
        <v>9.3000000000000007</v>
      </c>
      <c r="Z30" s="185">
        <v>10.199999999999999</v>
      </c>
      <c r="AA30" s="32">
        <f t="shared" si="2"/>
        <v>9.6999999999999993</v>
      </c>
    </row>
    <row r="31" spans="1:27" x14ac:dyDescent="0.25">
      <c r="A31" s="45">
        <f t="shared" si="1"/>
        <v>43305</v>
      </c>
      <c r="B31">
        <v>33</v>
      </c>
      <c r="C31" s="97">
        <v>155.80000000000001</v>
      </c>
      <c r="D31" s="97">
        <v>9.5</v>
      </c>
      <c r="E31" s="97">
        <v>9.68</v>
      </c>
      <c r="F31" s="97">
        <v>21.4</v>
      </c>
      <c r="G31" s="100">
        <v>3.14</v>
      </c>
      <c r="H31" s="32"/>
      <c r="I31" s="32"/>
      <c r="J31" s="32"/>
      <c r="K31" s="32"/>
      <c r="L31" s="33"/>
      <c r="U31" s="291">
        <v>43298</v>
      </c>
      <c r="V31" s="185">
        <v>9.6</v>
      </c>
      <c r="W31" s="185">
        <v>10.199999999999999</v>
      </c>
      <c r="X31" s="185">
        <v>9.6999999999999993</v>
      </c>
      <c r="Y31" s="185">
        <v>9.5</v>
      </c>
      <c r="Z31" s="185">
        <v>10</v>
      </c>
      <c r="AA31" s="32">
        <f t="shared" si="2"/>
        <v>9.8000000000000007</v>
      </c>
    </row>
    <row r="32" spans="1:27" x14ac:dyDescent="0.25">
      <c r="A32" s="45">
        <f t="shared" si="1"/>
        <v>43305</v>
      </c>
      <c r="B32">
        <v>65</v>
      </c>
      <c r="C32" s="97">
        <v>165.2</v>
      </c>
      <c r="D32" s="97">
        <v>9.9</v>
      </c>
      <c r="E32" s="97">
        <v>11.23</v>
      </c>
      <c r="F32" s="97">
        <v>21.6</v>
      </c>
      <c r="G32" s="100">
        <v>3.43</v>
      </c>
      <c r="H32" s="32"/>
      <c r="I32" s="32"/>
      <c r="J32" s="32"/>
      <c r="K32" s="32"/>
      <c r="L32" s="33"/>
      <c r="U32" s="291">
        <v>43305</v>
      </c>
      <c r="V32" s="185">
        <v>9.5</v>
      </c>
      <c r="W32" s="185">
        <v>10.1</v>
      </c>
      <c r="X32" s="185">
        <v>9.5</v>
      </c>
      <c r="Y32" s="185">
        <v>9.9</v>
      </c>
      <c r="Z32" s="185">
        <v>9.6999999999999993</v>
      </c>
      <c r="AA32" s="32">
        <f t="shared" si="2"/>
        <v>9.74</v>
      </c>
    </row>
    <row r="33" spans="1:27" x14ac:dyDescent="0.25">
      <c r="A33" s="284">
        <f t="shared" si="1"/>
        <v>43305</v>
      </c>
      <c r="B33" s="172">
        <v>86</v>
      </c>
      <c r="C33" s="195">
        <v>136.5</v>
      </c>
      <c r="D33" s="195">
        <v>9.6999999999999993</v>
      </c>
      <c r="E33" s="195">
        <v>12.52</v>
      </c>
      <c r="F33" s="195">
        <v>21.6</v>
      </c>
      <c r="G33" s="285">
        <v>2.98</v>
      </c>
      <c r="H33" s="286">
        <f>+AVERAGE(C29:C33)</f>
        <v>155.06</v>
      </c>
      <c r="I33" s="286">
        <f>+AVERAGE(D29:D33)</f>
        <v>9.74</v>
      </c>
      <c r="J33" s="286">
        <f>+AVERAGE(E29:E33)</f>
        <v>11.406000000000001</v>
      </c>
      <c r="K33" s="286">
        <f>+AVERAGE(F29:F33)</f>
        <v>21.5</v>
      </c>
      <c r="L33" s="50">
        <f>+AVERAGE(G29:G33)</f>
        <v>3.1100000000000003</v>
      </c>
      <c r="U33" s="291">
        <v>43312</v>
      </c>
      <c r="V33" s="185">
        <v>9.8000000000000007</v>
      </c>
      <c r="W33" s="185">
        <v>10.199999999999999</v>
      </c>
      <c r="X33" s="185">
        <v>10.1</v>
      </c>
      <c r="Y33" s="185">
        <v>10</v>
      </c>
      <c r="Z33" s="185">
        <v>10.3</v>
      </c>
      <c r="AA33" s="32">
        <f t="shared" si="2"/>
        <v>10.080000000000002</v>
      </c>
    </row>
    <row r="34" spans="1:27" x14ac:dyDescent="0.25">
      <c r="A34" s="287">
        <v>43312</v>
      </c>
      <c r="B34" s="288">
        <v>15</v>
      </c>
      <c r="C34" s="289">
        <v>160</v>
      </c>
      <c r="D34" s="289">
        <v>9.8000000000000007</v>
      </c>
      <c r="E34" s="289">
        <v>11.66</v>
      </c>
      <c r="F34" s="289">
        <v>21.2</v>
      </c>
      <c r="G34" s="290">
        <v>4.59</v>
      </c>
      <c r="H34" s="288"/>
      <c r="I34" s="288"/>
      <c r="J34" s="288"/>
      <c r="K34" s="288"/>
      <c r="L34" s="33"/>
      <c r="U34" s="291">
        <v>43319</v>
      </c>
      <c r="V34" s="185">
        <v>10.199999999999999</v>
      </c>
      <c r="W34" s="185">
        <v>10.4</v>
      </c>
      <c r="X34" s="185">
        <v>9.6999999999999993</v>
      </c>
      <c r="Y34" s="185">
        <v>10</v>
      </c>
      <c r="Z34" s="185">
        <v>10.4</v>
      </c>
      <c r="AA34" s="32">
        <f t="shared" si="2"/>
        <v>10.139999999999999</v>
      </c>
    </row>
    <row r="35" spans="1:27" x14ac:dyDescent="0.25">
      <c r="A35" s="291">
        <f>+A34</f>
        <v>43312</v>
      </c>
      <c r="B35" s="32">
        <v>21</v>
      </c>
      <c r="C35" s="185">
        <v>180</v>
      </c>
      <c r="D35" s="185">
        <v>10.199999999999999</v>
      </c>
      <c r="E35" s="185">
        <v>14.21</v>
      </c>
      <c r="F35" s="185">
        <v>21.3</v>
      </c>
      <c r="G35" s="100">
        <v>3.79</v>
      </c>
      <c r="H35" s="32"/>
      <c r="I35" s="32"/>
      <c r="J35" s="32"/>
      <c r="K35" s="32"/>
      <c r="L35" s="33"/>
      <c r="U35" s="291">
        <v>43326</v>
      </c>
      <c r="V35" s="185">
        <v>10.1</v>
      </c>
      <c r="W35" s="185">
        <v>10.4</v>
      </c>
      <c r="X35" s="185">
        <v>9.8000000000000007</v>
      </c>
      <c r="Y35" s="185">
        <v>10</v>
      </c>
      <c r="Z35" s="185">
        <v>10.4</v>
      </c>
      <c r="AA35" s="32">
        <f t="shared" si="2"/>
        <v>10.139999999999999</v>
      </c>
    </row>
    <row r="36" spans="1:27" x14ac:dyDescent="0.25">
      <c r="A36" s="291">
        <f>+A35</f>
        <v>43312</v>
      </c>
      <c r="B36" s="32">
        <v>33</v>
      </c>
      <c r="C36" s="185">
        <v>172</v>
      </c>
      <c r="D36" s="185">
        <v>10.1</v>
      </c>
      <c r="E36" s="185">
        <v>11.38</v>
      </c>
      <c r="F36" s="185">
        <v>21.2</v>
      </c>
      <c r="G36" s="100">
        <v>5.52</v>
      </c>
      <c r="H36" s="32"/>
      <c r="I36" s="32"/>
      <c r="J36" s="32"/>
      <c r="K36" s="32"/>
      <c r="L36" s="33"/>
      <c r="U36" s="291">
        <v>43333</v>
      </c>
      <c r="V36" s="185">
        <v>10</v>
      </c>
      <c r="W36" s="185">
        <v>10.1</v>
      </c>
      <c r="X36" s="185">
        <v>9.8000000000000007</v>
      </c>
      <c r="Y36" s="185">
        <v>9.8000000000000007</v>
      </c>
      <c r="Z36" s="185">
        <v>10.3</v>
      </c>
      <c r="AA36" s="32">
        <f t="shared" si="2"/>
        <v>10</v>
      </c>
    </row>
    <row r="37" spans="1:27" x14ac:dyDescent="0.25">
      <c r="A37" s="291">
        <f>+A36</f>
        <v>43312</v>
      </c>
      <c r="B37" s="32">
        <v>65</v>
      </c>
      <c r="C37" s="185">
        <v>175.6</v>
      </c>
      <c r="D37" s="185">
        <v>10</v>
      </c>
      <c r="E37" s="185">
        <v>12.01</v>
      </c>
      <c r="F37" s="185">
        <v>21.3</v>
      </c>
      <c r="G37" s="100">
        <v>3.72</v>
      </c>
      <c r="H37" s="32"/>
      <c r="I37" s="32"/>
      <c r="J37" s="32"/>
      <c r="K37" s="32"/>
      <c r="L37" s="33"/>
      <c r="U37" s="291">
        <v>43340</v>
      </c>
      <c r="V37" s="185">
        <v>10.1</v>
      </c>
      <c r="W37" s="185">
        <v>10.1</v>
      </c>
      <c r="X37" s="185">
        <v>10.1</v>
      </c>
      <c r="Y37" s="185">
        <v>10</v>
      </c>
      <c r="Z37" s="185">
        <v>10.3</v>
      </c>
      <c r="AA37" s="32">
        <f t="shared" si="2"/>
        <v>10.119999999999999</v>
      </c>
    </row>
    <row r="38" spans="1:27" x14ac:dyDescent="0.25">
      <c r="A38" s="284">
        <f>+A37</f>
        <v>43312</v>
      </c>
      <c r="B38" s="172">
        <v>86</v>
      </c>
      <c r="C38" s="195">
        <v>164.4</v>
      </c>
      <c r="D38" s="195">
        <v>10.3</v>
      </c>
      <c r="E38" s="195">
        <v>14.82</v>
      </c>
      <c r="F38" s="195">
        <v>21.6</v>
      </c>
      <c r="G38" s="285">
        <v>2.66</v>
      </c>
      <c r="H38" s="286">
        <f>+AVERAGE(C34:C38)</f>
        <v>170.4</v>
      </c>
      <c r="I38" s="286">
        <f>+AVERAGE(D34:D38)</f>
        <v>10.080000000000002</v>
      </c>
      <c r="J38" s="286">
        <f>+AVERAGE(E34:E38)</f>
        <v>12.815999999999999</v>
      </c>
      <c r="K38" s="286">
        <f>+AVERAGE(F34:F38)</f>
        <v>21.32</v>
      </c>
      <c r="L38" s="50">
        <f>+AVERAGE(G34:G38)</f>
        <v>4.0559999999999992</v>
      </c>
      <c r="U38" s="291">
        <v>43347</v>
      </c>
      <c r="V38" s="185">
        <v>9.9</v>
      </c>
      <c r="W38" s="185">
        <v>10.199999999999999</v>
      </c>
      <c r="X38" s="185">
        <v>10.1</v>
      </c>
      <c r="Y38" s="185">
        <v>9.9</v>
      </c>
      <c r="Z38" s="185">
        <v>10.1</v>
      </c>
      <c r="AA38" s="32">
        <f t="shared" si="2"/>
        <v>10.040000000000001</v>
      </c>
    </row>
    <row r="39" spans="1:27" x14ac:dyDescent="0.25">
      <c r="A39" s="45">
        <v>43319</v>
      </c>
      <c r="B39">
        <v>15</v>
      </c>
      <c r="C39" s="97">
        <v>170.8</v>
      </c>
      <c r="D39" s="97">
        <v>10.199999999999999</v>
      </c>
      <c r="E39" s="97">
        <v>12.34</v>
      </c>
      <c r="F39" s="97">
        <v>20.7</v>
      </c>
      <c r="G39" s="100">
        <v>3.9</v>
      </c>
      <c r="H39" s="32"/>
      <c r="I39" s="32"/>
      <c r="J39" s="32"/>
      <c r="K39" s="32"/>
      <c r="L39" s="33"/>
      <c r="U39" s="291">
        <v>43361</v>
      </c>
      <c r="V39" s="185">
        <v>10.1</v>
      </c>
      <c r="W39" s="185">
        <v>9.8000000000000007</v>
      </c>
      <c r="X39" s="185">
        <v>9.6</v>
      </c>
      <c r="Y39" s="185">
        <v>9.6999999999999993</v>
      </c>
      <c r="Z39" s="185">
        <v>9.3000000000000007</v>
      </c>
      <c r="AA39" s="32">
        <f t="shared" si="2"/>
        <v>9.6999999999999993</v>
      </c>
    </row>
    <row r="40" spans="1:27" x14ac:dyDescent="0.25">
      <c r="A40" s="45">
        <f>+A39</f>
        <v>43319</v>
      </c>
      <c r="B40">
        <v>21</v>
      </c>
      <c r="C40" s="97">
        <v>187.9</v>
      </c>
      <c r="D40" s="97">
        <v>10.4</v>
      </c>
      <c r="E40" s="97">
        <v>13.61</v>
      </c>
      <c r="F40" s="97">
        <v>20.9</v>
      </c>
      <c r="G40" s="100">
        <v>3.3</v>
      </c>
      <c r="H40" s="32"/>
      <c r="I40" s="32"/>
      <c r="J40" s="32"/>
      <c r="K40" s="32"/>
      <c r="L40" s="33"/>
      <c r="U40" s="291">
        <v>43375</v>
      </c>
      <c r="V40" s="185">
        <v>10.199999999999999</v>
      </c>
      <c r="W40" s="185">
        <v>9.9</v>
      </c>
      <c r="X40" s="185">
        <v>9.9</v>
      </c>
      <c r="Y40" s="185">
        <v>9.6999999999999993</v>
      </c>
      <c r="Z40" s="185">
        <v>9.4</v>
      </c>
      <c r="AA40" s="32">
        <f t="shared" si="2"/>
        <v>9.82</v>
      </c>
    </row>
    <row r="41" spans="1:27" x14ac:dyDescent="0.25">
      <c r="A41" s="45">
        <f>+A40</f>
        <v>43319</v>
      </c>
      <c r="B41">
        <v>33</v>
      </c>
      <c r="C41" s="97">
        <v>168.1</v>
      </c>
      <c r="D41" s="97">
        <v>9.6999999999999993</v>
      </c>
      <c r="E41" s="97">
        <v>9.75</v>
      </c>
      <c r="F41" s="97">
        <v>20.8</v>
      </c>
      <c r="G41" s="100">
        <v>5.65</v>
      </c>
      <c r="H41" s="32"/>
      <c r="I41" s="32"/>
      <c r="J41" s="32"/>
      <c r="K41" s="32"/>
      <c r="L41" s="33"/>
      <c r="U41" s="291">
        <v>43403</v>
      </c>
      <c r="V41" s="185">
        <v>7.3</v>
      </c>
      <c r="W41" s="185">
        <v>7.2</v>
      </c>
      <c r="X41" s="185">
        <v>7.1</v>
      </c>
      <c r="Y41" s="185">
        <v>8.6</v>
      </c>
      <c r="Z41" s="185">
        <v>7.4</v>
      </c>
      <c r="AA41" s="32">
        <f t="shared" si="2"/>
        <v>7.5200000000000005</v>
      </c>
    </row>
    <row r="42" spans="1:27" x14ac:dyDescent="0.25">
      <c r="A42" s="45">
        <f>+A41</f>
        <v>43319</v>
      </c>
      <c r="B42">
        <v>65</v>
      </c>
      <c r="C42" s="97">
        <v>179.8</v>
      </c>
      <c r="D42" s="97">
        <v>10</v>
      </c>
      <c r="E42" s="97">
        <v>10.66</v>
      </c>
      <c r="F42" s="97">
        <v>20.8</v>
      </c>
      <c r="G42" s="100">
        <v>4.0599999999999996</v>
      </c>
      <c r="H42" s="32"/>
      <c r="I42" s="32"/>
      <c r="J42" s="32"/>
      <c r="K42" s="32"/>
      <c r="L42" s="33"/>
      <c r="U42" s="291">
        <v>43431</v>
      </c>
      <c r="V42" s="185">
        <v>8.9</v>
      </c>
      <c r="W42" s="185">
        <v>7.5</v>
      </c>
      <c r="X42" s="185">
        <v>6.9</v>
      </c>
      <c r="Y42" s="185">
        <v>8.3000000000000007</v>
      </c>
      <c r="Z42" s="185">
        <v>6.9</v>
      </c>
      <c r="AA42" s="32">
        <f t="shared" si="2"/>
        <v>7.7</v>
      </c>
    </row>
    <row r="43" spans="1:27" x14ac:dyDescent="0.25">
      <c r="A43" s="284">
        <f>+A42</f>
        <v>43319</v>
      </c>
      <c r="B43" s="172">
        <v>86</v>
      </c>
      <c r="C43" s="195">
        <v>174.4</v>
      </c>
      <c r="D43" s="195">
        <v>10.4</v>
      </c>
      <c r="E43" s="195">
        <v>15.21</v>
      </c>
      <c r="F43" s="195">
        <v>21.1</v>
      </c>
      <c r="G43" s="285">
        <v>2.48</v>
      </c>
      <c r="H43" s="286">
        <f>+AVERAGE(C39:C43)</f>
        <v>176.20000000000002</v>
      </c>
      <c r="I43" s="286">
        <f>+AVERAGE(D39:D43)</f>
        <v>10.139999999999999</v>
      </c>
      <c r="J43" s="286">
        <f>+AVERAGE(E39:E43)</f>
        <v>12.314</v>
      </c>
      <c r="K43" s="286">
        <f>+AVERAGE(F39:F43)</f>
        <v>20.859999999999996</v>
      </c>
      <c r="L43" s="50">
        <f>+AVERAGE(G39:G43)</f>
        <v>3.8780000000000001</v>
      </c>
      <c r="U43" s="291">
        <v>43515</v>
      </c>
      <c r="V43" s="185">
        <v>9.6</v>
      </c>
      <c r="W43" s="185">
        <v>6.6</v>
      </c>
      <c r="X43" s="185">
        <v>6.6</v>
      </c>
      <c r="Y43" s="185">
        <v>9.1999999999999993</v>
      </c>
      <c r="Z43" s="185">
        <v>6.6</v>
      </c>
      <c r="AA43" s="32">
        <f t="shared" si="2"/>
        <v>7.7199999999999989</v>
      </c>
    </row>
    <row r="44" spans="1:27" x14ac:dyDescent="0.25">
      <c r="A44" s="45">
        <v>43326</v>
      </c>
      <c r="B44">
        <v>15</v>
      </c>
      <c r="C44" s="97">
        <v>150.5</v>
      </c>
      <c r="D44" s="97">
        <v>10.1</v>
      </c>
      <c r="E44" s="97">
        <v>10.61</v>
      </c>
      <c r="F44" s="97">
        <v>18.600000000000001</v>
      </c>
      <c r="G44" s="100">
        <v>4.68</v>
      </c>
      <c r="H44" s="32"/>
      <c r="I44" s="32"/>
      <c r="J44" s="32"/>
      <c r="K44" s="32"/>
      <c r="L44" s="33"/>
      <c r="U44" s="291">
        <v>43543</v>
      </c>
      <c r="V44" s="185">
        <v>10.3</v>
      </c>
      <c r="W44" s="185">
        <v>7.2</v>
      </c>
      <c r="X44" s="185">
        <v>6.8</v>
      </c>
      <c r="Y44" s="185">
        <v>9.1999999999999993</v>
      </c>
      <c r="Z44" s="185">
        <v>6.5</v>
      </c>
      <c r="AA44" s="32">
        <f t="shared" si="2"/>
        <v>8</v>
      </c>
    </row>
    <row r="45" spans="1:27" x14ac:dyDescent="0.25">
      <c r="A45" s="45">
        <f>+A44</f>
        <v>43326</v>
      </c>
      <c r="B45">
        <v>21</v>
      </c>
      <c r="C45" s="97">
        <v>170</v>
      </c>
      <c r="D45" s="97">
        <v>10.4</v>
      </c>
      <c r="E45" s="97">
        <v>12.9</v>
      </c>
      <c r="F45" s="97">
        <v>18.8</v>
      </c>
      <c r="G45" s="100">
        <v>3.13</v>
      </c>
      <c r="H45" s="32"/>
      <c r="I45" s="32"/>
      <c r="J45" s="32"/>
      <c r="K45" s="32"/>
      <c r="L45" s="33"/>
      <c r="U45" s="291">
        <v>43578</v>
      </c>
      <c r="V45" s="185">
        <v>9.5</v>
      </c>
      <c r="W45" s="185">
        <v>9.6999999999999993</v>
      </c>
      <c r="X45" s="185">
        <v>6.9</v>
      </c>
      <c r="Y45" s="185">
        <v>9.6999999999999993</v>
      </c>
      <c r="Z45" s="185">
        <v>6.2</v>
      </c>
      <c r="AA45" s="32">
        <f t="shared" si="2"/>
        <v>8.4</v>
      </c>
    </row>
    <row r="46" spans="1:27" x14ac:dyDescent="0.25">
      <c r="A46" s="45">
        <f>+A45</f>
        <v>43326</v>
      </c>
      <c r="B46">
        <v>33</v>
      </c>
      <c r="C46" s="97">
        <v>160.19999999999999</v>
      </c>
      <c r="D46" s="97">
        <v>9.8000000000000007</v>
      </c>
      <c r="E46" s="97">
        <v>10.44</v>
      </c>
      <c r="F46" s="97">
        <v>18.7</v>
      </c>
      <c r="G46" s="100">
        <v>4.71</v>
      </c>
      <c r="H46" s="32"/>
      <c r="I46" s="32"/>
      <c r="J46" s="32"/>
      <c r="K46" s="32"/>
      <c r="L46" s="33"/>
      <c r="U46" s="291">
        <v>43606</v>
      </c>
      <c r="V46" s="32">
        <v>9.4</v>
      </c>
      <c r="W46" s="32">
        <v>7</v>
      </c>
      <c r="X46" s="32">
        <v>6.3</v>
      </c>
      <c r="Y46" s="32">
        <v>8.9</v>
      </c>
      <c r="Z46" s="32">
        <v>5.9</v>
      </c>
      <c r="AA46" s="32">
        <f t="shared" si="2"/>
        <v>7.5</v>
      </c>
    </row>
    <row r="47" spans="1:27" x14ac:dyDescent="0.25">
      <c r="A47" s="45">
        <f>+A46</f>
        <v>43326</v>
      </c>
      <c r="B47">
        <v>65</v>
      </c>
      <c r="C47" s="97">
        <v>167.6</v>
      </c>
      <c r="D47" s="97">
        <v>10</v>
      </c>
      <c r="E47" s="97">
        <v>10.050000000000001</v>
      </c>
      <c r="F47" s="97">
        <v>18.600000000000001</v>
      </c>
      <c r="G47" s="100">
        <v>3.72</v>
      </c>
      <c r="H47" s="32"/>
      <c r="I47" s="32"/>
      <c r="J47" s="32"/>
      <c r="K47" s="32"/>
      <c r="L47" s="33"/>
    </row>
    <row r="48" spans="1:27" x14ac:dyDescent="0.25">
      <c r="A48" s="284">
        <f>+A47</f>
        <v>43326</v>
      </c>
      <c r="B48" s="172">
        <v>86</v>
      </c>
      <c r="C48" s="195">
        <v>160.6</v>
      </c>
      <c r="D48" s="195">
        <v>10.4</v>
      </c>
      <c r="E48" s="195">
        <v>14.2</v>
      </c>
      <c r="F48" s="195">
        <v>18.8</v>
      </c>
      <c r="G48" s="285">
        <v>2.84</v>
      </c>
      <c r="H48" s="286">
        <f>+AVERAGE(C44:C48)</f>
        <v>161.78</v>
      </c>
      <c r="I48" s="286">
        <f>+AVERAGE(D44:D48)</f>
        <v>10.139999999999999</v>
      </c>
      <c r="J48" s="286">
        <f>+AVERAGE(E44:E48)</f>
        <v>11.64</v>
      </c>
      <c r="K48" s="286">
        <f>+AVERAGE(F44:F48)</f>
        <v>18.700000000000003</v>
      </c>
      <c r="L48" s="50">
        <f>+AVERAGE(G44:G48)</f>
        <v>3.8159999999999998</v>
      </c>
      <c r="U48" s="187" t="s">
        <v>10</v>
      </c>
      <c r="V48" s="187">
        <v>15</v>
      </c>
      <c r="W48" s="187">
        <v>21</v>
      </c>
      <c r="X48" s="187">
        <v>33</v>
      </c>
      <c r="Y48" s="187">
        <v>65</v>
      </c>
      <c r="Z48" s="187">
        <v>86</v>
      </c>
      <c r="AA48" s="32" t="s">
        <v>15</v>
      </c>
    </row>
    <row r="49" spans="1:27" x14ac:dyDescent="0.25">
      <c r="A49" s="45">
        <v>43333</v>
      </c>
      <c r="B49">
        <v>15</v>
      </c>
      <c r="C49" s="97">
        <v>150.1</v>
      </c>
      <c r="D49" s="97">
        <v>10</v>
      </c>
      <c r="E49" s="97">
        <v>12.8</v>
      </c>
      <c r="F49" s="97">
        <v>19.2</v>
      </c>
      <c r="G49" s="100">
        <v>4.22</v>
      </c>
      <c r="H49" s="32"/>
      <c r="I49" s="32"/>
      <c r="J49" s="32"/>
      <c r="K49" s="32"/>
      <c r="L49" s="33"/>
      <c r="U49" s="291">
        <v>43270</v>
      </c>
      <c r="V49" s="185">
        <v>15.41</v>
      </c>
      <c r="W49" s="185">
        <v>16.600000000000001</v>
      </c>
      <c r="X49" s="185">
        <v>14.29</v>
      </c>
      <c r="Y49" s="185">
        <v>18.09</v>
      </c>
      <c r="Z49" s="185">
        <v>18.440000000000001</v>
      </c>
      <c r="AA49" s="32">
        <f>+AVERAGE(V49:Z49)</f>
        <v>16.565999999999999</v>
      </c>
    </row>
    <row r="50" spans="1:27" x14ac:dyDescent="0.25">
      <c r="A50" s="45">
        <f>+A49</f>
        <v>43333</v>
      </c>
      <c r="B50">
        <v>21</v>
      </c>
      <c r="C50" s="97">
        <v>168.5</v>
      </c>
      <c r="D50" s="97">
        <v>10.1</v>
      </c>
      <c r="E50" s="97">
        <v>13.88</v>
      </c>
      <c r="F50" s="97">
        <v>19.3</v>
      </c>
      <c r="G50" s="100">
        <v>3.54</v>
      </c>
      <c r="H50" s="32"/>
      <c r="I50" s="32"/>
      <c r="J50" s="32"/>
      <c r="K50" s="32"/>
      <c r="L50" s="33"/>
      <c r="U50" s="291">
        <v>43277</v>
      </c>
      <c r="V50" s="185">
        <v>17.100000000000001</v>
      </c>
      <c r="W50" s="185">
        <v>15.81</v>
      </c>
      <c r="X50" s="185">
        <v>13.87</v>
      </c>
      <c r="Y50" s="185">
        <v>14.44</v>
      </c>
      <c r="Z50" s="185">
        <v>21.99</v>
      </c>
      <c r="AA50" s="32">
        <f t="shared" ref="AA50:AA68" si="3">+AVERAGE(V50:Z50)</f>
        <v>16.641999999999999</v>
      </c>
    </row>
    <row r="51" spans="1:27" x14ac:dyDescent="0.25">
      <c r="A51" s="45">
        <f>+A50</f>
        <v>43333</v>
      </c>
      <c r="B51">
        <v>33</v>
      </c>
      <c r="C51" s="97">
        <v>162</v>
      </c>
      <c r="D51" s="97">
        <v>9.8000000000000007</v>
      </c>
      <c r="E51" s="97">
        <v>12.5</v>
      </c>
      <c r="F51" s="97">
        <v>19.3</v>
      </c>
      <c r="G51" s="100">
        <v>4.78</v>
      </c>
      <c r="H51" s="32">
        <f>AVERAGE(G49:G53)</f>
        <v>3.778</v>
      </c>
      <c r="I51" s="32"/>
      <c r="J51" s="32"/>
      <c r="K51" s="32"/>
      <c r="L51" s="33"/>
      <c r="U51" s="291">
        <v>43284</v>
      </c>
      <c r="V51" s="185">
        <v>14.11</v>
      </c>
      <c r="W51" s="185">
        <v>13.29</v>
      </c>
      <c r="X51" s="185">
        <v>13.8</v>
      </c>
      <c r="Y51" s="185">
        <v>9.64</v>
      </c>
      <c r="Z51" s="185">
        <v>18.100000000000001</v>
      </c>
      <c r="AA51" s="32">
        <f t="shared" si="3"/>
        <v>13.788</v>
      </c>
    </row>
    <row r="52" spans="1:27" x14ac:dyDescent="0.25">
      <c r="A52" s="45">
        <f>+A51</f>
        <v>43333</v>
      </c>
      <c r="B52">
        <v>65</v>
      </c>
      <c r="C52" s="97">
        <v>169.6</v>
      </c>
      <c r="D52" s="97">
        <v>9.8000000000000007</v>
      </c>
      <c r="E52" s="97">
        <v>11.22</v>
      </c>
      <c r="F52" s="97">
        <v>19.2</v>
      </c>
      <c r="G52" s="100">
        <v>3.43</v>
      </c>
      <c r="H52" s="32"/>
      <c r="I52" s="32"/>
      <c r="J52" s="32"/>
      <c r="K52" s="32"/>
      <c r="L52" s="33"/>
      <c r="U52" s="291">
        <v>43291</v>
      </c>
      <c r="V52" s="185">
        <v>13.3</v>
      </c>
      <c r="W52" s="185">
        <v>14.14</v>
      </c>
      <c r="X52" s="185">
        <v>11.56</v>
      </c>
      <c r="Y52" s="185">
        <v>9.65</v>
      </c>
      <c r="Z52" s="185">
        <v>14.98</v>
      </c>
      <c r="AA52" s="32">
        <f t="shared" si="3"/>
        <v>12.725999999999999</v>
      </c>
    </row>
    <row r="53" spans="1:27" x14ac:dyDescent="0.25">
      <c r="A53" s="284">
        <f>+A52</f>
        <v>43333</v>
      </c>
      <c r="B53" s="172">
        <v>86</v>
      </c>
      <c r="C53" s="195">
        <v>158.6</v>
      </c>
      <c r="D53" s="195">
        <v>10.3</v>
      </c>
      <c r="E53" s="195">
        <v>15.93</v>
      </c>
      <c r="F53" s="195">
        <v>19.399999999999999</v>
      </c>
      <c r="G53" s="285">
        <v>2.92</v>
      </c>
      <c r="H53" s="286">
        <f>+AVERAGE(C49:C53)</f>
        <v>161.76000000000002</v>
      </c>
      <c r="I53" s="286">
        <f>+AVERAGE(D49:D53)</f>
        <v>10</v>
      </c>
      <c r="J53" s="286">
        <f>+AVERAGE(E49:E53)</f>
        <v>13.266</v>
      </c>
      <c r="K53" s="286">
        <f>+AVERAGE(F49:F53)</f>
        <v>19.28</v>
      </c>
      <c r="L53" s="50">
        <f>+AVERAGE(G49:G53)</f>
        <v>3.778</v>
      </c>
      <c r="U53" s="291">
        <v>43298</v>
      </c>
      <c r="V53" s="185">
        <v>12.46</v>
      </c>
      <c r="W53" s="185">
        <v>14.07</v>
      </c>
      <c r="X53" s="185">
        <v>12.48</v>
      </c>
      <c r="Y53" s="185">
        <v>11.89</v>
      </c>
      <c r="Z53" s="185">
        <v>15.68</v>
      </c>
      <c r="AA53" s="32">
        <f t="shared" si="3"/>
        <v>13.316000000000003</v>
      </c>
    </row>
    <row r="54" spans="1:27" x14ac:dyDescent="0.25">
      <c r="A54" s="287">
        <v>43340</v>
      </c>
      <c r="B54" s="288">
        <v>15</v>
      </c>
      <c r="C54" s="289">
        <v>147.30000000000001</v>
      </c>
      <c r="D54" s="289">
        <v>10.1</v>
      </c>
      <c r="E54" s="289">
        <v>13.56</v>
      </c>
      <c r="F54" s="289">
        <v>16.600000000000001</v>
      </c>
      <c r="G54" s="290">
        <v>3.91</v>
      </c>
      <c r="H54" s="288"/>
      <c r="I54" s="288"/>
      <c r="J54" s="288"/>
      <c r="K54" s="288"/>
      <c r="L54" s="33"/>
      <c r="U54" s="291">
        <v>43305</v>
      </c>
      <c r="V54" s="185">
        <v>10.98</v>
      </c>
      <c r="W54" s="185">
        <v>12.62</v>
      </c>
      <c r="X54" s="185">
        <v>9.68</v>
      </c>
      <c r="Y54" s="185">
        <v>11.23</v>
      </c>
      <c r="Z54" s="185">
        <v>12.52</v>
      </c>
      <c r="AA54" s="32">
        <f t="shared" si="3"/>
        <v>11.406000000000001</v>
      </c>
    </row>
    <row r="55" spans="1:27" x14ac:dyDescent="0.25">
      <c r="A55" s="291">
        <f>+A54</f>
        <v>43340</v>
      </c>
      <c r="B55" s="32">
        <v>21</v>
      </c>
      <c r="C55" s="185">
        <v>164.2</v>
      </c>
      <c r="D55" s="185">
        <v>10.1</v>
      </c>
      <c r="E55" s="185">
        <v>14.66</v>
      </c>
      <c r="F55" s="185">
        <v>16.7</v>
      </c>
      <c r="G55" s="100">
        <v>3.41</v>
      </c>
      <c r="H55" s="32"/>
      <c r="I55" s="32"/>
      <c r="J55" s="32"/>
      <c r="K55" s="32"/>
      <c r="L55" s="33"/>
      <c r="U55" s="291">
        <v>43312</v>
      </c>
      <c r="V55" s="185">
        <v>11.66</v>
      </c>
      <c r="W55" s="185">
        <v>14.21</v>
      </c>
      <c r="X55" s="185">
        <v>11.38</v>
      </c>
      <c r="Y55" s="185">
        <v>12.01</v>
      </c>
      <c r="Z55" s="185">
        <v>14.82</v>
      </c>
      <c r="AA55" s="32">
        <f t="shared" si="3"/>
        <v>12.815999999999999</v>
      </c>
    </row>
    <row r="56" spans="1:27" x14ac:dyDescent="0.25">
      <c r="A56" s="291">
        <f>+A55</f>
        <v>43340</v>
      </c>
      <c r="B56" s="32">
        <v>33</v>
      </c>
      <c r="C56" s="185">
        <v>158.6</v>
      </c>
      <c r="D56" s="185">
        <v>10.1</v>
      </c>
      <c r="E56" s="185">
        <v>13.75</v>
      </c>
      <c r="F56" s="185">
        <v>16.600000000000001</v>
      </c>
      <c r="G56" s="100">
        <v>3.28</v>
      </c>
      <c r="H56" s="32"/>
      <c r="I56" s="32"/>
      <c r="J56" s="32"/>
      <c r="K56" s="32"/>
      <c r="L56" s="33"/>
      <c r="U56" s="291">
        <v>43319</v>
      </c>
      <c r="V56" s="185">
        <v>12.34</v>
      </c>
      <c r="W56" s="185">
        <v>13.61</v>
      </c>
      <c r="X56" s="185">
        <v>9.75</v>
      </c>
      <c r="Y56" s="185">
        <v>10.66</v>
      </c>
      <c r="Z56" s="185">
        <v>15.21</v>
      </c>
      <c r="AA56" s="32">
        <f t="shared" si="3"/>
        <v>12.314</v>
      </c>
    </row>
    <row r="57" spans="1:27" x14ac:dyDescent="0.25">
      <c r="A57" s="291">
        <f>+A56</f>
        <v>43340</v>
      </c>
      <c r="B57" s="32">
        <v>65</v>
      </c>
      <c r="C57" s="185">
        <v>165.3</v>
      </c>
      <c r="D57" s="185">
        <v>10</v>
      </c>
      <c r="E57" s="185">
        <v>11.88</v>
      </c>
      <c r="F57" s="185">
        <v>16.399999999999999</v>
      </c>
      <c r="G57" s="100">
        <v>3.71</v>
      </c>
      <c r="H57" s="32"/>
      <c r="I57" s="32"/>
      <c r="J57" s="32"/>
      <c r="K57" s="32"/>
      <c r="L57" s="33"/>
      <c r="U57" s="291">
        <v>43326</v>
      </c>
      <c r="V57" s="185">
        <v>10.61</v>
      </c>
      <c r="W57" s="185">
        <v>12.9</v>
      </c>
      <c r="X57" s="185">
        <v>10.44</v>
      </c>
      <c r="Y57" s="185">
        <v>10.050000000000001</v>
      </c>
      <c r="Z57" s="185">
        <v>14.2</v>
      </c>
      <c r="AA57" s="32">
        <f t="shared" si="3"/>
        <v>11.64</v>
      </c>
    </row>
    <row r="58" spans="1:27" x14ac:dyDescent="0.25">
      <c r="A58" s="284">
        <f>+A57</f>
        <v>43340</v>
      </c>
      <c r="B58" s="172">
        <v>86</v>
      </c>
      <c r="C58" s="195">
        <v>152.9</v>
      </c>
      <c r="D58" s="195">
        <v>10.3</v>
      </c>
      <c r="E58" s="195">
        <v>14.85</v>
      </c>
      <c r="F58" s="195">
        <v>16.8</v>
      </c>
      <c r="G58" s="285">
        <v>2.58</v>
      </c>
      <c r="H58" s="286">
        <f>+AVERAGE(C54:C58)</f>
        <v>157.66000000000003</v>
      </c>
      <c r="I58" s="286">
        <f>+AVERAGE(D54:D58)</f>
        <v>10.119999999999999</v>
      </c>
      <c r="J58" s="286">
        <f>+AVERAGE(E54:E58)</f>
        <v>13.74</v>
      </c>
      <c r="K58" s="286">
        <f>+AVERAGE(F54:F58)</f>
        <v>16.619999999999997</v>
      </c>
      <c r="L58" s="50">
        <f>+AVERAGE(G54:G58)</f>
        <v>3.3780000000000001</v>
      </c>
      <c r="U58" s="291">
        <v>43333</v>
      </c>
      <c r="V58" s="185">
        <v>12.8</v>
      </c>
      <c r="W58" s="185">
        <v>13.88</v>
      </c>
      <c r="X58" s="185">
        <v>12.5</v>
      </c>
      <c r="Y58" s="185">
        <v>11.22</v>
      </c>
      <c r="Z58" s="185">
        <v>15.93</v>
      </c>
      <c r="AA58" s="32">
        <f t="shared" si="3"/>
        <v>13.266</v>
      </c>
    </row>
    <row r="59" spans="1:27" x14ac:dyDescent="0.25">
      <c r="A59" s="45">
        <v>43347</v>
      </c>
      <c r="B59">
        <v>15</v>
      </c>
      <c r="C59" s="97">
        <v>144</v>
      </c>
      <c r="D59" s="97">
        <v>9.9</v>
      </c>
      <c r="E59" s="97">
        <v>15.03</v>
      </c>
      <c r="F59" s="97">
        <v>18</v>
      </c>
      <c r="G59" s="100">
        <v>3.61</v>
      </c>
      <c r="H59" s="32"/>
      <c r="I59" s="32"/>
      <c r="J59" s="32"/>
      <c r="K59" s="32"/>
      <c r="L59" s="33"/>
      <c r="U59" s="291">
        <v>43340</v>
      </c>
      <c r="V59" s="185">
        <v>13.56</v>
      </c>
      <c r="W59" s="185">
        <v>14.66</v>
      </c>
      <c r="X59" s="185">
        <v>13.75</v>
      </c>
      <c r="Y59" s="185">
        <v>11.88</v>
      </c>
      <c r="Z59" s="185">
        <v>14.85</v>
      </c>
      <c r="AA59" s="32">
        <f t="shared" si="3"/>
        <v>13.74</v>
      </c>
    </row>
    <row r="60" spans="1:27" x14ac:dyDescent="0.25">
      <c r="A60" s="45">
        <f>+A59</f>
        <v>43347</v>
      </c>
      <c r="B60">
        <v>21</v>
      </c>
      <c r="C60" s="97">
        <v>162.5</v>
      </c>
      <c r="D60" s="97">
        <v>10.199999999999999</v>
      </c>
      <c r="E60" s="97">
        <v>14.61</v>
      </c>
      <c r="F60" s="97">
        <v>18.100000000000001</v>
      </c>
      <c r="G60" s="100">
        <v>2.38</v>
      </c>
      <c r="H60" s="32"/>
      <c r="I60" s="32"/>
      <c r="J60" s="32"/>
      <c r="K60" s="32"/>
      <c r="L60" s="33"/>
      <c r="U60" s="291">
        <v>43347</v>
      </c>
      <c r="V60" s="185">
        <v>15.03</v>
      </c>
      <c r="W60" s="185">
        <v>14.61</v>
      </c>
      <c r="X60" s="185">
        <v>12.66</v>
      </c>
      <c r="Y60" s="185">
        <v>11.95</v>
      </c>
      <c r="Z60" s="185">
        <v>14.08</v>
      </c>
      <c r="AA60" s="32">
        <f t="shared" si="3"/>
        <v>13.666</v>
      </c>
    </row>
    <row r="61" spans="1:27" x14ac:dyDescent="0.25">
      <c r="A61" s="45">
        <f>+A60</f>
        <v>43347</v>
      </c>
      <c r="B61">
        <v>33</v>
      </c>
      <c r="C61" s="97">
        <v>157.19999999999999</v>
      </c>
      <c r="D61" s="97">
        <v>10.1</v>
      </c>
      <c r="E61" s="97">
        <v>12.66</v>
      </c>
      <c r="F61" s="97">
        <v>18.2</v>
      </c>
      <c r="G61" s="100">
        <v>3.85</v>
      </c>
      <c r="H61" s="32"/>
      <c r="I61" s="32"/>
      <c r="J61" s="32"/>
      <c r="K61" s="32"/>
      <c r="L61" s="33"/>
      <c r="U61" s="291">
        <v>43361</v>
      </c>
      <c r="V61" s="185">
        <v>15.25</v>
      </c>
      <c r="W61" s="185">
        <v>14.46</v>
      </c>
      <c r="X61" s="185">
        <v>12.75</v>
      </c>
      <c r="Y61" s="185">
        <v>12.32</v>
      </c>
      <c r="Z61" s="185">
        <v>11.77</v>
      </c>
      <c r="AA61" s="32">
        <f t="shared" si="3"/>
        <v>13.309999999999999</v>
      </c>
    </row>
    <row r="62" spans="1:27" x14ac:dyDescent="0.25">
      <c r="A62" s="45">
        <f>+A61</f>
        <v>43347</v>
      </c>
      <c r="B62">
        <v>65</v>
      </c>
      <c r="C62" s="97">
        <v>163.6</v>
      </c>
      <c r="D62" s="97">
        <v>9.9</v>
      </c>
      <c r="E62" s="97">
        <v>11.95</v>
      </c>
      <c r="F62" s="97">
        <v>18.100000000000001</v>
      </c>
      <c r="G62" s="100">
        <v>4.26</v>
      </c>
      <c r="H62" s="32"/>
      <c r="I62" s="32"/>
      <c r="J62" s="32"/>
      <c r="K62" s="32"/>
      <c r="L62" s="33"/>
      <c r="U62" s="291">
        <v>43375</v>
      </c>
      <c r="V62" s="185">
        <v>15.58</v>
      </c>
      <c r="W62" s="185">
        <v>14.49</v>
      </c>
      <c r="X62" s="185">
        <v>14.24</v>
      </c>
      <c r="Y62" s="185">
        <v>13.62</v>
      </c>
      <c r="Z62" s="185">
        <v>13.64</v>
      </c>
      <c r="AA62" s="32">
        <f t="shared" si="3"/>
        <v>14.313999999999998</v>
      </c>
    </row>
    <row r="63" spans="1:27" x14ac:dyDescent="0.25">
      <c r="A63" s="284">
        <f>+A62</f>
        <v>43347</v>
      </c>
      <c r="B63" s="172">
        <v>86</v>
      </c>
      <c r="C63" s="195">
        <v>144.6</v>
      </c>
      <c r="D63" s="195">
        <v>10.1</v>
      </c>
      <c r="E63" s="195">
        <v>14.08</v>
      </c>
      <c r="F63" s="195">
        <v>18.100000000000001</v>
      </c>
      <c r="G63" s="285">
        <v>3.51</v>
      </c>
      <c r="H63" s="286">
        <f>+AVERAGE(C59:C63)</f>
        <v>154.38</v>
      </c>
      <c r="I63" s="286">
        <f>+AVERAGE(D59:D63)</f>
        <v>10.040000000000001</v>
      </c>
      <c r="J63" s="286">
        <f>+AVERAGE(E59:E63)</f>
        <v>13.666</v>
      </c>
      <c r="K63" s="286">
        <f>+AVERAGE(F59:F63)</f>
        <v>18.100000000000001</v>
      </c>
      <c r="L63" s="50">
        <f>+AVERAGE(G59:G63)</f>
        <v>3.5219999999999998</v>
      </c>
      <c r="U63" s="291">
        <v>43403</v>
      </c>
      <c r="V63" s="185">
        <v>10.48</v>
      </c>
      <c r="W63" s="185">
        <v>7.94</v>
      </c>
      <c r="X63" s="185">
        <v>7.51</v>
      </c>
      <c r="Y63" s="185">
        <v>11.36</v>
      </c>
      <c r="Z63" s="185">
        <v>10.11</v>
      </c>
      <c r="AA63" s="32">
        <f t="shared" si="3"/>
        <v>9.48</v>
      </c>
    </row>
    <row r="64" spans="1:27" x14ac:dyDescent="0.25">
      <c r="A64" s="291">
        <v>43361</v>
      </c>
      <c r="B64" s="32">
        <v>15</v>
      </c>
      <c r="C64" s="185">
        <v>149.69999999999999</v>
      </c>
      <c r="D64" s="185">
        <v>10.1</v>
      </c>
      <c r="E64" s="185">
        <v>15.25</v>
      </c>
      <c r="F64" s="185">
        <v>14.6</v>
      </c>
      <c r="G64" s="100">
        <v>3.2</v>
      </c>
      <c r="H64" s="32"/>
      <c r="I64" s="32"/>
      <c r="J64" s="32"/>
      <c r="K64" s="32"/>
      <c r="L64" s="33"/>
      <c r="U64" s="291">
        <v>43431</v>
      </c>
      <c r="V64" s="185">
        <v>12.47</v>
      </c>
      <c r="W64" s="185">
        <v>7.75</v>
      </c>
      <c r="X64" s="185">
        <v>2.7</v>
      </c>
      <c r="Y64" s="185">
        <v>13.13</v>
      </c>
      <c r="Z64" s="185">
        <v>9.43</v>
      </c>
      <c r="AA64" s="32">
        <f t="shared" si="3"/>
        <v>9.0960000000000001</v>
      </c>
    </row>
    <row r="65" spans="1:27" x14ac:dyDescent="0.25">
      <c r="A65" s="291">
        <f>+A64</f>
        <v>43361</v>
      </c>
      <c r="B65" s="32">
        <v>21</v>
      </c>
      <c r="C65" s="185">
        <v>157.5</v>
      </c>
      <c r="D65" s="185">
        <v>9.8000000000000007</v>
      </c>
      <c r="E65" s="185">
        <v>14.46</v>
      </c>
      <c r="F65" s="185">
        <v>14.8</v>
      </c>
      <c r="G65" s="100">
        <v>2.85</v>
      </c>
      <c r="H65" s="32"/>
      <c r="I65" s="32"/>
      <c r="J65" s="32"/>
      <c r="K65" s="32"/>
      <c r="L65" s="33"/>
      <c r="U65" s="291">
        <v>43515</v>
      </c>
      <c r="V65" s="185">
        <v>20.7</v>
      </c>
      <c r="W65" s="185">
        <v>4</v>
      </c>
      <c r="X65" s="185">
        <v>4.5</v>
      </c>
      <c r="Y65" s="185">
        <v>20.8</v>
      </c>
      <c r="Z65" s="185">
        <v>5.6</v>
      </c>
      <c r="AA65" s="32">
        <f t="shared" si="3"/>
        <v>11.120000000000001</v>
      </c>
    </row>
    <row r="66" spans="1:27" x14ac:dyDescent="0.25">
      <c r="A66" s="291">
        <f>+A65</f>
        <v>43361</v>
      </c>
      <c r="B66" s="32">
        <v>33</v>
      </c>
      <c r="C66" s="185">
        <v>149.6</v>
      </c>
      <c r="D66" s="185">
        <v>9.6</v>
      </c>
      <c r="E66" s="185">
        <v>12.75</v>
      </c>
      <c r="F66" s="185">
        <v>14.7</v>
      </c>
      <c r="G66" s="100">
        <v>5.54</v>
      </c>
      <c r="H66" s="32"/>
      <c r="I66" s="32"/>
      <c r="J66" s="32"/>
      <c r="K66" s="32"/>
      <c r="L66" s="33"/>
      <c r="U66" s="291">
        <v>43543</v>
      </c>
      <c r="V66" s="185">
        <v>17.2</v>
      </c>
      <c r="W66" s="185">
        <v>9.4</v>
      </c>
      <c r="X66" s="185">
        <v>5.5</v>
      </c>
      <c r="Y66" s="185">
        <v>14.7</v>
      </c>
      <c r="Z66" s="185">
        <v>6</v>
      </c>
      <c r="AA66" s="32">
        <f t="shared" si="3"/>
        <v>10.559999999999999</v>
      </c>
    </row>
    <row r="67" spans="1:27" x14ac:dyDescent="0.25">
      <c r="A67" s="291">
        <f>+A66</f>
        <v>43361</v>
      </c>
      <c r="B67" s="32">
        <v>65</v>
      </c>
      <c r="C67" s="185">
        <v>165.7</v>
      </c>
      <c r="D67" s="185">
        <v>9.6999999999999993</v>
      </c>
      <c r="E67" s="185">
        <v>12.32</v>
      </c>
      <c r="F67" s="185">
        <v>14.8</v>
      </c>
      <c r="G67" s="100">
        <v>3.8</v>
      </c>
      <c r="H67" s="32"/>
      <c r="I67" s="32"/>
      <c r="J67" s="32"/>
      <c r="K67" s="32"/>
      <c r="L67" s="33"/>
      <c r="U67" s="291">
        <v>43578</v>
      </c>
      <c r="V67" s="185">
        <v>5.7</v>
      </c>
      <c r="W67" s="185">
        <v>5</v>
      </c>
      <c r="X67" s="185">
        <v>3.4</v>
      </c>
      <c r="Y67" s="185">
        <v>13.9</v>
      </c>
      <c r="Z67" s="185">
        <v>3</v>
      </c>
      <c r="AA67" s="32">
        <f t="shared" si="3"/>
        <v>6.2</v>
      </c>
    </row>
    <row r="68" spans="1:27" x14ac:dyDescent="0.25">
      <c r="A68" s="284">
        <f>+A67</f>
        <v>43361</v>
      </c>
      <c r="B68" s="172">
        <v>86</v>
      </c>
      <c r="C68" s="195">
        <v>149.4</v>
      </c>
      <c r="D68" s="195">
        <v>9.3000000000000007</v>
      </c>
      <c r="E68" s="195">
        <v>11.77</v>
      </c>
      <c r="F68" s="195">
        <v>14.7</v>
      </c>
      <c r="G68" s="285">
        <v>2.94</v>
      </c>
      <c r="H68" s="286">
        <f>+AVERAGE(C64:C68)</f>
        <v>154.38</v>
      </c>
      <c r="I68" s="286">
        <f>+AVERAGE(D64:D68)</f>
        <v>9.6999999999999993</v>
      </c>
      <c r="J68" s="286">
        <f>+AVERAGE(E64:E68)</f>
        <v>13.309999999999999</v>
      </c>
      <c r="K68" s="286">
        <f>+AVERAGE(F64:F68)</f>
        <v>14.719999999999999</v>
      </c>
      <c r="L68" s="50">
        <f>+AVERAGE(G64:G68)</f>
        <v>3.6660000000000004</v>
      </c>
      <c r="U68" s="291">
        <v>43606</v>
      </c>
      <c r="V68" s="32">
        <v>5.5</v>
      </c>
      <c r="W68" s="32">
        <v>4.4000000000000004</v>
      </c>
      <c r="X68" s="32">
        <v>0.5</v>
      </c>
      <c r="Y68" s="32">
        <v>9.1999999999999993</v>
      </c>
      <c r="Z68" s="32">
        <v>0.5</v>
      </c>
      <c r="AA68" s="32">
        <f t="shared" si="3"/>
        <v>4.0200000000000005</v>
      </c>
    </row>
    <row r="69" spans="1:27" x14ac:dyDescent="0.25">
      <c r="A69" s="287">
        <v>43375</v>
      </c>
      <c r="B69" s="288">
        <v>15</v>
      </c>
      <c r="C69" s="289">
        <v>155.9</v>
      </c>
      <c r="D69" s="289">
        <v>10.199999999999999</v>
      </c>
      <c r="E69" s="289">
        <v>15.58</v>
      </c>
      <c r="F69" s="289">
        <v>9.6999999999999993</v>
      </c>
      <c r="G69" s="290">
        <v>4.96</v>
      </c>
      <c r="H69" s="288"/>
      <c r="I69" s="288"/>
      <c r="J69" s="288"/>
      <c r="K69" s="288"/>
      <c r="L69" s="33"/>
    </row>
    <row r="70" spans="1:27" x14ac:dyDescent="0.25">
      <c r="A70" s="291">
        <f>+A69</f>
        <v>43375</v>
      </c>
      <c r="B70" s="32">
        <v>21</v>
      </c>
      <c r="C70" s="185">
        <v>161</v>
      </c>
      <c r="D70" s="185">
        <v>9.9</v>
      </c>
      <c r="E70" s="185">
        <v>14.49</v>
      </c>
      <c r="F70" s="185">
        <v>10.1</v>
      </c>
      <c r="G70" s="100">
        <v>6.85</v>
      </c>
      <c r="H70" s="32"/>
      <c r="I70" s="32"/>
      <c r="J70" s="32"/>
      <c r="K70" s="32"/>
      <c r="L70" s="33"/>
      <c r="U70" s="32" t="s">
        <v>11</v>
      </c>
      <c r="V70" s="187">
        <v>15</v>
      </c>
      <c r="W70" s="187">
        <v>21</v>
      </c>
      <c r="X70" s="187">
        <v>33</v>
      </c>
      <c r="Y70" s="187">
        <v>65</v>
      </c>
      <c r="Z70" s="187">
        <v>86</v>
      </c>
      <c r="AA70" s="32" t="s">
        <v>15</v>
      </c>
    </row>
    <row r="71" spans="1:27" x14ac:dyDescent="0.25">
      <c r="A71" s="291">
        <f>+A70</f>
        <v>43375</v>
      </c>
      <c r="B71" s="32">
        <v>33</v>
      </c>
      <c r="C71" s="185">
        <v>156.30000000000001</v>
      </c>
      <c r="D71" s="185">
        <v>9.9</v>
      </c>
      <c r="E71" s="185">
        <v>14.24</v>
      </c>
      <c r="F71" s="185">
        <v>10.3</v>
      </c>
      <c r="G71" s="100">
        <v>7.22</v>
      </c>
      <c r="H71" s="32"/>
      <c r="I71" s="32"/>
      <c r="J71" s="32"/>
      <c r="K71" s="32"/>
      <c r="L71" s="33"/>
      <c r="U71" s="291">
        <v>43270</v>
      </c>
      <c r="V71" s="185">
        <v>17.3</v>
      </c>
      <c r="W71" s="185">
        <v>17.2</v>
      </c>
      <c r="X71" s="185">
        <v>17.2</v>
      </c>
      <c r="Y71" s="185">
        <v>17.3</v>
      </c>
      <c r="Z71" s="185">
        <v>17.3</v>
      </c>
      <c r="AA71" s="32">
        <f t="shared" ref="AA71:AA90" si="4">+AVERAGE(V71:Z71)</f>
        <v>17.259999999999998</v>
      </c>
    </row>
    <row r="72" spans="1:27" x14ac:dyDescent="0.25">
      <c r="A72" s="291">
        <f>+A71</f>
        <v>43375</v>
      </c>
      <c r="B72" s="32">
        <v>65</v>
      </c>
      <c r="C72" s="185">
        <v>172.7</v>
      </c>
      <c r="D72" s="185">
        <v>9.6999999999999993</v>
      </c>
      <c r="E72" s="185">
        <v>13.62</v>
      </c>
      <c r="F72" s="185">
        <v>10.3</v>
      </c>
      <c r="G72" s="100">
        <v>6.6</v>
      </c>
      <c r="H72" s="32"/>
      <c r="I72" s="32"/>
      <c r="J72" s="32"/>
      <c r="K72" s="32"/>
      <c r="L72" s="33"/>
      <c r="U72" s="291">
        <v>43277</v>
      </c>
      <c r="V72" s="185">
        <v>16.8</v>
      </c>
      <c r="W72" s="185">
        <v>17.2</v>
      </c>
      <c r="X72" s="185">
        <v>17.3</v>
      </c>
      <c r="Y72" s="185">
        <v>17.3</v>
      </c>
      <c r="Z72" s="185">
        <v>17.3</v>
      </c>
      <c r="AA72" s="32">
        <f t="shared" si="4"/>
        <v>17.18</v>
      </c>
    </row>
    <row r="73" spans="1:27" x14ac:dyDescent="0.25">
      <c r="A73" s="284">
        <f>+A72</f>
        <v>43375</v>
      </c>
      <c r="B73" s="172">
        <v>86</v>
      </c>
      <c r="C73" s="195">
        <v>153.6</v>
      </c>
      <c r="D73" s="195">
        <v>9.4</v>
      </c>
      <c r="E73" s="195">
        <v>13.64</v>
      </c>
      <c r="F73" s="195">
        <v>10.5</v>
      </c>
      <c r="G73" s="285">
        <v>5.56</v>
      </c>
      <c r="H73" s="286">
        <f>+AVERAGE(C69:C73)</f>
        <v>159.9</v>
      </c>
      <c r="I73" s="286">
        <f>+AVERAGE(D69:D73)</f>
        <v>9.82</v>
      </c>
      <c r="J73" s="286">
        <f>+AVERAGE(E69:E73)</f>
        <v>14.313999999999998</v>
      </c>
      <c r="K73" s="286">
        <f>+AVERAGE(F69:F73)</f>
        <v>10.18</v>
      </c>
      <c r="L73" s="50">
        <f>+AVERAGE(G69:G73)</f>
        <v>6.2379999999999987</v>
      </c>
      <c r="U73" s="291">
        <v>43284</v>
      </c>
      <c r="V73" s="185">
        <v>17.5</v>
      </c>
      <c r="W73" s="185">
        <v>18</v>
      </c>
      <c r="X73" s="185">
        <v>17.600000000000001</v>
      </c>
      <c r="Y73" s="185">
        <v>17.7</v>
      </c>
      <c r="Z73" s="185">
        <v>17.899999999999999</v>
      </c>
      <c r="AA73" s="32">
        <f t="shared" si="4"/>
        <v>17.739999999999998</v>
      </c>
    </row>
    <row r="74" spans="1:27" x14ac:dyDescent="0.25">
      <c r="A74" s="45">
        <v>43403</v>
      </c>
      <c r="B74">
        <v>15</v>
      </c>
      <c r="C74" s="97">
        <v>175.1</v>
      </c>
      <c r="D74" s="97">
        <v>7.3</v>
      </c>
      <c r="E74" s="97">
        <v>10.48</v>
      </c>
      <c r="F74" s="97">
        <v>7.8</v>
      </c>
      <c r="G74" s="100">
        <v>3.62</v>
      </c>
      <c r="H74" s="32"/>
      <c r="I74" s="32"/>
      <c r="J74" s="32"/>
      <c r="K74" s="32"/>
      <c r="L74" s="33"/>
      <c r="U74" s="291">
        <v>43291</v>
      </c>
      <c r="V74" s="185">
        <v>16.899999999999999</v>
      </c>
      <c r="W74" s="185">
        <v>17.399999999999999</v>
      </c>
      <c r="X74" s="185">
        <v>17.399999999999999</v>
      </c>
      <c r="Y74" s="185">
        <v>17.399999999999999</v>
      </c>
      <c r="Z74" s="185">
        <v>17.899999999999999</v>
      </c>
      <c r="AA74" s="32">
        <f t="shared" si="4"/>
        <v>17.399999999999999</v>
      </c>
    </row>
    <row r="75" spans="1:27" x14ac:dyDescent="0.25">
      <c r="A75" s="45">
        <f>+A74</f>
        <v>43403</v>
      </c>
      <c r="B75">
        <v>21</v>
      </c>
      <c r="C75" s="97">
        <v>182.5</v>
      </c>
      <c r="D75" s="97">
        <v>7.2</v>
      </c>
      <c r="E75" s="97">
        <v>7.94</v>
      </c>
      <c r="F75" s="97">
        <v>7.5</v>
      </c>
      <c r="G75" s="100">
        <v>6.62</v>
      </c>
      <c r="H75" s="32"/>
      <c r="I75" s="32"/>
      <c r="J75" s="32"/>
      <c r="K75" s="32"/>
      <c r="L75" s="33"/>
      <c r="U75" s="291">
        <v>43298</v>
      </c>
      <c r="V75" s="185">
        <v>20.6</v>
      </c>
      <c r="W75" s="185">
        <v>20.399999999999999</v>
      </c>
      <c r="X75" s="185">
        <v>20.5</v>
      </c>
      <c r="Y75" s="185">
        <v>20.399999999999999</v>
      </c>
      <c r="Z75" s="185">
        <v>20.6</v>
      </c>
      <c r="AA75" s="32">
        <f t="shared" si="4"/>
        <v>20.5</v>
      </c>
    </row>
    <row r="76" spans="1:27" x14ac:dyDescent="0.25">
      <c r="A76" s="45">
        <f>+A75</f>
        <v>43403</v>
      </c>
      <c r="B76">
        <v>33</v>
      </c>
      <c r="C76" s="97">
        <v>189.3</v>
      </c>
      <c r="D76" s="97">
        <v>7.1</v>
      </c>
      <c r="E76" s="97">
        <v>7.51</v>
      </c>
      <c r="F76" s="97">
        <v>7.7</v>
      </c>
      <c r="G76" s="100">
        <v>3.72</v>
      </c>
      <c r="H76" s="32"/>
      <c r="I76" s="32"/>
      <c r="J76" s="32"/>
      <c r="K76" s="32"/>
      <c r="L76" s="33"/>
      <c r="U76" s="291">
        <v>43305</v>
      </c>
      <c r="V76" s="185">
        <v>21.4</v>
      </c>
      <c r="W76" s="185">
        <v>21.5</v>
      </c>
      <c r="X76" s="185">
        <v>21.4</v>
      </c>
      <c r="Y76" s="185">
        <v>21.6</v>
      </c>
      <c r="Z76" s="185">
        <v>21.6</v>
      </c>
      <c r="AA76" s="32">
        <f t="shared" si="4"/>
        <v>21.5</v>
      </c>
    </row>
    <row r="77" spans="1:27" x14ac:dyDescent="0.25">
      <c r="A77" s="45">
        <f>+A76</f>
        <v>43403</v>
      </c>
      <c r="B77">
        <v>65</v>
      </c>
      <c r="C77" s="97">
        <v>206</v>
      </c>
      <c r="D77" s="97">
        <v>8.6</v>
      </c>
      <c r="E77" s="97">
        <v>11.36</v>
      </c>
      <c r="F77" s="97">
        <v>7.3</v>
      </c>
      <c r="G77" s="100">
        <v>4.96</v>
      </c>
      <c r="H77" s="32"/>
      <c r="I77" s="32"/>
      <c r="J77" s="32"/>
      <c r="K77" s="32"/>
      <c r="L77" s="33"/>
      <c r="U77" s="291">
        <v>43312</v>
      </c>
      <c r="V77" s="185">
        <v>21.2</v>
      </c>
      <c r="W77" s="185">
        <v>21.3</v>
      </c>
      <c r="X77" s="185">
        <v>21.2</v>
      </c>
      <c r="Y77" s="185">
        <v>21.3</v>
      </c>
      <c r="Z77" s="185">
        <v>21.6</v>
      </c>
      <c r="AA77" s="32">
        <f t="shared" si="4"/>
        <v>21.32</v>
      </c>
    </row>
    <row r="78" spans="1:27" x14ac:dyDescent="0.25">
      <c r="A78" s="45">
        <f>+A77</f>
        <v>43403</v>
      </c>
      <c r="B78">
        <v>86</v>
      </c>
      <c r="C78" s="97">
        <v>164.8</v>
      </c>
      <c r="D78" s="97">
        <v>7.4</v>
      </c>
      <c r="E78" s="97">
        <v>10.11</v>
      </c>
      <c r="F78" s="97">
        <v>7.4</v>
      </c>
      <c r="G78" s="100">
        <v>4.49</v>
      </c>
      <c r="H78" s="49">
        <f>+AVERAGE(C74:C78)</f>
        <v>183.54000000000002</v>
      </c>
      <c r="I78" s="49">
        <f>+AVERAGE(D74:D78)</f>
        <v>7.5200000000000005</v>
      </c>
      <c r="J78" s="49">
        <f>+AVERAGE(E74:E78)</f>
        <v>9.48</v>
      </c>
      <c r="K78" s="49">
        <f>+AVERAGE(F74:F78)</f>
        <v>7.5400000000000009</v>
      </c>
      <c r="L78" s="50">
        <f>+AVERAGE(G74:G78)</f>
        <v>4.6820000000000004</v>
      </c>
      <c r="U78" s="291">
        <v>43319</v>
      </c>
      <c r="V78" s="185">
        <v>20.7</v>
      </c>
      <c r="W78" s="185">
        <v>20.9</v>
      </c>
      <c r="X78" s="185">
        <v>20.8</v>
      </c>
      <c r="Y78" s="185">
        <v>20.8</v>
      </c>
      <c r="Z78" s="185">
        <v>21.1</v>
      </c>
      <c r="AA78" s="32">
        <f t="shared" si="4"/>
        <v>20.859999999999996</v>
      </c>
    </row>
    <row r="79" spans="1:27" x14ac:dyDescent="0.25">
      <c r="A79" s="45">
        <v>43431</v>
      </c>
      <c r="B79">
        <v>15</v>
      </c>
      <c r="C79" s="97">
        <v>168.5</v>
      </c>
      <c r="D79" s="97">
        <v>8.9</v>
      </c>
      <c r="E79" s="97">
        <v>12.47</v>
      </c>
      <c r="F79" s="97">
        <v>6.1</v>
      </c>
      <c r="G79" s="100">
        <v>1.85</v>
      </c>
      <c r="H79" s="32"/>
      <c r="I79" s="32"/>
      <c r="J79" s="32"/>
      <c r="K79" s="32"/>
      <c r="L79" s="33"/>
      <c r="U79" s="291">
        <v>43326</v>
      </c>
      <c r="V79" s="185">
        <v>18.600000000000001</v>
      </c>
      <c r="W79" s="185">
        <v>18.8</v>
      </c>
      <c r="X79" s="185">
        <v>18.7</v>
      </c>
      <c r="Y79" s="185">
        <v>18.600000000000001</v>
      </c>
      <c r="Z79" s="185">
        <v>18.8</v>
      </c>
      <c r="AA79" s="32">
        <f t="shared" si="4"/>
        <v>18.700000000000003</v>
      </c>
    </row>
    <row r="80" spans="1:27" x14ac:dyDescent="0.25">
      <c r="A80" s="45">
        <f>+A79</f>
        <v>43431</v>
      </c>
      <c r="B80">
        <v>21</v>
      </c>
      <c r="C80" s="97">
        <v>182.7</v>
      </c>
      <c r="D80" s="97">
        <v>7.5</v>
      </c>
      <c r="E80" s="97">
        <v>7.75</v>
      </c>
      <c r="F80" s="97">
        <v>5.8</v>
      </c>
      <c r="G80" s="100">
        <v>4.8099999999999996</v>
      </c>
      <c r="H80" s="32"/>
      <c r="I80" s="32"/>
      <c r="J80" s="32"/>
      <c r="K80" s="32"/>
      <c r="L80" s="33"/>
      <c r="U80" s="291">
        <v>43333</v>
      </c>
      <c r="V80" s="185">
        <v>19.2</v>
      </c>
      <c r="W80" s="185">
        <v>19.3</v>
      </c>
      <c r="X80" s="185">
        <v>19.3</v>
      </c>
      <c r="Y80" s="185">
        <v>19.2</v>
      </c>
      <c r="Z80" s="185">
        <v>19.399999999999999</v>
      </c>
      <c r="AA80" s="32">
        <f t="shared" si="4"/>
        <v>19.28</v>
      </c>
    </row>
    <row r="81" spans="1:27" x14ac:dyDescent="0.25">
      <c r="A81" s="45">
        <f>+A80</f>
        <v>43431</v>
      </c>
      <c r="B81">
        <v>33</v>
      </c>
      <c r="C81" s="97">
        <v>189.6</v>
      </c>
      <c r="D81" s="97">
        <v>6.9</v>
      </c>
      <c r="E81" s="97">
        <v>2.7</v>
      </c>
      <c r="F81" s="97">
        <v>5.7</v>
      </c>
      <c r="G81" s="100">
        <v>2.86</v>
      </c>
      <c r="H81" s="32"/>
      <c r="I81" s="32"/>
      <c r="J81" s="32"/>
      <c r="K81" s="32"/>
      <c r="L81" s="33"/>
      <c r="U81" s="291">
        <v>43340</v>
      </c>
      <c r="V81" s="185">
        <v>16.600000000000001</v>
      </c>
      <c r="W81" s="185">
        <v>16.7</v>
      </c>
      <c r="X81" s="185">
        <v>16.600000000000001</v>
      </c>
      <c r="Y81" s="185">
        <v>16.399999999999999</v>
      </c>
      <c r="Z81" s="185">
        <v>16.8</v>
      </c>
      <c r="AA81" s="32">
        <f t="shared" si="4"/>
        <v>16.619999999999997</v>
      </c>
    </row>
    <row r="82" spans="1:27" x14ac:dyDescent="0.25">
      <c r="A82" s="45">
        <f>+A81</f>
        <v>43431</v>
      </c>
      <c r="B82">
        <v>65</v>
      </c>
      <c r="C82" s="97">
        <v>209</v>
      </c>
      <c r="D82" s="97">
        <v>8.3000000000000007</v>
      </c>
      <c r="E82" s="97">
        <v>13.13</v>
      </c>
      <c r="F82" s="97">
        <v>5.6</v>
      </c>
      <c r="G82" s="100">
        <v>3.26</v>
      </c>
      <c r="H82" s="32"/>
      <c r="I82" s="32"/>
      <c r="J82" s="32"/>
      <c r="K82" s="32"/>
      <c r="L82" s="33"/>
      <c r="U82" s="291">
        <v>43347</v>
      </c>
      <c r="V82" s="185">
        <v>18</v>
      </c>
      <c r="W82" s="185">
        <v>18.100000000000001</v>
      </c>
      <c r="X82" s="185">
        <v>18.2</v>
      </c>
      <c r="Y82" s="185">
        <v>18.100000000000001</v>
      </c>
      <c r="Z82" s="185">
        <v>18.100000000000001</v>
      </c>
      <c r="AA82" s="32">
        <f t="shared" si="4"/>
        <v>18.100000000000001</v>
      </c>
    </row>
    <row r="83" spans="1:27" x14ac:dyDescent="0.25">
      <c r="A83" s="45">
        <f>+A82</f>
        <v>43431</v>
      </c>
      <c r="B83">
        <v>86</v>
      </c>
      <c r="C83" s="97">
        <v>145.1</v>
      </c>
      <c r="D83" s="97">
        <v>6.9</v>
      </c>
      <c r="E83" s="97">
        <v>9.43</v>
      </c>
      <c r="F83" s="97">
        <v>5.7</v>
      </c>
      <c r="G83" s="100">
        <v>3.82</v>
      </c>
      <c r="H83" s="49">
        <f>+AVERAGE(C79:C83)</f>
        <v>178.98</v>
      </c>
      <c r="I83" s="49">
        <f>+AVERAGE(D79:D83)</f>
        <v>7.7</v>
      </c>
      <c r="J83" s="49">
        <f>+AVERAGE(E79:E83)</f>
        <v>9.0960000000000001</v>
      </c>
      <c r="K83" s="49">
        <f>+AVERAGE(F79:F83)</f>
        <v>5.7799999999999994</v>
      </c>
      <c r="L83" s="50">
        <f>+AVERAGE(G79:G83)</f>
        <v>3.3199999999999994</v>
      </c>
      <c r="U83" s="291">
        <v>43361</v>
      </c>
      <c r="V83" s="185">
        <v>14.6</v>
      </c>
      <c r="W83" s="185">
        <v>14.8</v>
      </c>
      <c r="X83" s="185">
        <v>14.7</v>
      </c>
      <c r="Y83" s="185">
        <v>14.8</v>
      </c>
      <c r="Z83" s="185">
        <v>14.7</v>
      </c>
      <c r="AA83" s="32">
        <f t="shared" si="4"/>
        <v>14.719999999999999</v>
      </c>
    </row>
    <row r="84" spans="1:27" x14ac:dyDescent="0.25">
      <c r="A84" s="45">
        <v>43515</v>
      </c>
      <c r="B84">
        <v>15</v>
      </c>
      <c r="C84" s="97">
        <v>87.8</v>
      </c>
      <c r="D84" s="97">
        <v>9.6</v>
      </c>
      <c r="E84" s="97">
        <v>20.7</v>
      </c>
      <c r="F84" s="97">
        <v>4.7</v>
      </c>
      <c r="G84" s="100">
        <v>1.79</v>
      </c>
      <c r="H84" s="32"/>
      <c r="I84" s="32"/>
      <c r="J84" s="32"/>
      <c r="K84" s="32"/>
      <c r="L84" s="33"/>
      <c r="U84" s="291">
        <v>43375</v>
      </c>
      <c r="V84" s="185">
        <v>9.6999999999999993</v>
      </c>
      <c r="W84" s="185">
        <v>10.1</v>
      </c>
      <c r="X84" s="185">
        <v>10.3</v>
      </c>
      <c r="Y84" s="185">
        <v>10.3</v>
      </c>
      <c r="Z84" s="185">
        <v>10.5</v>
      </c>
      <c r="AA84" s="32">
        <f t="shared" si="4"/>
        <v>10.18</v>
      </c>
    </row>
    <row r="85" spans="1:27" x14ac:dyDescent="0.25">
      <c r="A85" s="45">
        <f>+A84</f>
        <v>43515</v>
      </c>
      <c r="B85">
        <v>21</v>
      </c>
      <c r="C85" s="97">
        <v>143.5</v>
      </c>
      <c r="D85" s="97">
        <v>6.6</v>
      </c>
      <c r="E85" s="97">
        <v>4</v>
      </c>
      <c r="F85" s="97">
        <v>4.3</v>
      </c>
      <c r="G85" s="100">
        <v>3.7</v>
      </c>
      <c r="H85" s="32"/>
      <c r="I85" s="32"/>
      <c r="J85" s="32"/>
      <c r="K85" s="32"/>
      <c r="L85" s="33"/>
      <c r="U85" s="291">
        <v>43403</v>
      </c>
      <c r="V85" s="185">
        <v>7.8</v>
      </c>
      <c r="W85" s="185">
        <v>7.5</v>
      </c>
      <c r="X85" s="185">
        <v>7.7</v>
      </c>
      <c r="Y85" s="185">
        <v>7.3</v>
      </c>
      <c r="Z85" s="185">
        <v>7.4</v>
      </c>
      <c r="AA85" s="32">
        <f t="shared" si="4"/>
        <v>7.5400000000000009</v>
      </c>
    </row>
    <row r="86" spans="1:27" x14ac:dyDescent="0.25">
      <c r="A86" s="45">
        <f>+A85</f>
        <v>43515</v>
      </c>
      <c r="B86">
        <v>33</v>
      </c>
      <c r="C86" s="97">
        <v>136.19999999999999</v>
      </c>
      <c r="D86" s="97">
        <v>6.6</v>
      </c>
      <c r="E86" s="97">
        <v>4.5</v>
      </c>
      <c r="F86" s="97">
        <v>4.3</v>
      </c>
      <c r="G86" s="100">
        <v>2.57</v>
      </c>
      <c r="H86" s="32"/>
      <c r="I86" s="32"/>
      <c r="J86" s="32"/>
      <c r="K86" s="32"/>
      <c r="L86" s="33"/>
      <c r="U86" s="291">
        <v>43431</v>
      </c>
      <c r="V86" s="185">
        <v>6.1</v>
      </c>
      <c r="W86" s="185">
        <v>5.8</v>
      </c>
      <c r="X86" s="185">
        <v>5.7</v>
      </c>
      <c r="Y86" s="185">
        <v>5.6</v>
      </c>
      <c r="Z86" s="185">
        <v>5.7</v>
      </c>
      <c r="AA86" s="32">
        <f t="shared" si="4"/>
        <v>5.7799999999999994</v>
      </c>
    </row>
    <row r="87" spans="1:27" x14ac:dyDescent="0.25">
      <c r="A87" s="45">
        <f>+A86</f>
        <v>43515</v>
      </c>
      <c r="B87">
        <v>65</v>
      </c>
      <c r="C87" s="97">
        <v>89.1</v>
      </c>
      <c r="D87" s="97">
        <v>9.1999999999999993</v>
      </c>
      <c r="E87" s="97">
        <v>20.8</v>
      </c>
      <c r="F87" s="97">
        <v>4.3</v>
      </c>
      <c r="G87" s="100">
        <v>1.68</v>
      </c>
      <c r="H87" s="32"/>
      <c r="I87" s="32"/>
      <c r="J87" s="32"/>
      <c r="K87" s="32"/>
      <c r="L87" s="33"/>
      <c r="U87" s="291">
        <v>43515</v>
      </c>
      <c r="V87" s="185">
        <v>4.7</v>
      </c>
      <c r="W87" s="185">
        <v>4.3</v>
      </c>
      <c r="X87" s="185">
        <v>4.3</v>
      </c>
      <c r="Y87" s="185">
        <v>4.3</v>
      </c>
      <c r="Z87" s="185">
        <v>4.2</v>
      </c>
      <c r="AA87" s="32">
        <f t="shared" si="4"/>
        <v>4.3600000000000003</v>
      </c>
    </row>
    <row r="88" spans="1:27" x14ac:dyDescent="0.25">
      <c r="A88" s="45">
        <f>+A87</f>
        <v>43515</v>
      </c>
      <c r="B88">
        <v>86</v>
      </c>
      <c r="C88" s="97">
        <v>111.8</v>
      </c>
      <c r="D88" s="97">
        <v>6.6</v>
      </c>
      <c r="E88" s="97">
        <v>5.6</v>
      </c>
      <c r="F88" s="97">
        <v>4.2</v>
      </c>
      <c r="G88" s="100">
        <v>5.25</v>
      </c>
      <c r="H88" s="49">
        <f>+AVERAGE(C84:C88)</f>
        <v>113.67999999999999</v>
      </c>
      <c r="I88" s="49">
        <f>+AVERAGE(D84:D88)</f>
        <v>7.7199999999999989</v>
      </c>
      <c r="J88" s="49">
        <f>+AVERAGE(E84:E88)</f>
        <v>11.120000000000001</v>
      </c>
      <c r="K88" s="49">
        <f>+AVERAGE(F84:F88)</f>
        <v>4.3600000000000003</v>
      </c>
      <c r="L88" s="50">
        <f>+AVERAGE(G84:G88)</f>
        <v>2.9980000000000002</v>
      </c>
      <c r="U88" s="291">
        <v>43543</v>
      </c>
      <c r="V88" s="185">
        <v>4.9000000000000004</v>
      </c>
      <c r="W88" s="185">
        <v>5.4</v>
      </c>
      <c r="X88" s="185">
        <v>5.0999999999999996</v>
      </c>
      <c r="Y88" s="185">
        <v>5.0999999999999996</v>
      </c>
      <c r="Z88" s="185">
        <v>5.0999999999999996</v>
      </c>
      <c r="AA88" s="32">
        <f t="shared" si="4"/>
        <v>5.12</v>
      </c>
    </row>
    <row r="89" spans="1:27" x14ac:dyDescent="0.25">
      <c r="A89" s="45">
        <v>43543</v>
      </c>
      <c r="B89">
        <v>15</v>
      </c>
      <c r="C89" s="97">
        <v>97.8</v>
      </c>
      <c r="D89" s="97">
        <v>10.3</v>
      </c>
      <c r="E89" s="97">
        <v>17.2</v>
      </c>
      <c r="F89" s="97">
        <v>4.9000000000000004</v>
      </c>
      <c r="G89" s="100">
        <v>2.2400000000000002</v>
      </c>
      <c r="H89" s="32"/>
      <c r="I89" s="32"/>
      <c r="J89" s="32"/>
      <c r="K89" s="32"/>
      <c r="L89" s="33"/>
      <c r="U89" s="291">
        <v>43578</v>
      </c>
      <c r="V89" s="185">
        <v>11.1</v>
      </c>
      <c r="W89" s="185">
        <v>11</v>
      </c>
      <c r="X89" s="185">
        <v>10.7</v>
      </c>
      <c r="Y89" s="185">
        <v>11.7</v>
      </c>
      <c r="Z89" s="185">
        <v>11.3</v>
      </c>
      <c r="AA89" s="32">
        <f t="shared" si="4"/>
        <v>11.16</v>
      </c>
    </row>
    <row r="90" spans="1:27" x14ac:dyDescent="0.25">
      <c r="A90" s="45">
        <v>43543</v>
      </c>
      <c r="B90">
        <v>21</v>
      </c>
      <c r="C90" s="97">
        <v>124.6</v>
      </c>
      <c r="D90" s="97">
        <v>7.2</v>
      </c>
      <c r="E90" s="97">
        <v>9.4</v>
      </c>
      <c r="F90" s="97">
        <v>5.4</v>
      </c>
      <c r="G90" s="100">
        <v>1.96</v>
      </c>
      <c r="H90" s="32"/>
      <c r="I90" s="32"/>
      <c r="J90" s="32"/>
      <c r="K90" s="32"/>
      <c r="L90" s="33"/>
      <c r="U90" s="291">
        <v>43606</v>
      </c>
      <c r="V90" s="32">
        <v>12.8</v>
      </c>
      <c r="W90" s="32">
        <v>13.4</v>
      </c>
      <c r="X90" s="32">
        <v>12.9</v>
      </c>
      <c r="Y90" s="32">
        <v>13.1</v>
      </c>
      <c r="Z90" s="32">
        <v>12.9</v>
      </c>
      <c r="AA90" s="32">
        <f t="shared" si="4"/>
        <v>13.020000000000001</v>
      </c>
    </row>
    <row r="91" spans="1:27" x14ac:dyDescent="0.25">
      <c r="A91" s="45">
        <v>43543</v>
      </c>
      <c r="B91">
        <v>33</v>
      </c>
      <c r="C91" s="97">
        <v>107.6</v>
      </c>
      <c r="D91" s="97">
        <v>6.8</v>
      </c>
      <c r="E91" s="97">
        <v>5.5</v>
      </c>
      <c r="F91" s="97">
        <v>5.0999999999999996</v>
      </c>
      <c r="G91" s="100">
        <v>1.69</v>
      </c>
      <c r="H91" s="32"/>
      <c r="I91" s="32"/>
      <c r="J91" s="32"/>
      <c r="K91" s="32"/>
      <c r="L91" s="33"/>
    </row>
    <row r="92" spans="1:27" x14ac:dyDescent="0.25">
      <c r="A92" s="45">
        <v>43543</v>
      </c>
      <c r="B92">
        <v>65</v>
      </c>
      <c r="C92" s="97">
        <v>103.1</v>
      </c>
      <c r="D92" s="97">
        <v>9.1999999999999993</v>
      </c>
      <c r="E92" s="97">
        <v>14.7</v>
      </c>
      <c r="F92" s="97">
        <v>5.0999999999999996</v>
      </c>
      <c r="G92" s="100">
        <v>16.760000000000002</v>
      </c>
      <c r="H92" s="32"/>
      <c r="I92" s="32"/>
      <c r="J92" s="32"/>
      <c r="K92" s="32"/>
      <c r="L92" s="33"/>
      <c r="U92" s="32" t="s">
        <v>23</v>
      </c>
      <c r="V92" s="187">
        <v>15</v>
      </c>
      <c r="W92" s="187">
        <v>21</v>
      </c>
      <c r="X92" s="187">
        <v>33</v>
      </c>
      <c r="Y92" s="187">
        <v>65</v>
      </c>
      <c r="Z92" s="187">
        <v>86</v>
      </c>
      <c r="AA92" s="32" t="s">
        <v>15</v>
      </c>
    </row>
    <row r="93" spans="1:27" x14ac:dyDescent="0.25">
      <c r="A93" s="45">
        <v>43543</v>
      </c>
      <c r="B93">
        <v>86</v>
      </c>
      <c r="C93" s="97">
        <v>79.5</v>
      </c>
      <c r="D93" s="97">
        <v>6.5</v>
      </c>
      <c r="E93" s="97">
        <v>6</v>
      </c>
      <c r="F93" s="97">
        <v>5.0999999999999996</v>
      </c>
      <c r="G93" s="100">
        <v>6.88</v>
      </c>
      <c r="H93" s="49">
        <f>+AVERAGE(C89:C93)</f>
        <v>102.52000000000001</v>
      </c>
      <c r="I93" s="49">
        <f>+AVERAGE(D89:D93)</f>
        <v>8</v>
      </c>
      <c r="J93" s="49">
        <f>+AVERAGE(E89:E93)</f>
        <v>10.559999999999999</v>
      </c>
      <c r="K93" s="49">
        <f>+AVERAGE(F89:F93)</f>
        <v>5.12</v>
      </c>
      <c r="L93" s="50">
        <f>+AVERAGE(G89:G93)</f>
        <v>5.9060000000000006</v>
      </c>
      <c r="U93" s="291">
        <v>43270</v>
      </c>
      <c r="V93" s="185">
        <v>1.47</v>
      </c>
      <c r="W93" s="185">
        <v>1.23</v>
      </c>
      <c r="X93" s="185">
        <v>1.63</v>
      </c>
      <c r="Y93" s="185">
        <v>3.69</v>
      </c>
      <c r="Z93" s="185">
        <v>2.09</v>
      </c>
      <c r="AA93" s="32">
        <f t="shared" ref="AA93:AA112" si="5">+AVERAGE(V93:Z93)</f>
        <v>2.0219999999999998</v>
      </c>
    </row>
    <row r="94" spans="1:27" x14ac:dyDescent="0.25">
      <c r="A94" s="45">
        <v>43578</v>
      </c>
      <c r="B94">
        <v>15</v>
      </c>
      <c r="C94" s="97">
        <v>117</v>
      </c>
      <c r="D94" s="97">
        <v>9.5</v>
      </c>
      <c r="E94" s="97">
        <v>5.7</v>
      </c>
      <c r="F94" s="97">
        <v>11.1</v>
      </c>
      <c r="G94" s="100">
        <v>10.41</v>
      </c>
      <c r="H94" s="49"/>
      <c r="I94" s="49"/>
      <c r="J94" s="49"/>
      <c r="K94" s="49"/>
      <c r="L94" s="49"/>
      <c r="U94" s="291">
        <v>43277</v>
      </c>
      <c r="V94" s="185">
        <v>2.4900000000000002</v>
      </c>
      <c r="W94" s="185">
        <v>7.59</v>
      </c>
      <c r="X94" s="185">
        <v>5.07</v>
      </c>
      <c r="Y94" s="185">
        <v>2.57</v>
      </c>
      <c r="Z94" s="185">
        <v>3.24</v>
      </c>
      <c r="AA94" s="32">
        <f t="shared" si="5"/>
        <v>4.1920000000000002</v>
      </c>
    </row>
    <row r="95" spans="1:27" x14ac:dyDescent="0.25">
      <c r="A95" s="45">
        <v>43578</v>
      </c>
      <c r="B95">
        <v>21</v>
      </c>
      <c r="C95" s="97">
        <v>127.3</v>
      </c>
      <c r="D95" s="97">
        <v>9.6999999999999993</v>
      </c>
      <c r="E95" s="97">
        <v>5</v>
      </c>
      <c r="F95" s="97">
        <v>11</v>
      </c>
      <c r="G95" s="100">
        <v>2.81</v>
      </c>
      <c r="H95" s="49"/>
      <c r="I95" s="49"/>
      <c r="J95" s="49"/>
      <c r="K95" s="49"/>
      <c r="L95" s="49"/>
      <c r="U95" s="291">
        <v>43284</v>
      </c>
      <c r="V95" s="185">
        <v>1.1200000000000001</v>
      </c>
      <c r="W95" s="185">
        <v>1.87</v>
      </c>
      <c r="X95" s="185">
        <v>1.91</v>
      </c>
      <c r="Y95" s="185">
        <v>1.71</v>
      </c>
      <c r="Z95" s="185">
        <v>3.27</v>
      </c>
      <c r="AA95" s="32">
        <f t="shared" si="5"/>
        <v>1.9760000000000002</v>
      </c>
    </row>
    <row r="96" spans="1:27" x14ac:dyDescent="0.25">
      <c r="A96" s="45">
        <v>43578</v>
      </c>
      <c r="B96">
        <v>33</v>
      </c>
      <c r="C96" s="97">
        <v>92.7</v>
      </c>
      <c r="D96" s="97">
        <v>6.9</v>
      </c>
      <c r="E96" s="97">
        <v>3.4</v>
      </c>
      <c r="F96" s="97">
        <v>10.7</v>
      </c>
      <c r="G96" s="100">
        <v>3.47</v>
      </c>
      <c r="H96" s="49"/>
      <c r="I96" s="49"/>
      <c r="J96" s="49"/>
      <c r="K96" s="49"/>
      <c r="L96" s="49"/>
      <c r="U96" s="291">
        <v>43291</v>
      </c>
      <c r="V96" s="185">
        <v>3.24</v>
      </c>
      <c r="W96" s="185">
        <v>2.72</v>
      </c>
      <c r="X96" s="185">
        <v>4.04</v>
      </c>
      <c r="Y96" s="185">
        <v>2.38</v>
      </c>
      <c r="Z96" s="185">
        <v>2.67</v>
      </c>
      <c r="AA96" s="32">
        <f t="shared" si="5"/>
        <v>3.01</v>
      </c>
    </row>
    <row r="97" spans="1:27" x14ac:dyDescent="0.25">
      <c r="A97" s="45">
        <v>43578</v>
      </c>
      <c r="B97">
        <v>65</v>
      </c>
      <c r="C97" s="97">
        <v>102.6</v>
      </c>
      <c r="D97" s="97">
        <v>9.6999999999999993</v>
      </c>
      <c r="E97" s="97">
        <v>13.9</v>
      </c>
      <c r="F97" s="97">
        <v>11.7</v>
      </c>
      <c r="G97" s="100">
        <v>17.64</v>
      </c>
      <c r="H97" s="49"/>
      <c r="I97" s="49"/>
      <c r="J97" s="49"/>
      <c r="K97" s="49"/>
      <c r="L97" s="49"/>
      <c r="U97" s="291">
        <v>43298</v>
      </c>
      <c r="V97" s="185">
        <v>2.63</v>
      </c>
      <c r="W97" s="185">
        <v>2.83</v>
      </c>
      <c r="X97" s="185">
        <v>3.04</v>
      </c>
      <c r="Y97" s="185">
        <v>2.91</v>
      </c>
      <c r="Z97" s="185">
        <v>3.14</v>
      </c>
      <c r="AA97" s="32">
        <f t="shared" si="5"/>
        <v>2.91</v>
      </c>
    </row>
    <row r="98" spans="1:27" x14ac:dyDescent="0.25">
      <c r="A98" s="45">
        <v>43578</v>
      </c>
      <c r="B98">
        <v>86</v>
      </c>
      <c r="C98" s="97">
        <v>64.400000000000006</v>
      </c>
      <c r="D98" s="97">
        <v>6.2</v>
      </c>
      <c r="E98" s="97">
        <v>3</v>
      </c>
      <c r="F98" s="97">
        <v>11.3</v>
      </c>
      <c r="G98" s="100">
        <v>3.2</v>
      </c>
      <c r="H98" s="49">
        <f>+AVERAGE(C94:C98)</f>
        <v>100.8</v>
      </c>
      <c r="I98" s="49">
        <f>+AVERAGE(D94:D98)</f>
        <v>8.4</v>
      </c>
      <c r="J98" s="49">
        <f>+AVERAGE(E94:E98)</f>
        <v>6.2</v>
      </c>
      <c r="K98" s="49">
        <f>+AVERAGE(F94:F98)</f>
        <v>11.16</v>
      </c>
      <c r="L98" s="49"/>
      <c r="M98" s="107"/>
      <c r="U98" s="291">
        <v>43305</v>
      </c>
      <c r="V98" s="185">
        <v>2.85</v>
      </c>
      <c r="W98" s="185">
        <v>3.15</v>
      </c>
      <c r="X98" s="185">
        <v>3.14</v>
      </c>
      <c r="Y98" s="185">
        <v>3.43</v>
      </c>
      <c r="Z98" s="185">
        <v>2.98</v>
      </c>
      <c r="AA98" s="32">
        <f t="shared" si="5"/>
        <v>3.1100000000000003</v>
      </c>
    </row>
    <row r="99" spans="1:27" x14ac:dyDescent="0.25">
      <c r="A99" s="45">
        <v>43606</v>
      </c>
      <c r="B99">
        <v>15</v>
      </c>
      <c r="C99">
        <v>107.6</v>
      </c>
      <c r="D99">
        <v>9.4</v>
      </c>
      <c r="E99">
        <v>5.5</v>
      </c>
      <c r="F99">
        <v>12.8</v>
      </c>
      <c r="G99" s="33">
        <v>5.0199999999999996</v>
      </c>
      <c r="U99" s="291">
        <v>43312</v>
      </c>
      <c r="V99" s="185">
        <v>4.59</v>
      </c>
      <c r="W99" s="185">
        <v>3.79</v>
      </c>
      <c r="X99" s="185">
        <v>5.52</v>
      </c>
      <c r="Y99" s="185">
        <v>3.72</v>
      </c>
      <c r="Z99" s="185">
        <v>2.66</v>
      </c>
      <c r="AA99" s="32">
        <f t="shared" si="5"/>
        <v>4.0559999999999992</v>
      </c>
    </row>
    <row r="100" spans="1:27" x14ac:dyDescent="0.25">
      <c r="A100" s="45">
        <v>43606</v>
      </c>
      <c r="B100">
        <v>21</v>
      </c>
      <c r="C100">
        <v>112.3</v>
      </c>
      <c r="D100">
        <v>7</v>
      </c>
      <c r="E100">
        <v>4.4000000000000004</v>
      </c>
      <c r="F100">
        <v>13.4</v>
      </c>
      <c r="G100" s="33">
        <v>2.2999999999999998</v>
      </c>
      <c r="U100" s="291">
        <v>43319</v>
      </c>
      <c r="V100" s="185">
        <v>3.9</v>
      </c>
      <c r="W100" s="185">
        <v>3.3</v>
      </c>
      <c r="X100" s="185">
        <v>5.65</v>
      </c>
      <c r="Y100" s="185">
        <v>4.0599999999999996</v>
      </c>
      <c r="Z100" s="185">
        <v>2.48</v>
      </c>
      <c r="AA100" s="32">
        <f t="shared" si="5"/>
        <v>3.8780000000000001</v>
      </c>
    </row>
    <row r="101" spans="1:27" x14ac:dyDescent="0.25">
      <c r="A101" s="45">
        <v>43606</v>
      </c>
      <c r="B101">
        <v>33</v>
      </c>
      <c r="C101">
        <v>79.599999999999994</v>
      </c>
      <c r="D101">
        <v>6.3</v>
      </c>
      <c r="E101">
        <v>0.5</v>
      </c>
      <c r="F101">
        <v>12.9</v>
      </c>
      <c r="G101" s="33">
        <v>2.4</v>
      </c>
      <c r="U101" s="291">
        <v>43326</v>
      </c>
      <c r="V101" s="185">
        <v>4.68</v>
      </c>
      <c r="W101" s="185">
        <v>3.13</v>
      </c>
      <c r="X101" s="185">
        <v>4.71</v>
      </c>
      <c r="Y101" s="185">
        <v>3.72</v>
      </c>
      <c r="Z101" s="185">
        <v>2.84</v>
      </c>
      <c r="AA101" s="32">
        <f t="shared" si="5"/>
        <v>3.8159999999999998</v>
      </c>
    </row>
    <row r="102" spans="1:27" x14ac:dyDescent="0.25">
      <c r="A102" s="45">
        <v>43606</v>
      </c>
      <c r="B102">
        <v>65</v>
      </c>
      <c r="C102">
        <v>87.7</v>
      </c>
      <c r="D102">
        <v>8.9</v>
      </c>
      <c r="E102">
        <v>9.1999999999999993</v>
      </c>
      <c r="F102">
        <v>13.1</v>
      </c>
      <c r="G102" s="33">
        <v>17.62</v>
      </c>
      <c r="U102" s="291">
        <v>43333</v>
      </c>
      <c r="V102" s="185">
        <v>4.22</v>
      </c>
      <c r="W102" s="185">
        <v>3.54</v>
      </c>
      <c r="X102" s="185">
        <v>4.78</v>
      </c>
      <c r="Y102" s="185">
        <v>3.43</v>
      </c>
      <c r="Z102" s="185">
        <v>2.92</v>
      </c>
      <c r="AA102" s="32">
        <f t="shared" si="5"/>
        <v>3.778</v>
      </c>
    </row>
    <row r="103" spans="1:27" x14ac:dyDescent="0.25">
      <c r="A103" s="45">
        <v>43606</v>
      </c>
      <c r="B103">
        <v>86</v>
      </c>
      <c r="C103">
        <v>53.2</v>
      </c>
      <c r="D103">
        <v>5.9</v>
      </c>
      <c r="E103">
        <v>0.5</v>
      </c>
      <c r="F103">
        <v>12.9</v>
      </c>
      <c r="G103" s="33">
        <v>8.69</v>
      </c>
      <c r="H103" s="49">
        <f>+AVERAGE(C99:C103)</f>
        <v>88.08</v>
      </c>
      <c r="I103" s="49">
        <f>+AVERAGE(D99:D103)</f>
        <v>7.5</v>
      </c>
      <c r="J103" s="49">
        <f>+AVERAGE(E99:E103)</f>
        <v>4.0200000000000005</v>
      </c>
      <c r="K103" s="49">
        <f>+AVERAGE(F99:F103)</f>
        <v>13.020000000000001</v>
      </c>
      <c r="M103" s="107"/>
      <c r="U103" s="291">
        <v>43340</v>
      </c>
      <c r="V103" s="185">
        <v>3.91</v>
      </c>
      <c r="W103" s="185">
        <v>3.41</v>
      </c>
      <c r="X103" s="185">
        <v>3.28</v>
      </c>
      <c r="Y103" s="185">
        <v>3.71</v>
      </c>
      <c r="Z103" s="185">
        <v>2.58</v>
      </c>
      <c r="AA103" s="32">
        <f t="shared" si="5"/>
        <v>3.3780000000000001</v>
      </c>
    </row>
    <row r="104" spans="1:27" x14ac:dyDescent="0.25">
      <c r="U104" s="291">
        <v>43347</v>
      </c>
      <c r="V104" s="185">
        <v>3.61</v>
      </c>
      <c r="W104" s="185">
        <v>2.38</v>
      </c>
      <c r="X104" s="185">
        <v>3.85</v>
      </c>
      <c r="Y104" s="185">
        <v>4.26</v>
      </c>
      <c r="Z104" s="185">
        <v>3.51</v>
      </c>
      <c r="AA104" s="32">
        <f t="shared" si="5"/>
        <v>3.5219999999999998</v>
      </c>
    </row>
    <row r="105" spans="1:27" x14ac:dyDescent="0.25">
      <c r="U105" s="291">
        <v>43361</v>
      </c>
      <c r="V105" s="185">
        <v>3.2</v>
      </c>
      <c r="W105" s="185">
        <v>2.85</v>
      </c>
      <c r="X105" s="185">
        <v>5.54</v>
      </c>
      <c r="Y105" s="185">
        <v>3.8</v>
      </c>
      <c r="Z105" s="185">
        <v>2.94</v>
      </c>
      <c r="AA105" s="32">
        <f t="shared" si="5"/>
        <v>3.6660000000000004</v>
      </c>
    </row>
    <row r="106" spans="1:27" x14ac:dyDescent="0.25">
      <c r="U106" s="291">
        <v>43375</v>
      </c>
      <c r="V106" s="185">
        <v>4.96</v>
      </c>
      <c r="W106" s="185">
        <v>6.85</v>
      </c>
      <c r="X106" s="185">
        <v>7.22</v>
      </c>
      <c r="Y106" s="185">
        <v>6.6</v>
      </c>
      <c r="Z106" s="185">
        <v>5.56</v>
      </c>
      <c r="AA106" s="32">
        <f t="shared" si="5"/>
        <v>6.2379999999999987</v>
      </c>
    </row>
    <row r="107" spans="1:27" x14ac:dyDescent="0.25">
      <c r="U107" s="291">
        <v>43403</v>
      </c>
      <c r="V107" s="185">
        <v>3.62</v>
      </c>
      <c r="W107" s="185">
        <v>6.62</v>
      </c>
      <c r="X107" s="185">
        <v>3.72</v>
      </c>
      <c r="Y107" s="185">
        <v>4.96</v>
      </c>
      <c r="Z107" s="185">
        <v>4.49</v>
      </c>
      <c r="AA107" s="32">
        <f t="shared" si="5"/>
        <v>4.6820000000000004</v>
      </c>
    </row>
    <row r="108" spans="1:27" x14ac:dyDescent="0.25">
      <c r="U108" s="291">
        <v>43431</v>
      </c>
      <c r="V108" s="185">
        <v>1.85</v>
      </c>
      <c r="W108" s="185">
        <v>4.8099999999999996</v>
      </c>
      <c r="X108" s="185">
        <v>2.86</v>
      </c>
      <c r="Y108" s="185">
        <v>3.26</v>
      </c>
      <c r="Z108" s="185">
        <v>3.82</v>
      </c>
      <c r="AA108" s="32">
        <f t="shared" si="5"/>
        <v>3.3199999999999994</v>
      </c>
    </row>
    <row r="109" spans="1:27" x14ac:dyDescent="0.25">
      <c r="U109" s="291">
        <v>43515</v>
      </c>
      <c r="V109" s="185">
        <v>1.79</v>
      </c>
      <c r="W109" s="185">
        <v>3.7</v>
      </c>
      <c r="X109" s="185">
        <v>2.57</v>
      </c>
      <c r="Y109" s="185">
        <v>1.68</v>
      </c>
      <c r="Z109" s="185">
        <v>5.25</v>
      </c>
      <c r="AA109" s="32">
        <f t="shared" si="5"/>
        <v>2.9980000000000002</v>
      </c>
    </row>
    <row r="110" spans="1:27" x14ac:dyDescent="0.25">
      <c r="U110" s="291">
        <v>43543</v>
      </c>
      <c r="V110" s="185">
        <v>2.2400000000000002</v>
      </c>
      <c r="W110" s="185">
        <v>1.96</v>
      </c>
      <c r="X110" s="185">
        <v>1.69</v>
      </c>
      <c r="Y110" s="185">
        <v>16.760000000000002</v>
      </c>
      <c r="Z110" s="185">
        <v>6.88</v>
      </c>
      <c r="AA110" s="32">
        <f t="shared" si="5"/>
        <v>5.9060000000000006</v>
      </c>
    </row>
    <row r="111" spans="1:27" x14ac:dyDescent="0.25">
      <c r="U111" s="291">
        <v>43578</v>
      </c>
      <c r="V111" s="185">
        <v>10.41</v>
      </c>
      <c r="W111" s="185">
        <v>2.81</v>
      </c>
      <c r="X111" s="185">
        <v>3.47</v>
      </c>
      <c r="Y111" s="185">
        <v>17.64</v>
      </c>
      <c r="Z111" s="185">
        <v>3.2</v>
      </c>
      <c r="AA111" s="32">
        <f t="shared" si="5"/>
        <v>7.5060000000000002</v>
      </c>
    </row>
    <row r="112" spans="1:27" x14ac:dyDescent="0.25">
      <c r="U112" s="291">
        <v>43606</v>
      </c>
      <c r="V112" s="32">
        <v>5.0199999999999996</v>
      </c>
      <c r="W112" s="32">
        <v>2.2999999999999998</v>
      </c>
      <c r="X112" s="32">
        <v>2.4</v>
      </c>
      <c r="Y112" s="32">
        <v>17.62</v>
      </c>
      <c r="Z112" s="32">
        <v>8.69</v>
      </c>
      <c r="AA112" s="32">
        <f t="shared" si="5"/>
        <v>7.2060000000000004</v>
      </c>
    </row>
  </sheetData>
  <mergeCells count="1">
    <mergeCell ref="H2:L2"/>
  </mergeCells>
  <pageMargins left="0.7" right="0.7" top="0.78740157499999996" bottom="0.78740157499999996" header="0.3" footer="0.3"/>
  <pageSetup paperSize="9" orientation="portrait" r:id="rId1"/>
  <ignoredErrors>
    <ignoredError sqref="H8:K13 H18:K28 H33:K49 H99:K103 H53:K93 H98:K9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Environ figures</vt:lpstr>
      <vt:lpstr>Growth figures</vt:lpstr>
      <vt:lpstr>Destr samp cosms</vt:lpstr>
      <vt:lpstr>Electrodes DSM</vt:lpstr>
      <vt:lpstr>Growth rate cosms</vt:lpstr>
      <vt:lpstr>Data set regr growth cosms</vt:lpstr>
      <vt:lpstr>Electrodes growth cosms</vt:lpstr>
      <vt:lpstr>Continuously monitored </vt:lpstr>
      <vt:lpstr>Electrodes Cont. monitored</vt:lpstr>
      <vt:lpstr>Data set regr cont monit cosms </vt:lpstr>
      <vt:lpstr>Nutrients</vt:lpstr>
      <vt:lpstr>PAR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2024-03-01T17:38:19Z</dcterms:created>
  <dcterms:modified xsi:type="dcterms:W3CDTF">2024-03-18T14:11:52Z</dcterms:modified>
</cp:coreProperties>
</file>