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ONG\Documents\phd\data\june 19\"/>
    </mc:Choice>
  </mc:AlternateContent>
  <bookViews>
    <workbookView xWindow="0" yWindow="0" windowWidth="11640" windowHeight="7050" activeTab="1"/>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 name="Group Edges" sheetId="8" r:id="rId8"/>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62913"/>
</workbook>
</file>

<file path=xl/calcChain.xml><?xml version="1.0" encoding="utf-8"?>
<calcChain xmlns="http://schemas.openxmlformats.org/spreadsheetml/2006/main">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AD3" i="3"/>
  <c r="AD77" i="3"/>
  <c r="AD372" i="3"/>
  <c r="AD399" i="3"/>
  <c r="AD616" i="3"/>
  <c r="AD647" i="3"/>
  <c r="AD4" i="3"/>
  <c r="AD54" i="3"/>
  <c r="AD425" i="3"/>
  <c r="AD5" i="3"/>
  <c r="AD35" i="3"/>
  <c r="AD6" i="3"/>
  <c r="AD466" i="3"/>
  <c r="AD645" i="3"/>
  <c r="AD7" i="3"/>
  <c r="AD131" i="3"/>
  <c r="AD490" i="3"/>
  <c r="AD8" i="3"/>
  <c r="AD42" i="3"/>
  <c r="AD200" i="3"/>
  <c r="AD617" i="3"/>
  <c r="AD9" i="3"/>
  <c r="AD233" i="3"/>
  <c r="AD386" i="3"/>
  <c r="AD10" i="3"/>
  <c r="AD84" i="3"/>
  <c r="AD147" i="3"/>
  <c r="AD206" i="3"/>
  <c r="AD293" i="3"/>
  <c r="AD406" i="3"/>
  <c r="AD514" i="3"/>
  <c r="AD543" i="3"/>
  <c r="AD11" i="3"/>
  <c r="AD21" i="3"/>
  <c r="AD30" i="3"/>
  <c r="AD87" i="3"/>
  <c r="AD169" i="3"/>
  <c r="AD170" i="3"/>
  <c r="AD177" i="3"/>
  <c r="AD191" i="3"/>
  <c r="AD192" i="3"/>
  <c r="AD272" i="3"/>
  <c r="AD307" i="3"/>
  <c r="AD382" i="3"/>
  <c r="AD464" i="3"/>
  <c r="AD570" i="3"/>
  <c r="AD12" i="3"/>
  <c r="AD302" i="3"/>
  <c r="AD13" i="3"/>
  <c r="AD336" i="3"/>
  <c r="AD347" i="3"/>
  <c r="AD349" i="3"/>
  <c r="AD352" i="3"/>
  <c r="AD394" i="3"/>
  <c r="AD479" i="3"/>
  <c r="AD650" i="3"/>
  <c r="AD14" i="3"/>
  <c r="AD16" i="3"/>
  <c r="AD52" i="3"/>
  <c r="AD112" i="3"/>
  <c r="AD115" i="3"/>
  <c r="AD597" i="3"/>
  <c r="AD605" i="3"/>
  <c r="AD15" i="3"/>
  <c r="AD172" i="3"/>
  <c r="AD17" i="3"/>
  <c r="AD82" i="3"/>
  <c r="AD377" i="3"/>
  <c r="AD439" i="3"/>
  <c r="AD653" i="3"/>
  <c r="AD18" i="3"/>
  <c r="AD154" i="3"/>
  <c r="AD156" i="3"/>
  <c r="AD281" i="3"/>
  <c r="AD461" i="3"/>
  <c r="AD620" i="3"/>
  <c r="AD19" i="3"/>
  <c r="AD625" i="3"/>
  <c r="AD20" i="3"/>
  <c r="AD158" i="3"/>
  <c r="AD339" i="3"/>
  <c r="AD408" i="3"/>
  <c r="AD49" i="3"/>
  <c r="AD50" i="3"/>
  <c r="AD53" i="3"/>
  <c r="AD116" i="3"/>
  <c r="AD176" i="3"/>
  <c r="AD187" i="3"/>
  <c r="AD195" i="3"/>
  <c r="AD196" i="3"/>
  <c r="AD199" i="3"/>
  <c r="AD207" i="3"/>
  <c r="AD254" i="3"/>
  <c r="AD353" i="3"/>
  <c r="AD355" i="3"/>
  <c r="AD356" i="3"/>
  <c r="AD551" i="3"/>
  <c r="AD593" i="3"/>
  <c r="AD626" i="3"/>
  <c r="AD633" i="3"/>
  <c r="AD22" i="3"/>
  <c r="AD140" i="3"/>
  <c r="AD315" i="3"/>
  <c r="AD23" i="3"/>
  <c r="AD109" i="3"/>
  <c r="AD484" i="3"/>
  <c r="AD24" i="3"/>
  <c r="AD25" i="3"/>
  <c r="AD62" i="3"/>
  <c r="AD313" i="3"/>
  <c r="AD450" i="3"/>
  <c r="AD26" i="3"/>
  <c r="AD110" i="3"/>
  <c r="AD27" i="3"/>
  <c r="AD544" i="3"/>
  <c r="AD28" i="3"/>
  <c r="AD588" i="3"/>
  <c r="AD29" i="3"/>
  <c r="AD477" i="3"/>
  <c r="AD31" i="3"/>
  <c r="AD204" i="3"/>
  <c r="AD259" i="3"/>
  <c r="AD32" i="3"/>
  <c r="AD285" i="3"/>
  <c r="AD371" i="3"/>
  <c r="AD33" i="3"/>
  <c r="AD297" i="3"/>
  <c r="AD668" i="3"/>
  <c r="AD34" i="3"/>
  <c r="AD243" i="3"/>
  <c r="AD36" i="3"/>
  <c r="AD331" i="3"/>
  <c r="AD37" i="3"/>
  <c r="AD83" i="3"/>
  <c r="AD317" i="3"/>
  <c r="AD410" i="3"/>
  <c r="AD498" i="3"/>
  <c r="AD38" i="3"/>
  <c r="AD335" i="3"/>
  <c r="AD519" i="3"/>
  <c r="AD39" i="3"/>
  <c r="AD509" i="3"/>
  <c r="AD40" i="3"/>
  <c r="AD57" i="3"/>
  <c r="AD295" i="3"/>
  <c r="AD432" i="3"/>
  <c r="AD475" i="3"/>
  <c r="AD572" i="3"/>
  <c r="AD600" i="3"/>
  <c r="AD656" i="3"/>
  <c r="AD41" i="3"/>
  <c r="AD632" i="3"/>
  <c r="AD332" i="3"/>
  <c r="AD334" i="3"/>
  <c r="AD43" i="3"/>
  <c r="AD44" i="3"/>
  <c r="AD562" i="3"/>
  <c r="AD45" i="3"/>
  <c r="AD63" i="3"/>
  <c r="AD68" i="3"/>
  <c r="AD412" i="3"/>
  <c r="AD536" i="3"/>
  <c r="AD46" i="3"/>
  <c r="AD58" i="3"/>
  <c r="AD290" i="3"/>
  <c r="AD634" i="3"/>
  <c r="AD47" i="3"/>
  <c r="AD137" i="3"/>
  <c r="AD387" i="3"/>
  <c r="AD434" i="3"/>
  <c r="AD549" i="3"/>
  <c r="AD48" i="3"/>
  <c r="AD260" i="3"/>
  <c r="AD393" i="3"/>
  <c r="AD501" i="3"/>
  <c r="AD503" i="3"/>
  <c r="AD527" i="3"/>
  <c r="AD459" i="3"/>
  <c r="AD51" i="3"/>
  <c r="AD323" i="3"/>
  <c r="AD342" i="3"/>
  <c r="AD575" i="3"/>
  <c r="AD91" i="3"/>
  <c r="AD208" i="3"/>
  <c r="AD227" i="3"/>
  <c r="AD239" i="3"/>
  <c r="AD241" i="3"/>
  <c r="AD504" i="3"/>
  <c r="AD623" i="3"/>
  <c r="AD55" i="3"/>
  <c r="AD56" i="3"/>
  <c r="AD269" i="3"/>
  <c r="AD312" i="3"/>
  <c r="AD666" i="3"/>
  <c r="AD59" i="3"/>
  <c r="AD435" i="3"/>
  <c r="AD662" i="3"/>
  <c r="AD60" i="3"/>
  <c r="AD75" i="3"/>
  <c r="AD305" i="3"/>
  <c r="AD61" i="3"/>
  <c r="AD622" i="3"/>
  <c r="AD230" i="3"/>
  <c r="AD240" i="3"/>
  <c r="AD64" i="3"/>
  <c r="AD249" i="3"/>
  <c r="AD65" i="3"/>
  <c r="AD66" i="3"/>
  <c r="AD217" i="3"/>
  <c r="AD231" i="3"/>
  <c r="AD291" i="3"/>
  <c r="AD321" i="3"/>
  <c r="AD369" i="3"/>
  <c r="AD380" i="3"/>
  <c r="AD385" i="3"/>
  <c r="AD403" i="3"/>
  <c r="AD405" i="3"/>
  <c r="AD445" i="3"/>
  <c r="AD67" i="3"/>
  <c r="AD444" i="3"/>
  <c r="AD174" i="3"/>
  <c r="AD287" i="3"/>
  <c r="AD310" i="3"/>
  <c r="AD389" i="3"/>
  <c r="AD449" i="3"/>
  <c r="AD69" i="3"/>
  <c r="AD121" i="3"/>
  <c r="AD438" i="3"/>
  <c r="AD523" i="3"/>
  <c r="AD603" i="3"/>
  <c r="AD70" i="3"/>
  <c r="AD71" i="3"/>
  <c r="AD183" i="3"/>
  <c r="AD72" i="3"/>
  <c r="AD277" i="3"/>
  <c r="AD566" i="3"/>
  <c r="AD73" i="3"/>
  <c r="AD113" i="3"/>
  <c r="AD468" i="3"/>
  <c r="AD667" i="3"/>
  <c r="AD74" i="3"/>
  <c r="AD568" i="3"/>
  <c r="AD76" i="3"/>
  <c r="AD98" i="3"/>
  <c r="AD210" i="3"/>
  <c r="AD390" i="3"/>
  <c r="AD426" i="3"/>
  <c r="AD531" i="3"/>
  <c r="AD236" i="3"/>
  <c r="AD78" i="3"/>
  <c r="AD248" i="3"/>
  <c r="AD258" i="3"/>
  <c r="AD627" i="3"/>
  <c r="AD79" i="3"/>
  <c r="AD80" i="3"/>
  <c r="AD502" i="3"/>
  <c r="AD81" i="3"/>
  <c r="AD607" i="3"/>
  <c r="AD111" i="3"/>
  <c r="AD584" i="3"/>
  <c r="AD592" i="3"/>
  <c r="AD261" i="3"/>
  <c r="AD276" i="3"/>
  <c r="AD280" i="3"/>
  <c r="AD636" i="3"/>
  <c r="AD654" i="3"/>
  <c r="AD85" i="3"/>
  <c r="AD106" i="3"/>
  <c r="AD86" i="3"/>
  <c r="AD114" i="3"/>
  <c r="AD119" i="3"/>
  <c r="AD166" i="3"/>
  <c r="AD167" i="3"/>
  <c r="AD213" i="3"/>
  <c r="AD275" i="3"/>
  <c r="AD362" i="3"/>
  <c r="AD400" i="3"/>
  <c r="AD413" i="3"/>
  <c r="AD467" i="3"/>
  <c r="AD563" i="3"/>
  <c r="AD624" i="3"/>
  <c r="AD638" i="3"/>
  <c r="AD88" i="3"/>
  <c r="AD447" i="3"/>
  <c r="AD89" i="3"/>
  <c r="AD157" i="3"/>
  <c r="AD333" i="3"/>
  <c r="AD338" i="3"/>
  <c r="AD639" i="3"/>
  <c r="AD657" i="3"/>
  <c r="AD658" i="3"/>
  <c r="AD659" i="3"/>
  <c r="AD90" i="3"/>
  <c r="AD92" i="3"/>
  <c r="AD93" i="3"/>
  <c r="AD94" i="3"/>
  <c r="AD95" i="3"/>
  <c r="AD133" i="3"/>
  <c r="AD135" i="3"/>
  <c r="AD150" i="3"/>
  <c r="AD228" i="3"/>
  <c r="AD257" i="3"/>
  <c r="AD301" i="3"/>
  <c r="AD598" i="3"/>
  <c r="AD621" i="3"/>
  <c r="AD96" i="3"/>
  <c r="AD463" i="3"/>
  <c r="AD577" i="3"/>
  <c r="AD97" i="3"/>
  <c r="AD104" i="3"/>
  <c r="AD497" i="3"/>
  <c r="AD487" i="3"/>
  <c r="AD494" i="3"/>
  <c r="AD520" i="3"/>
  <c r="AD553" i="3"/>
  <c r="AD99" i="3"/>
  <c r="AD225" i="3"/>
  <c r="AD100" i="3"/>
  <c r="AD451" i="3"/>
  <c r="AD101" i="3"/>
  <c r="AD120" i="3"/>
  <c r="AD318" i="3"/>
  <c r="AD102" i="3"/>
  <c r="AD469" i="3"/>
  <c r="AD541" i="3"/>
  <c r="AD103" i="3"/>
  <c r="AD325" i="3"/>
  <c r="AD505" i="3"/>
  <c r="AD105" i="3"/>
  <c r="AD146" i="3"/>
  <c r="AD107" i="3"/>
  <c r="AD446" i="3"/>
  <c r="AD615" i="3"/>
  <c r="AD108" i="3"/>
  <c r="AD132" i="3"/>
  <c r="AD153" i="3"/>
  <c r="AD368" i="3"/>
  <c r="AD262" i="3"/>
  <c r="AD117" i="3"/>
  <c r="AD376" i="3"/>
  <c r="AD392" i="3"/>
  <c r="AD476" i="3"/>
  <c r="AD118" i="3"/>
  <c r="AD220" i="3"/>
  <c r="AD148" i="3"/>
  <c r="AD456" i="3"/>
  <c r="AD122" i="3"/>
  <c r="AD123" i="3"/>
  <c r="AD124" i="3"/>
  <c r="AD125" i="3"/>
  <c r="AD126" i="3"/>
  <c r="AD127" i="3"/>
  <c r="AD128" i="3"/>
  <c r="AD129" i="3"/>
  <c r="AD145" i="3"/>
  <c r="AD542" i="3"/>
  <c r="AD130" i="3"/>
  <c r="AD552" i="3"/>
  <c r="AD134" i="3"/>
  <c r="AD194" i="3"/>
  <c r="AD375" i="3"/>
  <c r="AD430" i="3"/>
  <c r="AD433" i="3"/>
  <c r="AD558" i="3"/>
  <c r="AD136" i="3"/>
  <c r="AD219" i="3"/>
  <c r="AD138" i="3"/>
  <c r="AD139" i="3"/>
  <c r="AD141" i="3"/>
  <c r="AD510" i="3"/>
  <c r="AD142" i="3"/>
  <c r="AD209" i="3"/>
  <c r="AD143" i="3"/>
  <c r="AD144" i="3"/>
  <c r="AD573" i="3"/>
  <c r="AD245" i="3"/>
  <c r="AD555" i="3"/>
  <c r="AD640" i="3"/>
  <c r="AD149" i="3"/>
  <c r="AD197" i="3"/>
  <c r="AD488" i="3"/>
  <c r="AD151" i="3"/>
  <c r="AD522" i="3"/>
  <c r="AD152" i="3"/>
  <c r="AD414" i="3"/>
  <c r="AD155" i="3"/>
  <c r="AD201" i="3"/>
  <c r="AD635" i="3"/>
  <c r="AD159" i="3"/>
  <c r="AD160" i="3"/>
  <c r="AD168" i="3"/>
  <c r="AD547" i="3"/>
  <c r="AD644" i="3"/>
  <c r="AD161" i="3"/>
  <c r="AD162" i="3"/>
  <c r="AD418" i="3"/>
  <c r="AD163" i="3"/>
  <c r="AD164" i="3"/>
  <c r="AD165" i="3"/>
  <c r="AD344" i="3"/>
  <c r="AD455" i="3"/>
  <c r="AD613" i="3"/>
  <c r="AD221" i="3"/>
  <c r="AD264" i="3"/>
  <c r="AD491" i="3"/>
  <c r="AD569" i="3"/>
  <c r="AD398" i="3"/>
  <c r="AD171" i="3"/>
  <c r="AD173" i="3"/>
  <c r="AD525" i="3"/>
  <c r="AD655" i="3"/>
  <c r="AD175" i="3"/>
  <c r="AD178" i="3"/>
  <c r="AD384" i="3"/>
  <c r="AD471" i="3"/>
  <c r="AD564" i="3"/>
  <c r="AD596" i="3"/>
  <c r="AD179" i="3"/>
  <c r="AD420" i="3"/>
  <c r="AD180" i="3"/>
  <c r="AD235" i="3"/>
  <c r="AD630" i="3"/>
  <c r="AD181" i="3"/>
  <c r="AD182" i="3"/>
  <c r="AD350" i="3"/>
  <c r="AD215" i="3"/>
  <c r="AD311" i="3"/>
  <c r="AD319" i="3"/>
  <c r="AD421" i="3"/>
  <c r="AD642" i="3"/>
  <c r="AD184" i="3"/>
  <c r="AD185" i="3"/>
  <c r="AD303" i="3"/>
  <c r="AD186" i="3"/>
  <c r="AD284" i="3"/>
  <c r="AD345" i="3"/>
  <c r="AD188" i="3"/>
  <c r="AD499" i="3"/>
  <c r="AD189" i="3"/>
  <c r="AD190" i="3"/>
  <c r="AD193" i="3"/>
  <c r="AD203" i="3"/>
  <c r="AD298" i="3"/>
  <c r="AD489" i="3"/>
  <c r="AD198" i="3"/>
  <c r="AD462" i="3"/>
  <c r="AD202" i="3"/>
  <c r="AD327" i="3"/>
  <c r="AD218" i="3"/>
  <c r="AD354" i="3"/>
  <c r="AD205" i="3"/>
  <c r="AD595" i="3"/>
  <c r="AD574" i="3"/>
  <c r="AD586" i="3"/>
  <c r="AD448" i="3"/>
  <c r="AD211" i="3"/>
  <c r="AD267" i="3"/>
  <c r="AD268" i="3"/>
  <c r="AD212" i="3"/>
  <c r="AD409" i="3"/>
  <c r="AD214" i="3"/>
  <c r="AD524" i="3"/>
  <c r="AD216" i="3"/>
  <c r="AD346" i="3"/>
  <c r="AD500" i="3"/>
  <c r="AD222" i="3"/>
  <c r="AD253" i="3"/>
  <c r="AD579" i="3"/>
  <c r="AD223" i="3"/>
  <c r="AD224" i="3"/>
  <c r="AD557" i="3"/>
  <c r="AD226" i="3"/>
  <c r="AD540" i="3"/>
  <c r="AD601" i="3"/>
  <c r="AD611" i="3"/>
  <c r="AD229" i="3"/>
  <c r="AD599" i="3"/>
  <c r="AD401" i="3"/>
  <c r="AD232" i="3"/>
  <c r="AD550" i="3"/>
  <c r="AD234" i="3"/>
  <c r="AD242" i="3"/>
  <c r="AD612" i="3"/>
  <c r="AD237" i="3"/>
  <c r="AD238" i="3"/>
  <c r="AD251" i="3"/>
  <c r="AD556" i="3"/>
  <c r="AD561" i="3"/>
  <c r="AD661" i="3"/>
  <c r="AD244" i="3"/>
  <c r="AD246" i="3"/>
  <c r="AD474" i="3"/>
  <c r="AD247" i="3"/>
  <c r="AD585" i="3"/>
  <c r="AD250" i="3"/>
  <c r="AD637" i="3"/>
  <c r="AD252" i="3"/>
  <c r="AD255" i="3"/>
  <c r="AD508" i="3"/>
  <c r="AD256" i="3"/>
  <c r="AD537" i="3"/>
  <c r="AD512" i="3"/>
  <c r="AD651" i="3"/>
  <c r="AD263" i="3"/>
  <c r="AD641" i="3"/>
  <c r="AD265" i="3"/>
  <c r="AD266" i="3"/>
  <c r="AD538" i="3"/>
  <c r="AD316" i="3"/>
  <c r="AD383" i="3"/>
  <c r="AD270" i="3"/>
  <c r="AD441" i="3"/>
  <c r="AD271" i="3"/>
  <c r="AD567" i="3"/>
  <c r="AD273" i="3"/>
  <c r="AD274" i="3"/>
  <c r="AD618" i="3"/>
  <c r="AD472" i="3"/>
  <c r="AD278" i="3"/>
  <c r="AD330" i="3"/>
  <c r="AD279" i="3"/>
  <c r="AD429" i="3"/>
  <c r="AD282" i="3"/>
  <c r="AD454" i="3"/>
  <c r="AD518" i="3"/>
  <c r="AD283" i="3"/>
  <c r="AD286" i="3"/>
  <c r="AD578" i="3"/>
  <c r="AD424" i="3"/>
  <c r="AD453" i="3"/>
  <c r="AD288" i="3"/>
  <c r="AD289" i="3"/>
  <c r="AD428" i="3"/>
  <c r="AD292" i="3"/>
  <c r="AD306" i="3"/>
  <c r="AD436" i="3"/>
  <c r="AD294" i="3"/>
  <c r="AD591" i="3"/>
  <c r="AD296" i="3"/>
  <c r="AD299" i="3"/>
  <c r="AD300" i="3"/>
  <c r="AD304" i="3"/>
  <c r="AD411" i="3"/>
  <c r="AD308" i="3"/>
  <c r="AD309" i="3"/>
  <c r="AD431" i="3"/>
  <c r="AD422" i="3"/>
  <c r="AD506" i="3"/>
  <c r="AD404" i="3"/>
  <c r="AD314" i="3"/>
  <c r="AD535" i="3"/>
  <c r="AD322" i="3"/>
  <c r="AD415" i="3"/>
  <c r="AD565" i="3"/>
  <c r="AD320" i="3"/>
  <c r="AD361" i="3"/>
  <c r="AD366" i="3"/>
  <c r="AD329" i="3"/>
  <c r="AD365" i="3"/>
  <c r="AD397" i="3"/>
  <c r="AD452" i="3"/>
  <c r="AD458" i="3"/>
  <c r="AD604" i="3"/>
  <c r="AD324" i="3"/>
  <c r="AD629" i="3"/>
  <c r="AD326" i="3"/>
  <c r="AD374" i="3"/>
  <c r="AD529" i="3"/>
  <c r="AD328" i="3"/>
  <c r="AD417" i="3"/>
  <c r="AD478" i="3"/>
  <c r="AD648" i="3"/>
  <c r="AD419" i="3"/>
  <c r="AD580" i="3"/>
  <c r="AD337" i="3"/>
  <c r="AD407" i="3"/>
  <c r="AD643" i="3"/>
  <c r="AD340" i="3"/>
  <c r="AD546" i="3"/>
  <c r="AD341" i="3"/>
  <c r="AD480" i="3"/>
  <c r="AD663" i="3"/>
  <c r="AD343" i="3"/>
  <c r="AD348" i="3"/>
  <c r="AD554" i="3"/>
  <c r="AD351" i="3"/>
  <c r="AD359" i="3"/>
  <c r="AD357" i="3"/>
  <c r="AD358" i="3"/>
  <c r="AD360" i="3"/>
  <c r="AD363" i="3"/>
  <c r="AD526" i="3"/>
  <c r="AD364" i="3"/>
  <c r="AD457" i="3"/>
  <c r="AD367" i="3"/>
  <c r="AD664" i="3"/>
  <c r="AD370" i="3"/>
  <c r="AD496" i="3"/>
  <c r="AD631" i="3"/>
  <c r="AD373" i="3"/>
  <c r="AD378" i="3"/>
  <c r="AD395" i="3"/>
  <c r="AD532" i="3"/>
  <c r="AD379" i="3"/>
  <c r="AD381" i="3"/>
  <c r="AD388" i="3"/>
  <c r="AD628" i="3"/>
  <c r="AD391" i="3"/>
  <c r="AD396" i="3"/>
  <c r="AD442" i="3"/>
  <c r="AD545" i="3"/>
  <c r="AD610" i="3"/>
  <c r="AD402" i="3"/>
  <c r="AD515" i="3"/>
  <c r="AD590" i="3"/>
  <c r="AD423" i="3"/>
  <c r="AD665" i="3"/>
  <c r="AD416" i="3"/>
  <c r="AD608" i="3"/>
  <c r="AD427" i="3"/>
  <c r="AD589" i="3"/>
  <c r="AD460" i="3"/>
  <c r="AD437" i="3"/>
  <c r="AD571" i="3"/>
  <c r="AD534" i="3"/>
  <c r="AD440" i="3"/>
  <c r="AD443" i="3"/>
  <c r="AD517" i="3"/>
  <c r="AD482" i="3"/>
  <c r="AD660" i="3"/>
  <c r="AD516" i="3"/>
  <c r="AD530" i="3"/>
  <c r="AD539" i="3"/>
  <c r="AD652" i="3"/>
  <c r="AD465" i="3"/>
  <c r="AD470" i="3"/>
  <c r="AD473" i="3"/>
  <c r="AD481" i="3"/>
  <c r="AD485" i="3"/>
  <c r="AD483" i="3"/>
  <c r="AD486" i="3"/>
  <c r="AD493" i="3"/>
  <c r="AD492" i="3"/>
  <c r="AD495" i="3"/>
  <c r="AD507" i="3"/>
  <c r="AD511" i="3"/>
  <c r="AD513" i="3"/>
  <c r="AD548" i="3"/>
  <c r="AD528" i="3"/>
  <c r="AD606" i="3"/>
  <c r="AD646" i="3"/>
  <c r="AD521" i="3"/>
  <c r="AD560" i="3"/>
  <c r="AD609" i="3"/>
  <c r="AD533" i="3"/>
  <c r="AD583" i="3"/>
  <c r="AD619" i="3"/>
  <c r="AD559" i="3"/>
  <c r="AD602" i="3"/>
  <c r="AD581" i="3"/>
  <c r="AD576" i="3"/>
  <c r="AD582" i="3"/>
  <c r="AD587" i="3"/>
  <c r="AD594" i="3"/>
  <c r="AD614" i="3"/>
  <c r="AD649" i="3"/>
  <c r="AD669" i="3"/>
  <c r="AD670" i="3"/>
  <c r="AD671" i="3"/>
  <c r="AD672" i="3"/>
  <c r="AD673" i="3"/>
  <c r="AD674" i="3"/>
  <c r="AD675" i="3"/>
  <c r="AD676" i="3"/>
  <c r="AD677" i="3"/>
  <c r="AD678" i="3"/>
  <c r="AD679" i="3"/>
  <c r="AD680" i="3"/>
  <c r="AD681" i="3"/>
  <c r="AD682" i="3"/>
  <c r="AD683" i="3"/>
  <c r="AD684" i="3"/>
  <c r="AD685" i="3"/>
  <c r="AD686" i="3"/>
  <c r="AD687" i="3"/>
  <c r="AD688" i="3"/>
  <c r="AD689" i="3"/>
  <c r="AD690" i="3"/>
  <c r="AD691" i="3"/>
  <c r="AD692" i="3"/>
  <c r="AD693" i="3"/>
  <c r="AD694" i="3"/>
  <c r="AD695" i="3"/>
  <c r="AD696" i="3"/>
  <c r="AD697" i="3"/>
  <c r="AD698" i="3"/>
  <c r="AD699" i="3"/>
  <c r="AD700" i="3"/>
  <c r="C2"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375" i="6"/>
  <c r="C376" i="6"/>
  <c r="C377" i="6"/>
  <c r="C378" i="6"/>
  <c r="C379" i="6"/>
  <c r="C380" i="6"/>
  <c r="C381" i="6"/>
  <c r="C382" i="6"/>
  <c r="C383" i="6"/>
  <c r="C384" i="6"/>
  <c r="C385" i="6"/>
  <c r="C386" i="6"/>
  <c r="C387" i="6"/>
  <c r="C388" i="6"/>
  <c r="C389" i="6"/>
  <c r="C390" i="6"/>
  <c r="C391" i="6"/>
  <c r="C392" i="6"/>
  <c r="C393" i="6"/>
  <c r="C394" i="6"/>
  <c r="C395" i="6"/>
  <c r="C396" i="6"/>
  <c r="C397"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23" i="6"/>
  <c r="C424" i="6"/>
  <c r="C425" i="6"/>
  <c r="C426" i="6"/>
  <c r="C427" i="6"/>
  <c r="C428" i="6"/>
  <c r="C429" i="6"/>
  <c r="C430" i="6"/>
  <c r="C431" i="6"/>
  <c r="C432" i="6"/>
  <c r="C433" i="6"/>
  <c r="C434" i="6"/>
  <c r="C435" i="6"/>
  <c r="C436" i="6"/>
  <c r="C437" i="6"/>
  <c r="C438" i="6"/>
  <c r="C439" i="6"/>
  <c r="C440"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C593" i="6"/>
  <c r="C594" i="6"/>
  <c r="C595" i="6"/>
  <c r="C596" i="6"/>
  <c r="C597" i="6"/>
  <c r="C598" i="6"/>
  <c r="C599" i="6"/>
  <c r="C600" i="6"/>
  <c r="C601" i="6"/>
  <c r="C602" i="6"/>
  <c r="C603" i="6"/>
  <c r="C604" i="6"/>
  <c r="C605" i="6"/>
  <c r="C606" i="6"/>
  <c r="C607" i="6"/>
  <c r="C608" i="6"/>
  <c r="C609" i="6"/>
  <c r="C610" i="6"/>
  <c r="C611" i="6"/>
  <c r="C612" i="6"/>
  <c r="C613" i="6"/>
  <c r="C614" i="6"/>
  <c r="C615" i="6"/>
  <c r="C616" i="6"/>
  <c r="C617" i="6"/>
  <c r="C618" i="6"/>
  <c r="C619" i="6"/>
  <c r="C620" i="6"/>
  <c r="C621" i="6"/>
  <c r="C622" i="6"/>
  <c r="C623" i="6"/>
  <c r="C624" i="6"/>
  <c r="C625" i="6"/>
  <c r="C626" i="6"/>
  <c r="C627" i="6"/>
  <c r="C628" i="6"/>
  <c r="C629" i="6"/>
  <c r="C630" i="6"/>
  <c r="C631" i="6"/>
  <c r="C632" i="6"/>
  <c r="C633" i="6"/>
  <c r="C634" i="6"/>
  <c r="C635" i="6"/>
  <c r="C636" i="6"/>
  <c r="C637" i="6"/>
  <c r="C638" i="6"/>
  <c r="C639" i="6"/>
  <c r="C640" i="6"/>
  <c r="C641" i="6"/>
  <c r="C642" i="6"/>
  <c r="C643" i="6"/>
  <c r="C644" i="6"/>
  <c r="C645" i="6"/>
  <c r="C646" i="6"/>
  <c r="C647" i="6"/>
  <c r="C648" i="6"/>
  <c r="C649" i="6"/>
  <c r="C650" i="6"/>
  <c r="C651" i="6"/>
  <c r="C652" i="6"/>
  <c r="C653" i="6"/>
  <c r="C654" i="6"/>
  <c r="C655" i="6"/>
  <c r="C656" i="6"/>
  <c r="C657" i="6"/>
  <c r="C658" i="6"/>
  <c r="C659" i="6"/>
  <c r="C660" i="6"/>
  <c r="C661" i="6"/>
  <c r="C662" i="6"/>
  <c r="C663" i="6"/>
  <c r="C664" i="6"/>
  <c r="C665" i="6"/>
  <c r="C666" i="6"/>
  <c r="C667" i="6"/>
  <c r="E34" i="7" l="1"/>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l="1"/>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2" i="7" l="1"/>
  <c r="B141" i="7"/>
  <c r="P57" i="7"/>
  <c r="Q57" i="7" s="1"/>
  <c r="P2" i="7"/>
  <c r="B139" i="7" s="1"/>
  <c r="B156" i="7"/>
  <c r="B155" i="7"/>
  <c r="R57" i="7"/>
  <c r="S57" i="7" s="1"/>
  <c r="R2" i="7"/>
  <c r="B153" i="7" s="1"/>
  <c r="B128" i="7"/>
  <c r="B127" i="7"/>
  <c r="N57" i="7"/>
  <c r="O57" i="7" s="1"/>
  <c r="N2" i="7"/>
  <c r="B125" i="7" s="1"/>
  <c r="B114" i="7"/>
  <c r="B113" i="7"/>
  <c r="L57" i="7"/>
  <c r="M57" i="7" s="1"/>
  <c r="L2" i="7"/>
  <c r="B111" i="7" s="1"/>
  <c r="B84" i="7"/>
  <c r="B83" i="7"/>
  <c r="B70" i="7"/>
  <c r="B69" i="7"/>
  <c r="B100" i="7"/>
  <c r="B99" i="7"/>
  <c r="J57" i="7"/>
  <c r="K57" i="7" s="1"/>
  <c r="J2" i="7"/>
  <c r="B97" i="7" s="1"/>
  <c r="B86" i="7"/>
  <c r="B85" i="7"/>
  <c r="H57" i="7"/>
  <c r="I57" i="7" s="1"/>
  <c r="H2" i="7"/>
  <c r="B72" i="7"/>
  <c r="B71" i="7"/>
  <c r="F57" i="7"/>
  <c r="G57" i="7" s="1"/>
  <c r="F2" i="7"/>
  <c r="B58" i="7"/>
  <c r="B57" i="7"/>
  <c r="T2" i="7"/>
  <c r="T57" i="7"/>
  <c r="B112" i="7" l="1"/>
  <c r="B98" i="7"/>
  <c r="B126" i="7"/>
  <c r="B154" i="7"/>
  <c r="B140" i="7"/>
  <c r="X2" i="7"/>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8" i="7" s="1"/>
  <c r="D57" i="7"/>
  <c r="D2" i="7"/>
  <c r="B55" i="7" s="1"/>
  <c r="U57" i="7"/>
  <c r="E57" i="7" l="1"/>
  <c r="B56" i="7"/>
  <c r="P40" i="7"/>
  <c r="Q39" i="7" s="1"/>
  <c r="Q27" i="7"/>
  <c r="Q3" i="7"/>
  <c r="Q2" i="7"/>
  <c r="R3" i="7"/>
  <c r="R4" i="7" s="1"/>
  <c r="S3" i="7" s="1"/>
  <c r="T3" i="7"/>
  <c r="L3" i="7"/>
  <c r="M2" i="7" s="1"/>
  <c r="N3" i="7"/>
  <c r="H3" i="7"/>
  <c r="J3" i="7"/>
  <c r="D3" i="7"/>
  <c r="D4" i="7" s="1"/>
  <c r="E3" i="7" s="1"/>
  <c r="F3" i="7"/>
  <c r="U2" i="7"/>
  <c r="P41" i="7" l="1"/>
  <c r="P42" i="7" s="1"/>
  <c r="P43" i="7" s="1"/>
  <c r="P44" i="7" s="1"/>
  <c r="P45" i="7" s="1"/>
  <c r="P46" i="7" s="1"/>
  <c r="P47" i="7" s="1"/>
  <c r="P48" i="7" s="1"/>
  <c r="P49" i="7" s="1"/>
  <c r="P50" i="7" s="1"/>
  <c r="P51" i="7" s="1"/>
  <c r="P52" i="7" s="1"/>
  <c r="P53" i="7" s="1"/>
  <c r="P54" i="7" s="1"/>
  <c r="P55" i="7" s="1"/>
  <c r="P56" i="7" s="1"/>
  <c r="Q38" i="7"/>
  <c r="Q5" i="7"/>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8" i="7" s="1"/>
  <c r="I2" i="7"/>
  <c r="J4" i="7"/>
  <c r="K2" i="7"/>
  <c r="H4" i="7"/>
  <c r="H5" i="7" s="1"/>
  <c r="E2" i="7"/>
  <c r="F4" i="7"/>
  <c r="G2" i="7"/>
  <c r="D5" i="7"/>
  <c r="E4" i="7" s="1"/>
  <c r="U3" i="7"/>
  <c r="L40" i="7" l="1"/>
  <c r="M39" i="7" s="1"/>
  <c r="M27" i="7"/>
  <c r="Q6" i="7"/>
  <c r="T5" i="7"/>
  <c r="M3" i="7"/>
  <c r="R6" i="7"/>
  <c r="S5" i="7" s="1"/>
  <c r="I3" i="7"/>
  <c r="N5" i="7"/>
  <c r="O3" i="7"/>
  <c r="M4" i="7"/>
  <c r="M5" i="7"/>
  <c r="M6" i="7"/>
  <c r="J5" i="7"/>
  <c r="K3" i="7"/>
  <c r="H6" i="7"/>
  <c r="I5" i="7" s="1"/>
  <c r="I4" i="7"/>
  <c r="F5" i="7"/>
  <c r="G3" i="7"/>
  <c r="D6" i="7"/>
  <c r="E5" i="7" s="1"/>
  <c r="U4" i="7"/>
  <c r="L41" i="7" l="1"/>
  <c r="L42" i="7" s="1"/>
  <c r="L43" i="7" s="1"/>
  <c r="L44" i="7" s="1"/>
  <c r="L45" i="7" s="1"/>
  <c r="L46" i="7" s="1"/>
  <c r="L47" i="7" s="1"/>
  <c r="L48" i="7" s="1"/>
  <c r="L49" i="7" s="1"/>
  <c r="L50" i="7" s="1"/>
  <c r="L51" i="7" s="1"/>
  <c r="L52" i="7" s="1"/>
  <c r="L53" i="7" s="1"/>
  <c r="L54" i="7" s="1"/>
  <c r="L55" i="7" s="1"/>
  <c r="L56" i="7" s="1"/>
  <c r="M38" i="7"/>
  <c r="Q7" i="7"/>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8" i="7"/>
  <c r="N26" i="7"/>
  <c r="O25" i="7" s="1"/>
  <c r="M28" i="7"/>
  <c r="J26" i="7"/>
  <c r="K25" i="7" s="1"/>
  <c r="H28" i="7"/>
  <c r="F26" i="7"/>
  <c r="G25" i="7" s="1"/>
  <c r="D28" i="7"/>
  <c r="U25" i="7"/>
  <c r="I26" i="7" l="1"/>
  <c r="I27" i="7"/>
  <c r="S26" i="7"/>
  <c r="S27" i="7"/>
  <c r="E26" i="7"/>
  <c r="E27" i="7"/>
  <c r="Q28" i="7"/>
  <c r="T28" i="7"/>
  <c r="U27" i="7" s="1"/>
  <c r="R40" i="7"/>
  <c r="S39" i="7" s="1"/>
  <c r="N28" i="7"/>
  <c r="M40" i="7"/>
  <c r="J28" i="7"/>
  <c r="H40" i="7"/>
  <c r="I39" i="7" s="1"/>
  <c r="F28" i="7"/>
  <c r="D40" i="7"/>
  <c r="E39" i="7" s="1"/>
  <c r="I28" i="7" l="1"/>
  <c r="I38" i="7"/>
  <c r="E28" i="7"/>
  <c r="E38" i="7"/>
  <c r="S28" i="7"/>
  <c r="S38" i="7"/>
  <c r="K26" i="7"/>
  <c r="K27" i="7"/>
  <c r="G26" i="7"/>
  <c r="G27" i="7"/>
  <c r="O26" i="7"/>
  <c r="O27" i="7"/>
  <c r="Q40" i="7"/>
  <c r="T40" i="7"/>
  <c r="R41" i="7"/>
  <c r="S40" i="7" s="1"/>
  <c r="N40" i="7"/>
  <c r="O39" i="7" s="1"/>
  <c r="M41" i="7"/>
  <c r="J40" i="7"/>
  <c r="K39" i="7" s="1"/>
  <c r="H41" i="7"/>
  <c r="I40" i="7" s="1"/>
  <c r="F40" i="7"/>
  <c r="G39" i="7" s="1"/>
  <c r="D41" i="7"/>
  <c r="E40" i="7" s="1"/>
  <c r="U26" i="7"/>
  <c r="U38" i="7" l="1"/>
  <c r="U39" i="7"/>
  <c r="K28" i="7"/>
  <c r="K38" i="7"/>
  <c r="G28" i="7"/>
  <c r="G38" i="7"/>
  <c r="O28" i="7"/>
  <c r="O38" i="7"/>
  <c r="Q41" i="7"/>
  <c r="T41" i="7"/>
  <c r="R42" i="7"/>
  <c r="N41" i="7"/>
  <c r="O40" i="7" s="1"/>
  <c r="M42" i="7"/>
  <c r="J41" i="7"/>
  <c r="K40" i="7" s="1"/>
  <c r="H42" i="7"/>
  <c r="I41" i="7" s="1"/>
  <c r="F41" i="7"/>
  <c r="G40" i="7" s="1"/>
  <c r="D42" i="7"/>
  <c r="E41" i="7" s="1"/>
  <c r="U28" i="7"/>
  <c r="U40" i="7"/>
  <c r="Q42" i="7" l="1"/>
  <c r="T42" i="7"/>
  <c r="R43" i="7"/>
  <c r="S42" i="7" s="1"/>
  <c r="S41" i="7"/>
  <c r="N42" i="7"/>
  <c r="O41" i="7" s="1"/>
  <c r="M43" i="7"/>
  <c r="J42" i="7"/>
  <c r="K41" i="7" s="1"/>
  <c r="H43" i="7"/>
  <c r="I42" i="7" s="1"/>
  <c r="F42" i="7"/>
  <c r="G41" i="7" s="1"/>
  <c r="D43" i="7"/>
  <c r="E42" i="7" s="1"/>
  <c r="U41" i="7"/>
  <c r="Q43" i="7" l="1"/>
  <c r="T43" i="7"/>
  <c r="R44" i="7"/>
  <c r="S43" i="7" s="1"/>
  <c r="N43" i="7"/>
  <c r="O42" i="7" s="1"/>
  <c r="M44" i="7"/>
  <c r="J43" i="7"/>
  <c r="K42" i="7" s="1"/>
  <c r="H44" i="7"/>
  <c r="I43" i="7" s="1"/>
  <c r="F43" i="7"/>
  <c r="G42" i="7" s="1"/>
  <c r="D44" i="7"/>
  <c r="E43" i="7" s="1"/>
  <c r="U42" i="7"/>
  <c r="Q44" i="7" l="1"/>
  <c r="T44" i="7"/>
  <c r="R45" i="7"/>
  <c r="N44" i="7"/>
  <c r="O43" i="7" s="1"/>
  <c r="M45" i="7"/>
  <c r="J44" i="7"/>
  <c r="K43" i="7" s="1"/>
  <c r="H45" i="7"/>
  <c r="I44" i="7" s="1"/>
  <c r="F44" i="7"/>
  <c r="G43" i="7" s="1"/>
  <c r="D45" i="7"/>
  <c r="E44" i="7" s="1"/>
  <c r="U43" i="7"/>
  <c r="Q45" i="7" l="1"/>
  <c r="T45" i="7"/>
  <c r="R46" i="7"/>
  <c r="S45" i="7" s="1"/>
  <c r="S44" i="7"/>
  <c r="N45" i="7"/>
  <c r="O44" i="7" s="1"/>
  <c r="M46" i="7"/>
  <c r="J45" i="7"/>
  <c r="K44" i="7" s="1"/>
  <c r="H46" i="7"/>
  <c r="I45" i="7" s="1"/>
  <c r="F45" i="7"/>
  <c r="G44" i="7" s="1"/>
  <c r="D46" i="7"/>
  <c r="E45" i="7" s="1"/>
  <c r="U44" i="7"/>
  <c r="Q46" i="7" l="1"/>
  <c r="T46" i="7"/>
  <c r="R47" i="7"/>
  <c r="S46" i="7" s="1"/>
  <c r="N46" i="7"/>
  <c r="O45" i="7" s="1"/>
  <c r="M47" i="7"/>
  <c r="J46" i="7"/>
  <c r="K45" i="7" s="1"/>
  <c r="H47" i="7"/>
  <c r="I46" i="7" s="1"/>
  <c r="F46" i="7"/>
  <c r="G45" i="7" s="1"/>
  <c r="D47" i="7"/>
  <c r="E46" i="7" s="1"/>
  <c r="U45" i="7"/>
  <c r="Q47" i="7" l="1"/>
  <c r="T47" i="7"/>
  <c r="R48" i="7"/>
  <c r="S47" i="7" s="1"/>
  <c r="N47" i="7"/>
  <c r="O46" i="7" s="1"/>
  <c r="M48" i="7"/>
  <c r="J47" i="7"/>
  <c r="K46" i="7" s="1"/>
  <c r="H48" i="7"/>
  <c r="I47" i="7" s="1"/>
  <c r="F47" i="7"/>
  <c r="G46" i="7" s="1"/>
  <c r="D48" i="7"/>
  <c r="E47" i="7" s="1"/>
  <c r="U46" i="7"/>
  <c r="Q48" i="7" l="1"/>
  <c r="T48" i="7"/>
  <c r="R49" i="7"/>
  <c r="S48" i="7" s="1"/>
  <c r="N48" i="7"/>
  <c r="O47" i="7" s="1"/>
  <c r="M49" i="7"/>
  <c r="J48" i="7"/>
  <c r="K47" i="7" s="1"/>
  <c r="H49" i="7"/>
  <c r="I48" i="7" s="1"/>
  <c r="F48" i="7"/>
  <c r="G47" i="7" s="1"/>
  <c r="D49" i="7"/>
  <c r="E48" i="7" s="1"/>
  <c r="U47" i="7"/>
  <c r="Q49" i="7" l="1"/>
  <c r="T49" i="7"/>
  <c r="R50" i="7"/>
  <c r="S49" i="7" s="1"/>
  <c r="N49" i="7"/>
  <c r="O48" i="7" s="1"/>
  <c r="M50" i="7"/>
  <c r="J49" i="7"/>
  <c r="K48" i="7" s="1"/>
  <c r="H50" i="7"/>
  <c r="I49" i="7" s="1"/>
  <c r="F49" i="7"/>
  <c r="G48" i="7" s="1"/>
  <c r="D50" i="7"/>
  <c r="E49" i="7" s="1"/>
  <c r="U48" i="7"/>
  <c r="Q50" i="7" l="1"/>
  <c r="T50" i="7"/>
  <c r="R51" i="7"/>
  <c r="S50" i="7" s="1"/>
  <c r="N50" i="7"/>
  <c r="O49" i="7" s="1"/>
  <c r="M51" i="7"/>
  <c r="J50" i="7"/>
  <c r="K49" i="7" s="1"/>
  <c r="H51" i="7"/>
  <c r="I50" i="7" s="1"/>
  <c r="F50" i="7"/>
  <c r="G49" i="7" s="1"/>
  <c r="D51" i="7"/>
  <c r="E50" i="7" s="1"/>
  <c r="U49" i="7"/>
  <c r="Q51" i="7" l="1"/>
  <c r="T51" i="7"/>
  <c r="R52" i="7"/>
  <c r="S51" i="7" s="1"/>
  <c r="N51" i="7"/>
  <c r="O50" i="7" s="1"/>
  <c r="M52" i="7"/>
  <c r="J51" i="7"/>
  <c r="K50" i="7" s="1"/>
  <c r="H52" i="7"/>
  <c r="I51" i="7" s="1"/>
  <c r="F51" i="7"/>
  <c r="G50" i="7" s="1"/>
  <c r="D52" i="7"/>
  <c r="E51" i="7" s="1"/>
  <c r="U50" i="7"/>
  <c r="Q52" i="7" l="1"/>
  <c r="T52" i="7"/>
  <c r="R53" i="7"/>
  <c r="S52" i="7" s="1"/>
  <c r="N52" i="7"/>
  <c r="O51" i="7" s="1"/>
  <c r="M53" i="7"/>
  <c r="J52" i="7"/>
  <c r="K51" i="7" s="1"/>
  <c r="H53" i="7"/>
  <c r="I52" i="7" s="1"/>
  <c r="F52" i="7"/>
  <c r="G51" i="7" s="1"/>
  <c r="D53" i="7"/>
  <c r="E52" i="7" s="1"/>
  <c r="U51" i="7"/>
  <c r="Q53" i="7" l="1"/>
  <c r="T53" i="7"/>
  <c r="R54" i="7"/>
  <c r="S53" i="7" s="1"/>
  <c r="N53" i="7"/>
  <c r="O52" i="7" s="1"/>
  <c r="M54" i="7"/>
  <c r="J53" i="7"/>
  <c r="K52" i="7" s="1"/>
  <c r="H54" i="7"/>
  <c r="I53" i="7" s="1"/>
  <c r="F53" i="7"/>
  <c r="G52" i="7" s="1"/>
  <c r="D54" i="7"/>
  <c r="E53" i="7" s="1"/>
  <c r="U52" i="7"/>
  <c r="Q56" i="7" l="1"/>
  <c r="Q54" i="7"/>
  <c r="T54" i="7"/>
  <c r="R55" i="7"/>
  <c r="S54" i="7" s="1"/>
  <c r="N54" i="7"/>
  <c r="O53" i="7" s="1"/>
  <c r="M55" i="7"/>
  <c r="M56" i="7"/>
  <c r="J54" i="7"/>
  <c r="K53" i="7" s="1"/>
  <c r="H55" i="7"/>
  <c r="I54" i="7" s="1"/>
  <c r="F54" i="7"/>
  <c r="G53" i="7" s="1"/>
  <c r="D55" i="7"/>
  <c r="E54" i="7" s="1"/>
  <c r="U53" i="7"/>
  <c r="Q55" i="7" l="1"/>
  <c r="T55" i="7"/>
  <c r="R56" i="7"/>
  <c r="S56" i="7" s="1"/>
  <c r="N55" i="7"/>
  <c r="O54" i="7" s="1"/>
  <c r="J55" i="7"/>
  <c r="K54" i="7" s="1"/>
  <c r="H56" i="7"/>
  <c r="I56" i="7" s="1"/>
  <c r="F55" i="7"/>
  <c r="G54" i="7" s="1"/>
  <c r="D56" i="7"/>
  <c r="E56" i="7" s="1"/>
  <c r="U54" i="7"/>
  <c r="S55" i="7" l="1"/>
  <c r="T56" i="7"/>
  <c r="N56" i="7"/>
  <c r="O56" i="7" s="1"/>
  <c r="J56" i="7"/>
  <c r="K56" i="7" s="1"/>
  <c r="I55" i="7"/>
  <c r="F56" i="7"/>
  <c r="G56" i="7" s="1"/>
  <c r="E55" i="7"/>
  <c r="U56" i="7"/>
  <c r="O55" i="7" l="1"/>
  <c r="K55" i="7"/>
  <c r="G55" i="7"/>
  <c r="U55"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<sst xmlns="http://schemas.openxmlformats.org/spreadsheetml/2006/main" count="5341" uniqueCount="936">
  <si>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</si>
  <si>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</si>
  <si>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</si>
  <si>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</si>
  <si>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</si>
  <si>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</si>
  <si>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</si>
  <si>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</si>
  <si>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</si>
  <si>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</si>
  <si>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</si>
  <si>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</si>
  <si>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</si>
  <si>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</si>
  <si>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</si>
  <si>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</si>
  <si>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</si>
  <si>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</si>
  <si>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</si>
  <si>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</si>
  <si>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</si>
  <si>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</si>
  <si>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</si>
  <si>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</si>
  <si>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</si>
  <si>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</si>
  <si>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</si>
  <si>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</si>
  <si>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</si>
  <si>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</si>
  <si>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</si>
  <si>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</si>
  <si>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</si>
  <si>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</si>
  <si>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</si>
  <si>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</si>
  <si>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</si>
  <si>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</si>
  <si>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</si>
  <si>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</si>
  <si>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</si>
  <si>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</si>
  <si>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</si>
  <si>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</si>
  <si>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</si>
  <si>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</si>
  <si>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</si>
  <si>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</si>
  <si>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</si>
  <si>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</si>
  <si>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</si>
  <si>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</si>
  <si>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</si>
  <si>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</si>
  <si>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</si>
  <si>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</si>
  <si>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</si>
  <si>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</si>
  <si>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</si>
  <si>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</si>
  <si>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</si>
  <si>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</si>
  <si>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</si>
  <si>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</si>
  <si>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</si>
  <si>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</si>
  <si>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</si>
  <si>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</si>
  <si>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</si>
  <si>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</si>
  <si>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</si>
  <si>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</si>
  <si>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</si>
  <si>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</si>
  <si>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</si>
  <si>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</si>
  <si>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</si>
  <si>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</si>
  <si>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</si>
  <si>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</si>
  <si>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</si>
  <si>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</si>
  <si>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</si>
  <si>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</si>
  <si>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</si>
  <si>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</si>
  <si>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</si>
  <si>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</si>
  <si>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</si>
  <si>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</si>
  <si>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</si>
  <si>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</si>
  <si>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</si>
  <si>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</si>
  <si>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</si>
  <si>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</si>
  <si>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</si>
  <si>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</si>
  <si>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</si>
  <si>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</si>
  <si>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</si>
  <si>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</si>
  <si>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</si>
  <si>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</si>
  <si>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</si>
  <si>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</si>
  <si>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</si>
  <si>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</si>
  <si>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</si>
  <si>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</si>
  <si>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</si>
  <si>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</si>
  <si>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</si>
  <si>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</si>
  <si>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</si>
  <si>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</si>
  <si>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</si>
  <si>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</si>
  <si>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</si>
  <si>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</si>
  <si>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</si>
  <si>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</si>
  <si>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</si>
  <si>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</si>
  <si>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</si>
  <si>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</si>
  <si>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</si>
  <si>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</si>
  <si>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</si>
  <si>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</si>
  <si>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</si>
  <si>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</si>
  <si>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</si>
  <si>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</si>
  <si>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</si>
  <si>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</si>
  <si>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</si>
  <si>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</si>
  <si>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</si>
  <si>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</si>
  <si>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</si>
  <si>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</si>
  <si>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</si>
  <si>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</si>
  <si>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</si>
  <si>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</si>
  <si>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</si>
  <si>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</si>
  <si>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</si>
  <si>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</si>
  <si>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</si>
  <si>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</si>
  <si>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</si>
  <si>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</si>
  <si>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</si>
  <si>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</si>
  <si>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</si>
  <si>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</si>
  <si>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</si>
  <si>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</si>
  <si>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</si>
  <si>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</si>
  <si>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</si>
  <si>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</si>
  <si>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</si>
  <si>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</si>
  <si>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</si>
  <si>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</si>
  <si>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</si>
  <si>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</si>
  <si>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</si>
  <si>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</si>
  <si>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</si>
  <si>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</si>
  <si>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</si>
  <si>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Aalborg University</t>
  </si>
  <si>
    <t>Copenhagen Business School</t>
  </si>
  <si>
    <t>Queen's University</t>
  </si>
  <si>
    <t>SeaIntelligence Consulting</t>
  </si>
  <si>
    <t>University of Southern Denmark</t>
  </si>
  <si>
    <t>Wageningen University</t>
  </si>
  <si>
    <t>Aalto University School of Science</t>
  </si>
  <si>
    <t>Chalmers University of Technology</t>
  </si>
  <si>
    <t>SSPA Sweden AB</t>
  </si>
  <si>
    <t>ACTV SpA</t>
  </si>
  <si>
    <t>Ca’ Foscari University of Venice</t>
  </si>
  <si>
    <t>Adam Mickiewicz University</t>
  </si>
  <si>
    <t>Tinbergen Institute</t>
  </si>
  <si>
    <t>Vrije Universiteit Amsterdam</t>
  </si>
  <si>
    <t>Agência Nacional de Transportes Terrestres - ANTT</t>
  </si>
  <si>
    <t>Federal University of Sao Carlos</t>
  </si>
  <si>
    <t>Universidade Estadual de Campinas</t>
  </si>
  <si>
    <t>Ålesund University College</t>
  </si>
  <si>
    <t>Center for Applied Research (SNF)</t>
  </si>
  <si>
    <t>International Research Institute of Stavanger (IRIS)</t>
  </si>
  <si>
    <t>University of Stavanger</t>
  </si>
  <si>
    <t>Anna University</t>
  </si>
  <si>
    <t>KPR Institute of Engineering and Technology</t>
  </si>
  <si>
    <t>S.A. Engineering College</t>
  </si>
  <si>
    <t>Antwerp Maritime Academy</t>
  </si>
  <si>
    <t>Dalian Maritime University</t>
  </si>
  <si>
    <t>Ghent University</t>
  </si>
  <si>
    <t>Italian Center of Excellence on Integrated Logistics (CIELI)</t>
  </si>
  <si>
    <t>Nanyang Technological University</t>
  </si>
  <si>
    <t>Shanghai Maritime University</t>
  </si>
  <si>
    <t>University of Antwerp</t>
  </si>
  <si>
    <t>University of Genoa</t>
  </si>
  <si>
    <t>AquaBiota Water Research</t>
  </si>
  <si>
    <t>AZTI Tecnalia</t>
  </si>
  <si>
    <t>Bulgarian Academy of Sciences</t>
  </si>
  <si>
    <t>Deltares</t>
  </si>
  <si>
    <t>Hellenic Centre for Marine Research</t>
  </si>
  <si>
    <t>Heriot-Watt University</t>
  </si>
  <si>
    <t>ILVO</t>
  </si>
  <si>
    <t>Institute of Marine Research</t>
  </si>
  <si>
    <t>Institute of Oceanology Polish Academy of Sciences</t>
  </si>
  <si>
    <t>Ministry for Sustainable Development, the Environment and Climate Change</t>
  </si>
  <si>
    <t>National Research Council - CNR</t>
  </si>
  <si>
    <t>Royal Belgian Institute of Natural Sciences</t>
  </si>
  <si>
    <t>Thünen Institute of Sea Fisheries</t>
  </si>
  <si>
    <t>University of Malta</t>
  </si>
  <si>
    <t>Arab Academy for Science, Technology and Maritime Transport (AASTMT)</t>
  </si>
  <si>
    <t>National Institute of Oceanography and Fisheries (NIOF)</t>
  </si>
  <si>
    <t>Arctic Turn Consulting</t>
  </si>
  <si>
    <t>Ocean Conservancy</t>
  </si>
  <si>
    <t>Pacific Environment</t>
  </si>
  <si>
    <t>Pearson Consulting LLC</t>
  </si>
  <si>
    <t>Pew Charitable Trusts</t>
  </si>
  <si>
    <t>Savoonga Whaling Captains Association</t>
  </si>
  <si>
    <t>United States Coast Guard Academy</t>
  </si>
  <si>
    <t>Wildlife Conservation Society</t>
  </si>
  <si>
    <t>Aristotle University of Thessaloniki</t>
  </si>
  <si>
    <t>ARPA Puglia</t>
  </si>
  <si>
    <t>CERTH/CPERI</t>
  </si>
  <si>
    <t>Education and Teacher Training Agency</t>
  </si>
  <si>
    <t>Ekonerg</t>
  </si>
  <si>
    <t>University of Patras</t>
  </si>
  <si>
    <t>University of Rijeka</t>
  </si>
  <si>
    <t>Arizona State University</t>
  </si>
  <si>
    <t>Hongik University</t>
  </si>
  <si>
    <t>Athens University of Economics and Business</t>
  </si>
  <si>
    <t>Cyprus University of Technology</t>
  </si>
  <si>
    <t>Regents University London</t>
  </si>
  <si>
    <t>Technical University of Denmark</t>
  </si>
  <si>
    <t>World Maritime University</t>
  </si>
  <si>
    <t>Auckland University of Technology</t>
  </si>
  <si>
    <t>Government Engineering College</t>
  </si>
  <si>
    <t>Graphic Era University</t>
  </si>
  <si>
    <t>Montpellier Business School</t>
  </si>
  <si>
    <t>The University of Waikato</t>
  </si>
  <si>
    <t>University of Sussex</t>
  </si>
  <si>
    <t>Audencia School of Management</t>
  </si>
  <si>
    <t>University of the Aegean</t>
  </si>
  <si>
    <t>Australian Institute of Psychology</t>
  </si>
  <si>
    <t>Griffith University</t>
  </si>
  <si>
    <t>Old Dominion University</t>
  </si>
  <si>
    <t>Shanghai University</t>
  </si>
  <si>
    <t>Centre National de la Recherche Scientifique (CNRS)</t>
  </si>
  <si>
    <t>CEP: Dirección General de Pesca Maritima</t>
  </si>
  <si>
    <t>CETMAR</t>
  </si>
  <si>
    <t>El Colegio de México</t>
  </si>
  <si>
    <t>IFAPA: Centro Agua del Pino - Junta de Andalucía</t>
  </si>
  <si>
    <t>Institut Français de Recherche pour l'Exploitation de la Mer (Ifremer)</t>
  </si>
  <si>
    <t>Instituto de Investigaciones Marinas (IIM-CSIC)</t>
  </si>
  <si>
    <t>Instituto Português do Mar e da Atmosfera (IPMA)</t>
  </si>
  <si>
    <t>Intergovernmental Oceanographic Commission, UNESCO</t>
  </si>
  <si>
    <t>ITAM Centro de Investigación Económica</t>
  </si>
  <si>
    <t>Marine Biological Association of the United Kingdom</t>
  </si>
  <si>
    <t>Pierre and Marie Curie University</t>
  </si>
  <si>
    <t>Plymouth Marine Laboratory</t>
  </si>
  <si>
    <t>PML Applications</t>
  </si>
  <si>
    <t>University of Huelva</t>
  </si>
  <si>
    <t>University of Oviedo</t>
  </si>
  <si>
    <t>University of the Basque Country</t>
  </si>
  <si>
    <t>University of Vigo</t>
  </si>
  <si>
    <t>BASF Advanced Chemicals Co. Ltd.</t>
  </si>
  <si>
    <t>Fukuoka University</t>
  </si>
  <si>
    <t>National University of Singapore</t>
  </si>
  <si>
    <t>Basque Centre for Climate Change (BC3)</t>
  </si>
  <si>
    <t>Economics for Energy</t>
  </si>
  <si>
    <t>Universidad del País Vasco - Euskal Herriko Unibertsitatea</t>
  </si>
  <si>
    <t>Beihang University</t>
  </si>
  <si>
    <t>Beijing Jiaotong University</t>
  </si>
  <si>
    <t>China Waterborne Transport Research Institute</t>
  </si>
  <si>
    <t>National Taiwan University</t>
  </si>
  <si>
    <t>The Hong Kong Polytechnic University</t>
  </si>
  <si>
    <t>BIMCO</t>
  </si>
  <si>
    <t>ECORYS Nederland</t>
  </si>
  <si>
    <t>Blekinge Institute of Technology</t>
  </si>
  <si>
    <t>University of Gothenburg</t>
  </si>
  <si>
    <t>Boston College</t>
  </si>
  <si>
    <t>University of North Carolina at Charlotte</t>
  </si>
  <si>
    <t>Brown University</t>
  </si>
  <si>
    <t>U.S. Naval War College</t>
  </si>
  <si>
    <t>Bursa Technical University</t>
  </si>
  <si>
    <t>Istanbul Technical University</t>
  </si>
  <si>
    <t>Marmara University</t>
  </si>
  <si>
    <t>Busan Metropolitan City</t>
  </si>
  <si>
    <t>Nagoya University of Commerce and Business</t>
  </si>
  <si>
    <t>Pusan National University</t>
  </si>
  <si>
    <t>Busan National Maritime High School</t>
  </si>
  <si>
    <t>National Chiao Tung University</t>
  </si>
  <si>
    <t>Zhejiang University</t>
  </si>
  <si>
    <t>Business College of Athens</t>
  </si>
  <si>
    <t>Liverpool John Moores University</t>
  </si>
  <si>
    <t>Cambridge Systematics, Inc.</t>
  </si>
  <si>
    <t>Northwestern University</t>
  </si>
  <si>
    <t>Canadian Whale Institute</t>
  </si>
  <si>
    <t>Dalhousie University</t>
  </si>
  <si>
    <t>New England Aquarium</t>
  </si>
  <si>
    <t>Shipping Federation of Canada</t>
  </si>
  <si>
    <t>Université de Montréal</t>
  </si>
  <si>
    <t>Cape Verde University</t>
  </si>
  <si>
    <t>Norwegian University of Science and Technology (NTNU)</t>
  </si>
  <si>
    <t>University of Aveiro</t>
  </si>
  <si>
    <t>Carbon War Room</t>
  </si>
  <si>
    <t>University College London</t>
  </si>
  <si>
    <t>Cardiff University</t>
  </si>
  <si>
    <t>Chang Jung Christian University</t>
  </si>
  <si>
    <t>National Cheng Kung University</t>
  </si>
  <si>
    <t>Swansea University</t>
  </si>
  <si>
    <t>U&amp;We Consultancy</t>
  </si>
  <si>
    <t>University of Manitoba</t>
  </si>
  <si>
    <t>University of Plymouth</t>
  </si>
  <si>
    <t>Wuhan University of Technology</t>
  </si>
  <si>
    <t>Catholic University of Louvain</t>
  </si>
  <si>
    <t>University of Valencia</t>
  </si>
  <si>
    <t>Norwegian Marine Technology Research Institute (MARINTEK)</t>
  </si>
  <si>
    <t>Norwegian School of Economics (NHH)</t>
  </si>
  <si>
    <t>Center for Quality Improvement</t>
  </si>
  <si>
    <t>Center for Research and Teaching of Economics (CIDE)</t>
  </si>
  <si>
    <t>University of Las Palmas de Gran Canaria</t>
  </si>
  <si>
    <t>Central China Normal University</t>
  </si>
  <si>
    <t>Chinese Academy of Sciences</t>
  </si>
  <si>
    <t>City University of Hong Kong</t>
  </si>
  <si>
    <t>Sichuan University</t>
  </si>
  <si>
    <t>University of Chinese Academy of Sciences</t>
  </si>
  <si>
    <t>Central South University</t>
  </si>
  <si>
    <t>Chang'an University</t>
  </si>
  <si>
    <t>Nanjing University of Science and Technology</t>
  </si>
  <si>
    <t>University of Washington</t>
  </si>
  <si>
    <t>Centre for European Economic Research (ZEW)</t>
  </si>
  <si>
    <t>Fraunhofer Institute for Systems and Innovation Research ISI</t>
  </si>
  <si>
    <t>Saarland University</t>
  </si>
  <si>
    <t>SZA Schilling, Zutt and Anschütz</t>
  </si>
  <si>
    <t>University of Heilbronn</t>
  </si>
  <si>
    <t>Centre interuniversitaire de Recherche sur les reseaux d'entreprise, la logistique et le transport (CIRRELT)</t>
  </si>
  <si>
    <t>Martin-Luther-University Halle-Wittenberg</t>
  </si>
  <si>
    <t>Sapienza Università di Roma</t>
  </si>
  <si>
    <t>Université du Québec à Montréal</t>
  </si>
  <si>
    <t>Université Laval</t>
  </si>
  <si>
    <t>University of Cagliari</t>
  </si>
  <si>
    <t>The University of Sydney</t>
  </si>
  <si>
    <t>CERE</t>
  </si>
  <si>
    <t>NOAA Fisheries</t>
  </si>
  <si>
    <t>Oregon State University</t>
  </si>
  <si>
    <t>University of Maryland</t>
  </si>
  <si>
    <t>Det Norske Veritas Gothenburg</t>
  </si>
  <si>
    <t>IVL Swedish Environmental Research Institute</t>
  </si>
  <si>
    <t>KITE Solutions, SRL</t>
  </si>
  <si>
    <t>Lighthouse Maritime Competence Center</t>
  </si>
  <si>
    <t>Linköping University</t>
  </si>
  <si>
    <t>Université Lille Nord de France</t>
  </si>
  <si>
    <t>University of Technology Sydney</t>
  </si>
  <si>
    <t>Chang Gung Memorial Hospital at Linkou</t>
  </si>
  <si>
    <t>Chang Gung University</t>
  </si>
  <si>
    <t>Ming Chi University of Technology</t>
  </si>
  <si>
    <t>National Taiwan Ocean University</t>
  </si>
  <si>
    <t>Yu Da University</t>
  </si>
  <si>
    <t>Chienkuo Technology University</t>
  </si>
  <si>
    <t>Taipei College of Maritime Technology</t>
  </si>
  <si>
    <t>Yang Ming Marine Transportation Corporation</t>
  </si>
  <si>
    <t>Commerce Development Research Institute</t>
  </si>
  <si>
    <t>National Kaohsiung Marine University</t>
  </si>
  <si>
    <t>Chihlee University of Technology</t>
  </si>
  <si>
    <t>China Agricultural University</t>
  </si>
  <si>
    <t>University of Tasmania</t>
  </si>
  <si>
    <t>Konan University</t>
  </si>
  <si>
    <t>Lingnan University</t>
  </si>
  <si>
    <t>Chittagong University</t>
  </si>
  <si>
    <t>Macquarie University</t>
  </si>
  <si>
    <t>Christian Michelsen Research AS (CMR)</t>
  </si>
  <si>
    <t>Chung-Ang University</t>
  </si>
  <si>
    <t>Kaohsiung City Government</t>
  </si>
  <si>
    <t>Korea Maritime Institute</t>
  </si>
  <si>
    <t>Nankai University</t>
  </si>
  <si>
    <t>Ningbo University</t>
  </si>
  <si>
    <t>Pukyong National University</t>
  </si>
  <si>
    <t>RMIT University</t>
  </si>
  <si>
    <t>Rutgers University</t>
  </si>
  <si>
    <t>Shandong University</t>
  </si>
  <si>
    <t>Shanghai Jiao Tong University</t>
  </si>
  <si>
    <t>Texas A and M University at Galveston</t>
  </si>
  <si>
    <t>CIMA Research Foundation</t>
  </si>
  <si>
    <t>Tethys Research Institute</t>
  </si>
  <si>
    <t>Hunan University</t>
  </si>
  <si>
    <t>Nanjing University</t>
  </si>
  <si>
    <t>Saint Mary's University</t>
  </si>
  <si>
    <t>The Chinese University of Hong Kong</t>
  </si>
  <si>
    <t>City, University of London</t>
  </si>
  <si>
    <t>ESCP Europe</t>
  </si>
  <si>
    <t>Technical University of Crete</t>
  </si>
  <si>
    <t>University of Bradford</t>
  </si>
  <si>
    <t>University of Reading</t>
  </si>
  <si>
    <t>CJ Cheiljedang</t>
  </si>
  <si>
    <t>CJ Korea Express USA</t>
  </si>
  <si>
    <t>Inha University</t>
  </si>
  <si>
    <t>Clemson University</t>
  </si>
  <si>
    <t>Mississippi State University</t>
  </si>
  <si>
    <t>University of Louisiana at Lafayette</t>
  </si>
  <si>
    <t>Coastal Research Institute</t>
  </si>
  <si>
    <t>Egypt-Japan University of Science and Technology</t>
  </si>
  <si>
    <t>Tokyo Institute of Technology</t>
  </si>
  <si>
    <t>Zagazig University</t>
  </si>
  <si>
    <t>College of the Atlantic</t>
  </si>
  <si>
    <t>University of Maine</t>
  </si>
  <si>
    <t>Commonwealth Scientific and Industrial Research Organization (CSIRO)</t>
  </si>
  <si>
    <t>Duke University</t>
  </si>
  <si>
    <t>James Cook University</t>
  </si>
  <si>
    <t>San Diego State University</t>
  </si>
  <si>
    <t>Stanford University</t>
  </si>
  <si>
    <t>University of California Santa Cruz</t>
  </si>
  <si>
    <t>Kühne Logistics University</t>
  </si>
  <si>
    <t>Cornwall College Newquay</t>
  </si>
  <si>
    <t>MacArthur Green</t>
  </si>
  <si>
    <t>Marine Scotland Science</t>
  </si>
  <si>
    <t>University of the Highlands and Islands</t>
  </si>
  <si>
    <t>Coventry University</t>
  </si>
  <si>
    <t>CPCS</t>
  </si>
  <si>
    <t>Université du Québec à Rimouski</t>
  </si>
  <si>
    <t>CRP Henri Tudor/CRTE</t>
  </si>
  <si>
    <t>University of Santiago de Compostela</t>
  </si>
  <si>
    <t>Edinburgh Napier University</t>
  </si>
  <si>
    <t>University of Naples Parthenope</t>
  </si>
  <si>
    <t>University of Ottawa</t>
  </si>
  <si>
    <t>Masdar Institute of Science and Technology</t>
  </si>
  <si>
    <t>Ministry of Oceans and Fisheries (MOF)</t>
  </si>
  <si>
    <t>Monash University</t>
  </si>
  <si>
    <t>University of Wollongong</t>
  </si>
  <si>
    <t>Wuhan Metro Operation Company</t>
  </si>
  <si>
    <t>Dalle Molle Institute for Artificial Intelligence (IDSIA)</t>
  </si>
  <si>
    <t>École Polytechnique Fédérale de Lausanne (EPFL)</t>
  </si>
  <si>
    <t>Delft University of Technology</t>
  </si>
  <si>
    <t>Eindhoven University of Technology</t>
  </si>
  <si>
    <t>Erasmus University Rotterdam</t>
  </si>
  <si>
    <t>Harbin Institute of Technology</t>
  </si>
  <si>
    <t>Harbin Normal University</t>
  </si>
  <si>
    <t>John Bates Services</t>
  </si>
  <si>
    <t>Ministry of Infrastructure and the Environment</t>
  </si>
  <si>
    <t>Port of Rotterdam Authority</t>
  </si>
  <si>
    <t>Seoul National University</t>
  </si>
  <si>
    <t>Significance</t>
  </si>
  <si>
    <t>TNO Environment and Geosciences</t>
  </si>
  <si>
    <t>University of Leeds</t>
  </si>
  <si>
    <t>University of Tennessee</t>
  </si>
  <si>
    <t>Utrecht University</t>
  </si>
  <si>
    <t>Democritus University of Thrace</t>
  </si>
  <si>
    <t>The American College of Greece</t>
  </si>
  <si>
    <t>Department of Wildlife Management</t>
  </si>
  <si>
    <t>Greenland Institute of Natural Resources</t>
  </si>
  <si>
    <t>Norwegian Polar Institute</t>
  </si>
  <si>
    <t>Okapi Wildlife Associates</t>
  </si>
  <si>
    <t>Van Hall Larenstein University of Applied Sciences</t>
  </si>
  <si>
    <t>WWF-Canada</t>
  </si>
  <si>
    <t>WWF-International</t>
  </si>
  <si>
    <t>WWF-Netherlands</t>
  </si>
  <si>
    <t>Det Norske Veritas</t>
  </si>
  <si>
    <t>DIW Berlin</t>
  </si>
  <si>
    <t>DIW Econ GmbH</t>
  </si>
  <si>
    <t>Dong Fang International Asset Management Limited</t>
  </si>
  <si>
    <t>Dr. Matej David Consult</t>
  </si>
  <si>
    <t>Finnish Environment Institute</t>
  </si>
  <si>
    <t>Fisheries and Oceans Canada</t>
  </si>
  <si>
    <t>GoConsult</t>
  </si>
  <si>
    <t>Klaipeda University</t>
  </si>
  <si>
    <t>Marine Organism Investigations</t>
  </si>
  <si>
    <t>National Institute of Oceanography</t>
  </si>
  <si>
    <t>University of Pavia</t>
  </si>
  <si>
    <t>University of Tartu</t>
  </si>
  <si>
    <t>Dr. Sivanthi Aditanar College of Engineering</t>
  </si>
  <si>
    <t>Thiagarajar College of Engineering</t>
  </si>
  <si>
    <t>University of Massachusetts Dartmouth</t>
  </si>
  <si>
    <t>Dublin Institute of Technology</t>
  </si>
  <si>
    <t>Ecole Polytechnique de Lille</t>
  </si>
  <si>
    <t>Université d'Artois</t>
  </si>
  <si>
    <t>Universidade de Lisboa</t>
  </si>
  <si>
    <t>Universidade Nova de Lisboa</t>
  </si>
  <si>
    <t>University of Azores</t>
  </si>
  <si>
    <t>University of Idaho</t>
  </si>
  <si>
    <t>Durham University</t>
  </si>
  <si>
    <t>King's College London</t>
  </si>
  <si>
    <t>East China University of Science and Technology</t>
  </si>
  <si>
    <t>The Hong Kong University of Science and Technology</t>
  </si>
  <si>
    <t>Eastern Channel Team</t>
  </si>
  <si>
    <t>ERM Impact Assessment and Planning</t>
  </si>
  <si>
    <t>Newcastle University</t>
  </si>
  <si>
    <t>École Centrale Paris</t>
  </si>
  <si>
    <t>Tongji University</t>
  </si>
  <si>
    <t>University of Evry-Val dÉssonne</t>
  </si>
  <si>
    <t>École des Mines de Saint-Étienne</t>
  </si>
  <si>
    <t>Normandie Université</t>
  </si>
  <si>
    <t>Université Paris-Est</t>
  </si>
  <si>
    <t>École Polytechnique du Montréal</t>
  </si>
  <si>
    <t>GERAD</t>
  </si>
  <si>
    <t>Econometrica, Inc.</t>
  </si>
  <si>
    <t>Texas Tech University</t>
  </si>
  <si>
    <t>University of Southern California</t>
  </si>
  <si>
    <t>Economic Commission for Latin America and the Caribbean-UN</t>
  </si>
  <si>
    <t>Feng Chia University</t>
  </si>
  <si>
    <t>Gottwald Port Technology GmbH</t>
  </si>
  <si>
    <t>Puertos del Estado</t>
  </si>
  <si>
    <t>Massachusetts Institute of Technology</t>
  </si>
  <si>
    <t>Elliott Bay Design Group</t>
  </si>
  <si>
    <t>Red and White Fleet</t>
  </si>
  <si>
    <t>Sandia National Laboratories</t>
  </si>
  <si>
    <t>U.S. Maritime Administration</t>
  </si>
  <si>
    <t>EM Normandie</t>
  </si>
  <si>
    <t>Kedge Business School</t>
  </si>
  <si>
    <t>Gibbs Quantitative Research and Consulting</t>
  </si>
  <si>
    <t>The University of Melbourne</t>
  </si>
  <si>
    <t>ESCP Europe Paris</t>
  </si>
  <si>
    <t>ETH Zürich</t>
  </si>
  <si>
    <t>European Commission</t>
  </si>
  <si>
    <t>European Commission, Joint Research Centre (JRC)</t>
  </si>
  <si>
    <t>Evergreen Marine Corporation</t>
  </si>
  <si>
    <t>Exmile Solutions Limited</t>
  </si>
  <si>
    <t>ExxonMobil Research and Engineering Company</t>
  </si>
  <si>
    <t>ExxonMobil Upstream Research Company</t>
  </si>
  <si>
    <t>Georgia Institute of Technology</t>
  </si>
  <si>
    <t>University of Florida</t>
  </si>
  <si>
    <t>Falmouth Harbour Commissioners</t>
  </si>
  <si>
    <t>University of Hull</t>
  </si>
  <si>
    <t>Finnish Institute of Occupational Health</t>
  </si>
  <si>
    <t>Institute of Transport Economics (TØI)</t>
  </si>
  <si>
    <t>Radboud University</t>
  </si>
  <si>
    <t>Stockholm University</t>
  </si>
  <si>
    <t>Swedish National Road and Transport Research Institute (VTI)</t>
  </si>
  <si>
    <t>University of Jyväskylä</t>
  </si>
  <si>
    <t>Fraunhofer Institute for Industrial Mathematics (ITWM)</t>
  </si>
  <si>
    <t>Karlsruhe Institute of Technology (KIT)</t>
  </si>
  <si>
    <t>French Institute of Science and Technology for Transport, Spatial Planning, Development and Networks (IFSTTAR)</t>
  </si>
  <si>
    <t>Fudan University</t>
  </si>
  <si>
    <t>Fundación Valenciaport</t>
  </si>
  <si>
    <t>University Jaume I of Castellon</t>
  </si>
  <si>
    <t>Funk Gruppe GmbH</t>
  </si>
  <si>
    <t>Jacobs University</t>
  </si>
  <si>
    <t>Galatasaray University</t>
  </si>
  <si>
    <t>George Mason University</t>
  </si>
  <si>
    <t>University of Maribor</t>
  </si>
  <si>
    <t>Loyola University</t>
  </si>
  <si>
    <t>University of Illinois at Urbana-Champaign</t>
  </si>
  <si>
    <t>Vanguard Software Corporation</t>
  </si>
  <si>
    <t>Glasgow Caledonian University</t>
  </si>
  <si>
    <t>Instituto Universitário de Lisboa (ISCTE-IUL)</t>
  </si>
  <si>
    <t>Universidade do Algarve</t>
  </si>
  <si>
    <t>Goethe University</t>
  </si>
  <si>
    <t>University of Bologna</t>
  </si>
  <si>
    <t>Göteborg University</t>
  </si>
  <si>
    <t>SIK - The Swedish Institute for Food and Biotechnology</t>
  </si>
  <si>
    <t>Grand Port Maritime de Marseille</t>
  </si>
  <si>
    <t>International University of Japan</t>
  </si>
  <si>
    <t>University of Wisconsin-Milwaukee</t>
  </si>
  <si>
    <t>Guangdong University of Technology</t>
  </si>
  <si>
    <t>Hamburg Financial Research Center (HFRC)</t>
  </si>
  <si>
    <t>HEC Montréal</t>
  </si>
  <si>
    <t>University of Hamburg</t>
  </si>
  <si>
    <t>VR Leasing</t>
  </si>
  <si>
    <t>Hamburg School of Business Administration</t>
  </si>
  <si>
    <t>Hamburg Süd</t>
  </si>
  <si>
    <t>SINTEF Materials and Chemistry</t>
  </si>
  <si>
    <t>Hamburg University of Technology</t>
  </si>
  <si>
    <t>Hamburger Hafen und Logistik AG</t>
  </si>
  <si>
    <t>Hang Seng Management College</t>
  </si>
  <si>
    <t>Orient Overseas Container Line Limited</t>
  </si>
  <si>
    <t>The University of Hong Kong</t>
  </si>
  <si>
    <t>University of South Florida</t>
  </si>
  <si>
    <t>KEDGE Business School</t>
  </si>
  <si>
    <t>McGill University</t>
  </si>
  <si>
    <t>Universidade Federal de Minas Gerais</t>
  </si>
  <si>
    <t>University of Málaga</t>
  </si>
  <si>
    <t>Seafish</t>
  </si>
  <si>
    <t>Hofstra University</t>
  </si>
  <si>
    <t>Huazhong University of Science and Technology</t>
  </si>
  <si>
    <t>University of British Columbia</t>
  </si>
  <si>
    <t>Wuhan University</t>
  </si>
  <si>
    <t>Idaho National Laboratory</t>
  </si>
  <si>
    <t>Imperial College London</t>
  </si>
  <si>
    <t>RUSAL Aughinish Alumina</t>
  </si>
  <si>
    <t>Trinity College Dublin</t>
  </si>
  <si>
    <t>University of Limerick</t>
  </si>
  <si>
    <t>University of Padua</t>
  </si>
  <si>
    <t>Incheon National University</t>
  </si>
  <si>
    <t>Soochow University</t>
  </si>
  <si>
    <t>Indian Institute of Management Ahmedabad</t>
  </si>
  <si>
    <t>KU Leuven</t>
  </si>
  <si>
    <t>University of Twente</t>
  </si>
  <si>
    <t>Indian Institute of Management Indore</t>
  </si>
  <si>
    <t>Industry Solutions (Logistics T andT and BAO), IBM Research - China</t>
  </si>
  <si>
    <t>Pennsylvania State University</t>
  </si>
  <si>
    <t>Kainan University</t>
  </si>
  <si>
    <t>National Taipei University</t>
  </si>
  <si>
    <t>Nihon University</t>
  </si>
  <si>
    <t>Sophia University</t>
  </si>
  <si>
    <t>Vietnam Maritime University</t>
  </si>
  <si>
    <t>Inner Mongolia University</t>
  </si>
  <si>
    <t>Institut de Ciències del Mar (ICM-CSIC)</t>
  </si>
  <si>
    <t>National Institute of Water and Atmospheric Research</t>
  </si>
  <si>
    <t>Institut de Recherche pour le Développement (IRD), UMR 212</t>
  </si>
  <si>
    <t>Muséum national d’Histoire naturelle</t>
  </si>
  <si>
    <t>Orthongel</t>
  </si>
  <si>
    <t>Institut national d'études démographique (INED)</t>
  </si>
  <si>
    <t>Université de Nantes</t>
  </si>
  <si>
    <t>Institut Teknologi Bandung</t>
  </si>
  <si>
    <t>Institute for Sustainability</t>
  </si>
  <si>
    <t>Institute of Public Goods and Policies (IPP-CSIC)</t>
  </si>
  <si>
    <t>ISPA - Instituto Universitário</t>
  </si>
  <si>
    <t>National Council for the Environment and Sustainable Development (CNADS)</t>
  </si>
  <si>
    <t>Universidade do Porto</t>
  </si>
  <si>
    <t>Inter-American Development Bank</t>
  </si>
  <si>
    <t>The World Bank</t>
  </si>
  <si>
    <t>Investec Bank plc</t>
  </si>
  <si>
    <t>North West University</t>
  </si>
  <si>
    <t>Karadeniz Technical University</t>
  </si>
  <si>
    <t>Piri Reis University</t>
  </si>
  <si>
    <t>IT University of Copenhagen</t>
  </si>
  <si>
    <t>University of Paderborn</t>
  </si>
  <si>
    <t>University of Marketing and Distribution Sciences</t>
  </si>
  <si>
    <t>University of New South Wales</t>
  </si>
  <si>
    <t>The Australian National University</t>
  </si>
  <si>
    <t>James Madison University</t>
  </si>
  <si>
    <t>Miami University</t>
  </si>
  <si>
    <t>Michigan State University</t>
  </si>
  <si>
    <t>Jinan University</t>
  </si>
  <si>
    <t>Shenzhen University</t>
  </si>
  <si>
    <t>Joint Programming Initiative Healthy and Productive Seas and Oceans</t>
  </si>
  <si>
    <t>University of Bremen</t>
  </si>
  <si>
    <t>Kansai University</t>
  </si>
  <si>
    <t>Osaka University</t>
  </si>
  <si>
    <t>Université de Toulon</t>
  </si>
  <si>
    <t>Kennesaw State University</t>
  </si>
  <si>
    <t>Malaysia Institute for Supply Chain Innovation</t>
  </si>
  <si>
    <t>University of Mississippi</t>
  </si>
  <si>
    <t>Khalifa University</t>
  </si>
  <si>
    <t>King Mongkuts University of Technology</t>
  </si>
  <si>
    <t>University of International Business and Economics</t>
  </si>
  <si>
    <t>Kingston University</t>
  </si>
  <si>
    <t>University of Essex</t>
  </si>
  <si>
    <t>University of Portsmouth</t>
  </si>
  <si>
    <t>University of South Australia</t>
  </si>
  <si>
    <t>Kobe University</t>
  </si>
  <si>
    <t>University of Piraeus</t>
  </si>
  <si>
    <t>Seoul National University of Science and Technology</t>
  </si>
  <si>
    <t>Kotka Maritime Research Association (Merikotka)</t>
  </si>
  <si>
    <t>University of Helsinki</t>
  </si>
  <si>
    <t>KTH Royal Institute of Technology</t>
  </si>
  <si>
    <t>Linnaeus University</t>
  </si>
  <si>
    <t>University of South California</t>
  </si>
  <si>
    <t>Lancaster University</t>
  </si>
  <si>
    <t>LG Electronics Hi Logistics (China) Co, Ltd.</t>
  </si>
  <si>
    <t>Mahidol University</t>
  </si>
  <si>
    <t>University of Incheon</t>
  </si>
  <si>
    <t>University of Lancaster</t>
  </si>
  <si>
    <t>Xian Jiaotong-Liverpool University</t>
  </si>
  <si>
    <t>LOréal Danmark A/S</t>
  </si>
  <si>
    <t>Lufthansa</t>
  </si>
  <si>
    <t>TU Darmstadt</t>
  </si>
  <si>
    <t>Lund University</t>
  </si>
  <si>
    <t>University of Navarra</t>
  </si>
  <si>
    <t>Maersk Line</t>
  </si>
  <si>
    <t>Uptimize</t>
  </si>
  <si>
    <t>Makalot Industrial Co.</t>
  </si>
  <si>
    <t>Marine Institute</t>
  </si>
  <si>
    <t>University College Cork</t>
  </si>
  <si>
    <t>Marine Management Solutions</t>
  </si>
  <si>
    <t>University of Connecticut</t>
  </si>
  <si>
    <t>University of Aberdeen</t>
  </si>
  <si>
    <t>Woods Hole Oceanographic Institution</t>
  </si>
  <si>
    <t>Massey University</t>
  </si>
  <si>
    <t>Victoria University</t>
  </si>
  <si>
    <t>McMaster University</t>
  </si>
  <si>
    <t>Memorial University of Newfoundland</t>
  </si>
  <si>
    <t>University of Dammam</t>
  </si>
  <si>
    <t>Networking and Telecommunications Professional Services</t>
  </si>
  <si>
    <t>Royal Holloway University of London</t>
  </si>
  <si>
    <t>Ministry for Development and Transport, Government of Spain</t>
  </si>
  <si>
    <t>Technical University of Madrid (UPM)</t>
  </si>
  <si>
    <t>Ministry for Ecology</t>
  </si>
  <si>
    <t>University of Lyon</t>
  </si>
  <si>
    <t>Ministry of Agriculture and Rural Development</t>
  </si>
  <si>
    <t>Ministry of Communications</t>
  </si>
  <si>
    <t>University of Strathclyde</t>
  </si>
  <si>
    <t>Tsinghua University</t>
  </si>
  <si>
    <t>MIT Sea Grant College Program</t>
  </si>
  <si>
    <t>Northwest Atlantic Marine Alliance</t>
  </si>
  <si>
    <t>Molde University College</t>
  </si>
  <si>
    <t>Statoil ASA</t>
  </si>
  <si>
    <t>Motu Economic and Public Policy Research</t>
  </si>
  <si>
    <t>The Treasury</t>
  </si>
  <si>
    <t>University of Auckland</t>
  </si>
  <si>
    <t>MSR-Consult ApS</t>
  </si>
  <si>
    <t>Northern Economics, Inc.</t>
  </si>
  <si>
    <t>Nanjing Forestry University</t>
  </si>
  <si>
    <t>University of Minnesota Twin Cities</t>
  </si>
  <si>
    <t>Southeast University</t>
  </si>
  <si>
    <t>The Shenzhen Research Institute of Big Data</t>
  </si>
  <si>
    <t>Nanjing University of Aeronautics and Astronautics</t>
  </si>
  <si>
    <t>Nanjing University of Information Science and Technology</t>
  </si>
  <si>
    <t>State University of New York at Oswego</t>
  </si>
  <si>
    <t>Nansen Environmental and Remote Sensing Center</t>
  </si>
  <si>
    <t>National Oceanography Centre</t>
  </si>
  <si>
    <t>Taiyuan Normal University</t>
  </si>
  <si>
    <t>National Bureau of Economic Research</t>
  </si>
  <si>
    <t>University of Oregon</t>
  </si>
  <si>
    <t>National Chengchi University</t>
  </si>
  <si>
    <t>National Engineering Research Center for Water Transport Safety, Intelligent Transport System (ITS)</t>
  </si>
  <si>
    <t>National Institute for Occupational Safety and Health</t>
  </si>
  <si>
    <t>National Kaohsiung First University of Science and Technology</t>
  </si>
  <si>
    <t>Shu-Te University</t>
  </si>
  <si>
    <t>National Research University Higher School of Economics</t>
  </si>
  <si>
    <t>National Science and Technology Commission</t>
  </si>
  <si>
    <t>Sungkyunkwan University</t>
  </si>
  <si>
    <t>Shanghai International Ports Group Ltd.</t>
  </si>
  <si>
    <t>National Technical University of Athens</t>
  </si>
  <si>
    <t>University of Central Lancashire, Cyprus (UCLan Cyprus)</t>
  </si>
  <si>
    <t>Ningxia University</t>
  </si>
  <si>
    <t>Singapore Management University</t>
  </si>
  <si>
    <t>University of Liverpool</t>
  </si>
  <si>
    <t>NILU – Norwegian Institute for Air Research</t>
  </si>
  <si>
    <t>Port of Oslo</t>
  </si>
  <si>
    <t>PortsEYE AS</t>
  </si>
  <si>
    <t>Portfishing Association of California</t>
  </si>
  <si>
    <t>Scripps Institution of Oceanography</t>
  </si>
  <si>
    <t>The Nature Conservancy</t>
  </si>
  <si>
    <t>The University of Queensland</t>
  </si>
  <si>
    <t>University of Rhode Island</t>
  </si>
  <si>
    <t>Nofima</t>
  </si>
  <si>
    <t>University of Tromsø</t>
  </si>
  <si>
    <t>North Dakota State University</t>
  </si>
  <si>
    <t>Qufu Normal University</t>
  </si>
  <si>
    <t>University of California Berkeley</t>
  </si>
  <si>
    <t>Northeastern University</t>
  </si>
  <si>
    <t>SINTEF ICT</t>
  </si>
  <si>
    <t>United European Car Carriers (UECC)</t>
  </si>
  <si>
    <t>Wallenius Wilhelmsen Logistics</t>
  </si>
  <si>
    <t>SINTEF Ocean AS (MARINTEK)</t>
  </si>
  <si>
    <t>University of Missouri - St. Louis</t>
  </si>
  <si>
    <t>Ocean University of China</t>
  </si>
  <si>
    <t>Shanghai Second Polytechnic University</t>
  </si>
  <si>
    <t>Virginia Port Authority</t>
  </si>
  <si>
    <t>Open University</t>
  </si>
  <si>
    <t>University of Greenwich</t>
  </si>
  <si>
    <t>OptymFL</t>
  </si>
  <si>
    <t>United Technologies Research Center</t>
  </si>
  <si>
    <t>Yaşar University</t>
  </si>
  <si>
    <t>Organisation for Economic Co-operation and Development (OECD)</t>
  </si>
  <si>
    <t>Panama Canal Authority</t>
  </si>
  <si>
    <t>University of Illinois at Chicago</t>
  </si>
  <si>
    <t>PETROBRAS</t>
  </si>
  <si>
    <t>Pontifícia Universidade Católica do Rio de Janeiro</t>
  </si>
  <si>
    <t>Pontificia Universidad Católica de Chile</t>
  </si>
  <si>
    <t>Pontificia Universidad Católica de Valparaíso</t>
  </si>
  <si>
    <t>Port of Broome</t>
  </si>
  <si>
    <t>Port of Seville</t>
  </si>
  <si>
    <t>University of Cádiz</t>
  </si>
  <si>
    <t>Port Stephens Fisheries Institute</t>
  </si>
  <si>
    <t>The University of Newcastle</t>
  </si>
  <si>
    <t>POSTECH</t>
  </si>
  <si>
    <t>Yeungnam University</t>
  </si>
  <si>
    <t>Purdue University</t>
  </si>
  <si>
    <t>Universitat Politècnica de Catalunya (UPC)-BarcelonaTech</t>
  </si>
  <si>
    <t>University of Ulster</t>
  </si>
  <si>
    <t>Queensland University of Technology</t>
  </si>
  <si>
    <t>Research Department International Radiomedical Centre (CIRM)</t>
  </si>
  <si>
    <t>School of Law</t>
  </si>
  <si>
    <t>University of Camerino</t>
  </si>
  <si>
    <t>Ricardo Palma University</t>
  </si>
  <si>
    <t>Roma Tre University</t>
  </si>
  <si>
    <t>Sailing for Sustainability Trust</t>
  </si>
  <si>
    <t>University of the South Pacific</t>
  </si>
  <si>
    <t>San Francisco State University</t>
  </si>
  <si>
    <t>Scientific Network for Innovation and Research Excellence</t>
  </si>
  <si>
    <t>Technical University of Ostrava</t>
  </si>
  <si>
    <t>University of Granada</t>
  </si>
  <si>
    <t>University of Sfax</t>
  </si>
  <si>
    <t>Sethu Institute of Technology</t>
  </si>
  <si>
    <t>University of Applied Sciences Western Switzerland</t>
  </si>
  <si>
    <t>Southampton Solent University</t>
  </si>
  <si>
    <t>York University</t>
  </si>
  <si>
    <t>SINTEF Fisheries and aquaculture</t>
  </si>
  <si>
    <t>University of Science and Technology of China</t>
  </si>
  <si>
    <t>South China University of Technology</t>
  </si>
  <si>
    <t>State University of New York at Brockport</t>
  </si>
  <si>
    <t>University of North Carolina at Greensboro</t>
  </si>
  <si>
    <t>The University of Tokyo</t>
  </si>
  <si>
    <t>Université Paris-Saclay</t>
  </si>
  <si>
    <t>Tata Steel Swinden Technology Centre</t>
  </si>
  <si>
    <t>University of Manchester</t>
  </si>
  <si>
    <t>University of Castilla-La Mancha</t>
  </si>
  <si>
    <t>Technical University of Lisbon</t>
  </si>
  <si>
    <t>Technological Educational Institute of Western Greece</t>
  </si>
  <si>
    <t>University of Athens</t>
  </si>
  <si>
    <t>Universidad de Chile</t>
  </si>
  <si>
    <t>Xiamen University</t>
  </si>
  <si>
    <t>University of Arizona</t>
  </si>
  <si>
    <t>University of California Davis</t>
  </si>
  <si>
    <t>University of Electronic Science and Technology of China</t>
  </si>
  <si>
    <t>Worcester Polytechnic Institute</t>
  </si>
  <si>
    <t>Tianjin University</t>
  </si>
  <si>
    <t>Tongmyong University of Information Technology</t>
  </si>
  <si>
    <t>Tsinghua-Berkeley Shenzhen Institute</t>
  </si>
  <si>
    <t>Universidad Andrés Bello</t>
  </si>
  <si>
    <t>Universidad Diego Portales</t>
  </si>
  <si>
    <t>Universidad de Los Andes</t>
  </si>
  <si>
    <t>Universidade de Caxias do Sul (UCS)</t>
  </si>
  <si>
    <t>Universidade Federal do Rio Grande do Sul (UFRGS)</t>
  </si>
  <si>
    <t>Universidade Federal do Ceará (UFC)</t>
  </si>
  <si>
    <t>Universitat Autònoma de Barcelona (UAB)</t>
  </si>
  <si>
    <t>University at Buffalo</t>
  </si>
  <si>
    <t>University Maritime Advisory Services</t>
  </si>
  <si>
    <t>University of Alaska Fairbanks</t>
  </si>
  <si>
    <t>University of Hawaii</t>
  </si>
  <si>
    <t>University of Calgary</t>
  </si>
  <si>
    <t>University of Rome</t>
  </si>
  <si>
    <t>Vrije Universiteit Brussel</t>
  </si>
  <si>
    <t>University of Barcelona</t>
  </si>
  <si>
    <t>University of La Coruña</t>
  </si>
  <si>
    <t>University of Seville</t>
  </si>
  <si>
    <t>University of Campania "Luigi Vanvitelli"</t>
  </si>
  <si>
    <t>University of Naples Federico II</t>
  </si>
  <si>
    <t>University of Surrey</t>
  </si>
  <si>
    <t>University of KwaZulu-Natal</t>
  </si>
  <si>
    <t>University of Pretoria</t>
  </si>
  <si>
    <t>University of Montenegro</t>
  </si>
  <si>
    <t>University of Massachusetts Amherst</t>
  </si>
  <si>
    <t>University of Moratuwa</t>
  </si>
  <si>
    <t>University of Nordland</t>
  </si>
  <si>
    <t>University of Oxford</t>
  </si>
  <si>
    <t>University of Southampton</t>
  </si>
  <si>
    <t>Wayne State University</t>
  </si>
  <si>
    <t>Edge Weight</t>
  </si>
  <si>
    <t>Autofill Workbook Results</t>
  </si>
  <si>
    <t>Graph History</t>
  </si>
  <si>
    <t>Workbook Settings 2</t>
  </si>
  <si>
    <t>Graph Type</t>
  </si>
  <si>
    <t>Modularity</t>
  </si>
  <si>
    <t>NodeXL Version</t>
  </si>
  <si>
    <t>Not Applicable</t>
  </si>
  <si>
    <t>1.0.1.413</t>
  </si>
  <si>
    <t>G1</t>
  </si>
  <si>
    <t>G2</t>
  </si>
  <si>
    <t>G3</t>
  </si>
  <si>
    <t>G4</t>
  </si>
  <si>
    <t>G5</t>
  </si>
  <si>
    <t>G6</t>
  </si>
  <si>
    <t>G7</t>
  </si>
  <si>
    <t>G8</t>
  </si>
  <si>
    <t>G9</t>
  </si>
  <si>
    <t>G10</t>
  </si>
  <si>
    <t>G11</t>
  </si>
  <si>
    <t>G12</t>
  </si>
  <si>
    <t>G13</t>
  </si>
  <si>
    <t>G14</t>
  </si>
  <si>
    <t>G15</t>
  </si>
  <si>
    <t>G16</t>
  </si>
  <si>
    <t>G17</t>
  </si>
  <si>
    <t>G18</t>
  </si>
  <si>
    <t>G19</t>
  </si>
  <si>
    <t>G20</t>
  </si>
  <si>
    <t>G21</t>
  </si>
  <si>
    <t>G22</t>
  </si>
  <si>
    <t>G23</t>
  </si>
  <si>
    <t>G24</t>
  </si>
  <si>
    <t>G25</t>
  </si>
  <si>
    <t>G26</t>
  </si>
  <si>
    <t>G27</t>
  </si>
  <si>
    <t>G28</t>
  </si>
  <si>
    <t>G29</t>
  </si>
  <si>
    <t>G30</t>
  </si>
  <si>
    <t>G31</t>
  </si>
  <si>
    <t>G32</t>
  </si>
  <si>
    <t>G33</t>
  </si>
  <si>
    <t>G34</t>
  </si>
  <si>
    <t>G35</t>
  </si>
  <si>
    <t>G36</t>
  </si>
  <si>
    <t>G37</t>
  </si>
  <si>
    <t>G38</t>
  </si>
  <si>
    <t>G39</t>
  </si>
  <si>
    <t>G40</t>
  </si>
  <si>
    <t>G41</t>
  </si>
  <si>
    <t>G42</t>
  </si>
  <si>
    <t>G43</t>
  </si>
  <si>
    <t>G44</t>
  </si>
  <si>
    <t>G45</t>
  </si>
  <si>
    <t>G46</t>
  </si>
  <si>
    <t>G47</t>
  </si>
  <si>
    <t>G48</t>
  </si>
  <si>
    <t>G49</t>
  </si>
  <si>
    <t>G50</t>
  </si>
  <si>
    <t>G51</t>
  </si>
  <si>
    <t>G52</t>
  </si>
  <si>
    <t>G53</t>
  </si>
  <si>
    <t>G54</t>
  </si>
  <si>
    <t>G55</t>
  </si>
  <si>
    <t>G56</t>
  </si>
  <si>
    <t>G57</t>
  </si>
  <si>
    <t>G58</t>
  </si>
  <si>
    <t>G59</t>
  </si>
  <si>
    <t>G60</t>
  </si>
  <si>
    <t>G61</t>
  </si>
  <si>
    <t>G62</t>
  </si>
  <si>
    <t>G63</t>
  </si>
  <si>
    <t>0, 12, 96</t>
  </si>
  <si>
    <t>0, 136, 227</t>
  </si>
  <si>
    <t>0, 100, 50</t>
  </si>
  <si>
    <t>0, 176, 22</t>
  </si>
  <si>
    <t>191, 0, 0</t>
  </si>
  <si>
    <t>230, 120, 0</t>
  </si>
  <si>
    <t>255, 191, 0</t>
  </si>
  <si>
    <t>150, 200, 0</t>
  </si>
  <si>
    <t>200, 0, 120</t>
  </si>
  <si>
    <t>77, 0, 96</t>
  </si>
  <si>
    <t>91, 0, 191</t>
  </si>
  <si>
    <t>0, 98, 130</t>
  </si>
  <si>
    <t>Vertex Group</t>
  </si>
  <si>
    <t>Vertex 1 Group</t>
  </si>
  <si>
    <t>Vertex 2 Group</t>
  </si>
  <si>
    <t>LayoutAlgorithm░The graph was laid out using the Fruchterman-Reingold layout algorithm.▓GraphDirectedness░The graph is undirected.▓GroupingDescription░The graph's vertices were grouped by connected component.</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</si>
  <si>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name="GroupUserSettings" type="System.Configuration.ClientSettingsSection, System, Version=2.0.0.0, Culture=neutral, PublicKeyToken=b77a5c561934e089" allowExeDefinition="MachineToLocalUser" requirePermission="false" /&gt;_x000D_
      &lt;section name="ColumnGroupUserSettings" type="System.Configuration.ClientSettingsSection, System, Version=2.0.0.0, Culture=neutral, PublicKeyToken=b77a5c561934e089" allowExeDefinition="MachineToLocalUser" requirePermission="false" /&gt;_x000D_
      &lt;section name="GraphMetricUserSettings" type="System.Configuration.ClientSettingsSection, System, Version=2.0.0.0, Culture=neutral, PublicKeyToken=b77a5c561934e089" allowExeDefinition="MachineToLocalUser" requirePermission="false" /&gt;_x000D_
      &lt;section name="AutoFillUserSettings3" type="System.Configuration.ClientSettingsSection, System, Version=2.0.0.0, Culture=neutral, PublicKeyToken=b77a5c561934e089" allowExeDefinition="MachineToLocalUser" requirePermission="false" /&gt;_x000D_
      &lt;section name="MergeDuplicateEdgesUserSettings"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name="FruchtermanReingoldIterations" serializeAs="String"&gt;_x000D_
        &lt;value&gt;10&lt;/value&gt;_x000D_
      &lt;/setting&gt;_x000D_
      &lt;setting name="IntergroupEdgeStyle" serializeAs="String"&gt;_x000D_
        &lt;value&gt;Show&lt;/value&gt;_x000D_
      &lt;/setting&gt;_x000D_
      &lt;setting name="FruchtermanReingoldC" serializeAs="String"&gt;_x000D_
        &lt;value&gt;3&lt;/value&gt;_x000D_
      &lt;/setting&gt;_x000D_
      &lt;setting name="BoxLayoutAlgorithm" serializeAs="String"&gt;_x000D_
        &lt;value&gt;Treemap&lt;/value&gt;_x000D_
      &lt;/setting&gt;_x000D_
      &lt;setting name="ImproveLayoutOfGroups" serializeAs="String"&gt;_x000D_
        &lt;value&gt;True&lt;/value&gt;_x000D_
      &lt;/setting&gt;_x000D_
      &lt;setting name="LayoutStyle" serializeAs="String"&gt;_x000D_
        &lt;value&gt;UseGroups&lt;/value&gt;_x000D_
      &lt;/setting&gt;_x000D_
      &lt;setting name="GroupRectanglePenWidth" serializeAs="String"&gt;_x000D_
        &lt;value&gt;1&lt;/value&gt;_x000D_
      &lt;/setting&gt;_x000D_
      &lt;setting name="Margin" serializeAs="String"&gt;_x000D_
        &lt;value&gt;6&lt;/value&gt;_x000D_
      &lt;/setting&gt;_x000D_
    &lt;/LayoutUserSettings&gt;_x000D_
    &lt;GroupUserSettings&gt;_x000D_
      &lt;setting name="ReadGroups" serializeAs="String"&gt;_x000D_
        &lt;value&gt;True&lt;/value&gt;_x000D_
      &lt;/setting&gt;_x000D_
    &lt;/GroupUserSettings&gt;_x000D_
    &lt;ColumnGroupUserSettings&gt;_x000D_
      &lt;setting name="ColumnGroupsToShow" serializeAs="String"&gt;_x000D_
        &lt;value&gt;EdgeDoNotHide, EdgeVisualAttributes, EdgeLabels, EdgeGraphMetrics, EdgeOtherColumns, VertexDoNotHide, VertexVisualAttributes, VertexGraphMetrics, VertexLabels, VertexOtherColumns, GroupDoNotHide, GroupVisualAttributes, GroupLabels, GroupGraphMetrics, GroupEdgeDoNotHide, GroupEdgeGraphMetrics&lt;/value&gt;_x000D_
      &lt;/setting&gt;_x000D_
    &lt;/ColumnGroupUserSettings&gt;_x000D_
    &lt;GraphMetricUserSettings&gt;_x000D_
      &lt;setting name="GraphMetricsToCalculate" serializeAs="String"&gt;_x000D_
        &lt;value&gt;Degree, ClusteringCoefficient, BrandesFastCentralities, EigenvectorCentrality, PageRank, OverallMetrics, GroupMetrics, TopNBy, Words, EdgeCreation, TimeSeries, Paths, NetworkTopItems&lt;/value&gt;_x000D_
      &lt;/setting&gt;_x000D_
    &lt;/GraphMetricUserSettings&gt;_x000D_
    &lt;AutoFillUserSettings3&gt;_x000D_
      &lt;setting name="EdgeWidthSourceColumnName" serializeAs="String"&gt;_x000D_
        &lt;value&gt;Edge Weight&lt;/value&gt;_x000D_
      &lt;/setting&gt;_x000D_
      &lt;setting name="VertexLayoutOrderSourceColumnName" serializeAs="String"&gt;_x000D_
        &lt;value /&gt;_x000D_
      &lt;/setting&gt;_x000D_
      &lt;setting name="VertexLabelFillColorSourceColumnName" serializeAs="String"&gt;_x000D_
        &lt;value /&gt;_x000D_
      &lt;/setting&gt;_x000D_
      &lt;setting name="VertexPolarRSourceColumnName" serializeAs="String"&gt;_x000D_
        &lt;value /&gt;_x000D_
      &lt;/setting&gt;_x000D_
      &lt;setting name="EdgeStyleSourceColumnName" serializeAs="String"&gt;_x000D_
        &lt;value /&gt;_x000D_
      &lt;/setting&gt;_x000D_
      &lt;setting name="VertexToolTipSourceColumnName" serializeAs="String"&gt;_x000D_
        &lt;value /&gt;_x000D_
      &lt;/setting&gt;_x000D_
      &lt;setting name="GroupCollapsedSourceColumnName" serializeAs="String"&gt;_x000D_
        &lt;value /&gt;_x000D_
      &lt;/setting&gt;_x000D_
      &lt;setting name="VertexShapeSourceColumnName" serializeAs="String"&gt;_x000D_
        &lt;value /&gt;_x000D_
      &lt;/setting&gt;_x000D_
      &lt;setting name="VertexYSourceColumnName" serializeAs="String"&gt;_x000D_
        &lt;value /&gt;_x000D_
      &lt;/setting&gt;_x000D_
      &lt;setting name="VertexColorSourceColumnName" serializeAs="String"&gt;_x000D_
        &lt;value /&gt;_x000D_
      &lt;/setting&gt;_x000D_
      &lt;setting name="VertexLabelPositionSourceColumnName" serializeAs="String"&gt;_x000D_
        &lt;value /&gt;_x000D_
      &lt;/setting&gt;_x000D_
      &lt;setting name="EdgeVisibilitySourceColumnName" serializeAs="String"&gt;_x000D_
        &lt;value /&gt;_x000D_
      &lt;/setting&gt;_x000D_
      &lt;setting name="EdgeLabelSourceColumnName" serializeAs="String"&gt;_x000D_
        &lt;value /&gt;_x000D_
      &lt;/setting&gt;_x000D_
      &lt;setting name="VertexVisibilitySourceColumnName" serializeAs="String"&gt;_x000D_
        &lt;value /&gt;_x000D_
      &lt;/setting&gt;_x000D_
      &lt;sett</t>
  </si>
  <si>
    <t>ing name="GroupLabelSourceColumnName" serializeAs="String"&gt;_x000D_
        &lt;value /&gt;_x000D_
      &lt;/setting&gt;_x000D_
      &lt;setting name="VertexAlphaSourceColumnName" serializeAs="String"&gt;_x000D_
        &lt;value /&gt;_x000D_
      &lt;/setting&gt;_x000D_
      &lt;setting name="VertexRadiusSourceColumnName" serializeAs="String"&gt;_x000D_
        &lt;value&gt;Degree&lt;/value&gt;_x000D_
      &lt;/setting&gt;_x000D_
      &lt;setting name="EdgeColorSourceColumnName" serializeAs="String"&gt;_x000D_
        &lt;value /&gt;_x000D_
      &lt;/setting&gt;_x000D_
      &lt;setting name="VertexLabelSourceColumnName" serializeAs="String"&gt;_x000D_
        &lt;value /&gt;_x000D_
      &lt;/setting&gt;_x000D_
      &lt;setting name="VertexPolarAngleSourceColumnName" serializeAs="String"&gt;_x000D_
        &lt;value /&gt;_x000D_
      &lt;/setting&gt;_x000D_
      &lt;setting name="EdgeAlphaSourceColumnName" serializeAs="String"&gt;_x000D_
        &lt;value /&gt;_x000D_
      &lt;/setting&gt;_x000D_
      &lt;setting name="VertexXSourceColumnName" serializeAs="String"&gt;_x000D_
        &lt;value /&gt;_x000D_
      &lt;/setting&gt;_x000D_
      &lt;setting name="VertexColorDetails" serializeAs="String"&gt;_x000D_
        &lt;value&gt;False	False	0	10	241, 137, 4	46, 7, 195	False	False	True&lt;/value&gt;_x000D_
      &lt;/setting&gt;_x000D_
      &lt;setting name="EdgeColorDetails" serializeAs="String"&gt;_x000D_
        &lt;value&gt;False	False	0	10	241, 137, 4	46, 7, 195	False	False	True&lt;/value&gt;_x000D_
      &lt;/setting&gt;_x000D_
      &lt;setting name="VertexLabelFillColorDetails" serializeAs="String"&gt;_x000D_
        &lt;value&gt;False	False	0	10	241, 137, 4	46, 7, 195	False	False	True&lt;/value&gt;_x000D_
      &lt;/setting&gt;_x000D_
      &lt;setting name="EdgeVisibilityDetails" serializeAs="String"&gt;_x000D_
        &lt;value&gt;GreaterThan	0	Show	Skip&lt;/value&gt;_x000D_
      &lt;/setting&gt;_x000D_
      &lt;setting name="VertexAlphaDetails" serializeAs="String"&gt;_x000D_
        &lt;value&gt;False	False	0	100	10	100	False	False&lt;/value&gt;_x000D_
      &lt;/setting&gt;_x000D_
      &lt;setting name="VertexLabelPositionDetails" serializeAs="String"&gt;_x000D_
        &lt;value&gt;GreaterThan	0	Bottom Center	Nowhere&lt;/value&gt;_x000D_
      &lt;/setting&gt;_x000D_
      &lt;setting name="VertexShapeDetails" serializeAs="String"&gt;_x000D_
        &lt;value&gt;GreaterThan	0	Solid Square	Disk&lt;/value&gt;_x000D_
      &lt;/setting&gt;_x000D_
      &lt;setting name="GroupCollapsedDetails" serializeAs="String"&gt;_x000D_
        &lt;value&gt;GreaterThan	0	Yes	No&lt;/value&gt;_x000D_
      &lt;/setting&gt;_x000D_
      &lt;setting name="EdgeWidthDetails" serializeAs="String"&gt;_x000D_
        &lt;value&gt;False	False	1	10	1	10	False	False&lt;/value&gt;_x000D_
      &lt;/setting&gt;_x000D_
      &lt;setting name="VertexPolarRDetails" serializeAs="String"&gt;_x000D_
        &lt;value&gt;False	False	0	0	0	1	False	False&lt;/value&gt;_x000D_
      &lt;/setting&gt;_x000D_
      &lt;setting name="EdgeStyleDetails" serializeAs="String"&gt;_x000D_
        &lt;value&gt;GreaterThan	0	Solid	Dash&lt;/value&gt;_x000D_
      &lt;/setting&gt;_x000D_
      &lt;setting name="VertexPolarAngleDetails" serializeAs="String"&gt;_x000D_
        &lt;value&gt;False	False	0	0	0	359	False	False&lt;/value&gt;_x000D_
      &lt;/setting&gt;_x000D_
      &lt;setting name="VertexRadiusDetails" serializeAs="String"&gt;_x000D_
        &lt;value&gt;False	False	1	10	1.5	10	False	False&lt;/value&gt;_x000D_
      &lt;/setting&gt;_x000D_
      &lt;setting name="VertexXDetails" serializeAs="String"&gt;_x000D_
        &lt;value&gt;False	False	0	0	0	9999	False	False&lt;/value&gt;_x000D_
      &lt;/setting&gt;_x000D_
      &lt;setting name="EdgeAlphaDetails" serializeAs="String"&gt;_x000D_
        &lt;value&gt;False	False	0	100	10	100	False	False&lt;/value&gt;_x000D_
      &lt;/setting&gt;_x000D_
      &lt;setting name="VertexLayoutOrderDetails" serializeAs="String"&gt;_x000D_
        &lt;value&gt;False	False	0	0	1	9999	False	False&lt;/value&gt;_x000D_
      &lt;/setting&gt;_x000D_
      &lt;setting name="VertexVisibilityDetails" serializeAs="String"&gt;_x000D_
        &lt;value&gt;GreaterThan	0	Show if in an Edge	Skip&lt;/value&gt;_x000D_
      &lt;/setting&gt;_x000D_
      &lt;setting name="VertexYDetails" serializeAs="String"&gt;_x000D_
        &lt;value&gt;False	False	0	0	0	9999	False	False&lt;/value&gt;_x000D_
      &lt;/setting&gt;_x000D_
    &lt;/AutoFillUserSettings3&gt;_x000D_
    &lt;MergeDuplicateEdgesUserSettings&gt;_x000D_
      &lt;setting name="ThirdColumnNameForDuplicateDetection" serializeAs="String"&gt;_x000D_
        &lt;value /&gt;_x000D_
      &lt;/setting&gt;_x000D_
      &lt;setting name="DeleteDuplicates" serializeAs="String"&gt;_x000D_
        &lt;value&gt;True&lt;/value&gt;_x000D_
      &lt;/setting&gt;_x000D_
      &lt;setting name="CountDuplicates" serializeAs="String"&gt;_x000D_
        &lt;value&gt;False&lt;/value&gt;_x000D_
      &lt;/setting&gt;_x000D_
    &lt;/MergeDuplicateEdgesUserSettings&gt;_x000D_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</si>
  <si>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National Sun Yat-Sen University</t>
  </si>
  <si>
    <t>University of Nottingham Ningbo China</t>
  </si>
  <si>
    <t>Group 1</t>
  </si>
  <si>
    <t>Group 2</t>
  </si>
  <si>
    <t>Edges</t>
  </si>
  <si>
    <t>▓0▓0▓0▓True▓Black▓Black▓▓Edge Weight▓1▓64▓0▓1▓10▓False▓▓0▓0▓0▓0▓0▓False▓▓0▓0▓0▓True▓Black▓Black▓▓Degree▓1▓46▓0▓1.5▓10▓False▓▓0▓0▓0▓0▓0▓False▓▓0▓0▓0▓0▓0▓False▓▓0▓0▓0▓0▓0▓False</t>
  </si>
  <si>
    <t>University of Campania 'Luigi Vanvitelli'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</si>
</sst>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3"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0"/>
      <color indexed="8"/>
      <name val="Arial"/>
      <family val="2"/>
    </font>
    <font>
      <sz val="11"/>
      <color indexed="8"/>
      <name val="Calibri"/>
      <family val="2"/>
    </font>
  </fonts>
  <fills count="11">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CC"/>
      </patternFill>
    </fill>
  </fills>
  <borders count="16">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12">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5" fillId="10" borderId="11" applyNumberFormat="0" applyFont="0" applyAlignment="0" applyProtection="0"/>
    <xf numFmtId="0" fontId="1" fillId="0" borderId="12" applyNumberFormat="0" applyFill="0" applyAlignment="0" applyProtection="0"/>
    <xf numFmtId="0" fontId="11" fillId="0" borderId="0"/>
  </cellStyleXfs>
  <cellXfs count="116">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49" fontId="0" fillId="0" borderId="0" xfId="3" applyNumberFormat="1" applyFont="1" applyAlignment="1">
      <alignment wrapText="1"/>
    </xf>
    <xf numFmtId="1" fontId="5" fillId="4" borderId="1" xfId="5" applyNumberFormat="1" applyAlignmen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12" fillId="0" borderId="13" xfId="11" applyFont="1" applyFill="1" applyBorder="1" applyAlignment="1">
      <alignment wrapText="1"/>
    </xf>
    <xf numFmtId="0" fontId="1" fillId="0" borderId="12" xfId="10" applyNumberFormat="1" applyFill="1" applyAlignment="1">
      <alignment wrapText="1"/>
    </xf>
    <xf numFmtId="164" fontId="1" fillId="0" borderId="12" xfId="10" applyNumberFormat="1" applyFill="1" applyAlignment="1">
      <alignment wrapText="1"/>
    </xf>
    <xf numFmtId="0" fontId="10" fillId="0" borderId="12" xfId="10" applyNumberFormat="1" applyFont="1" applyFill="1" applyAlignment="1">
      <alignment wrapText="1"/>
    </xf>
    <xf numFmtId="1" fontId="1" fillId="0" borderId="12" xfId="10" applyNumberFormat="1" applyFill="1" applyAlignment="1">
      <alignment wrapText="1"/>
    </xf>
    <xf numFmtId="49" fontId="0" fillId="10" borderId="11" xfId="9" applyNumberFormat="1" applyFont="1" applyAlignment="1">
      <alignment wrapText="1"/>
    </xf>
    <xf numFmtId="0" fontId="0" fillId="10" borderId="11" xfId="9" applyNumberFormat="1" applyFont="1" applyAlignment="1">
      <alignment wrapText="1"/>
    </xf>
    <xf numFmtId="0" fontId="10" fillId="0" borderId="0" xfId="3" applyNumberFormat="1" applyFont="1" applyAlignment="1">
      <alignment wrapText="1"/>
    </xf>
    <xf numFmtId="0" fontId="12" fillId="0" borderId="13" xfId="11" applyFont="1" applyFill="1" applyBorder="1" applyAlignment="1">
      <alignment horizontal="right" wrapText="1"/>
    </xf>
    <xf numFmtId="0" fontId="5" fillId="5" borderId="1" xfId="8" applyNumberFormat="1" applyAlignment="1"/>
    <xf numFmtId="0" fontId="0" fillId="5" borderId="14" xfId="4" applyNumberFormat="1" applyFont="1" applyBorder="1"/>
    <xf numFmtId="0" fontId="10" fillId="5" borderId="14" xfId="4" applyNumberFormat="1" applyFont="1" applyBorder="1"/>
    <xf numFmtId="49" fontId="6" fillId="6" borderId="14" xfId="6" applyNumberFormat="1" applyBorder="1"/>
    <xf numFmtId="0" fontId="0" fillId="3" borderId="14" xfId="7" applyNumberFormat="1" applyFont="1" applyBorder="1"/>
    <xf numFmtId="0" fontId="10" fillId="2" borderId="14" xfId="1" applyNumberFormat="1" applyFont="1" applyBorder="1"/>
    <xf numFmtId="0" fontId="5" fillId="2" borderId="14" xfId="1" applyNumberFormat="1" applyBorder="1"/>
    <xf numFmtId="49" fontId="0" fillId="0" borderId="0" xfId="3" applyNumberFormat="1" applyFont="1" applyBorder="1" applyAlignment="1"/>
    <xf numFmtId="0" fontId="0" fillId="0" borderId="0" xfId="0" applyAlignment="1"/>
    <xf numFmtId="0" fontId="0" fillId="5" borderId="1" xfId="4" applyNumberFormat="1" applyFont="1" applyAlignment="1"/>
    <xf numFmtId="0" fontId="0" fillId="0" borderId="0" xfId="0" quotePrefix="1" applyAlignment="1"/>
    <xf numFmtId="0" fontId="0" fillId="0" borderId="0" xfId="0" applyNumberFormat="1" applyFont="1" applyAlignment="1">
      <alignment wrapText="1"/>
    </xf>
    <xf numFmtId="49" fontId="0" fillId="0" borderId="13" xfId="0" applyNumberFormat="1" applyBorder="1"/>
    <xf numFmtId="0" fontId="0" fillId="0" borderId="12" xfId="0" applyNumberFormat="1" applyBorder="1" applyAlignment="1">
      <alignment wrapText="1"/>
    </xf>
    <xf numFmtId="164" fontId="0" fillId="0" borderId="12" xfId="0" applyNumberFormat="1" applyBorder="1" applyAlignment="1">
      <alignment wrapText="1"/>
    </xf>
    <xf numFmtId="0" fontId="0" fillId="0" borderId="12" xfId="0" applyNumberFormat="1" applyFont="1" applyBorder="1" applyAlignment="1">
      <alignment wrapText="1"/>
    </xf>
    <xf numFmtId="1" fontId="0" fillId="0" borderId="12" xfId="0" applyNumberFormat="1" applyBorder="1" applyAlignment="1">
      <alignment wrapText="1"/>
    </xf>
    <xf numFmtId="49" fontId="0" fillId="0" borderId="11" xfId="0" applyNumberFormat="1" applyBorder="1" applyAlignment="1">
      <alignment wrapText="1"/>
    </xf>
    <xf numFmtId="0" fontId="0" fillId="0" borderId="11" xfId="0" applyNumberFormat="1" applyBorder="1" applyAlignment="1">
      <alignment wrapText="1"/>
    </xf>
    <xf numFmtId="0" fontId="0" fillId="0" borderId="1" xfId="0" applyNumberFormat="1" applyBorder="1" applyAlignment="1">
      <alignment wrapText="1"/>
    </xf>
    <xf numFmtId="0" fontId="0" fillId="0" borderId="13" xfId="0" applyBorder="1"/>
    <xf numFmtId="0" fontId="0" fillId="0" borderId="0" xfId="3" applyFont="1" applyAlignment="1"/>
    <xf numFmtId="0" fontId="0" fillId="0" borderId="0" xfId="3" applyFont="1" applyAlignment="1">
      <alignment wrapText="1"/>
    </xf>
    <xf numFmtId="0" fontId="5" fillId="4" borderId="1" xfId="5" applyNumberFormat="1" applyAlignment="1">
      <alignment wrapText="1"/>
    </xf>
    <xf numFmtId="49" fontId="0" fillId="0" borderId="7" xfId="3" applyNumberFormat="1" applyFont="1" applyBorder="1" applyAlignment="1"/>
    <xf numFmtId="0" fontId="0" fillId="0" borderId="2" xfId="0" applyNumberFormat="1" applyFont="1" applyBorder="1"/>
    <xf numFmtId="0" fontId="0" fillId="0" borderId="7" xfId="0" applyNumberFormat="1" applyBorder="1"/>
    <xf numFmtId="49" fontId="0" fillId="0" borderId="0" xfId="0" applyNumberFormat="1" applyBorder="1"/>
    <xf numFmtId="0" fontId="0" fillId="0" borderId="0" xfId="0" applyNumberFormat="1" applyFont="1" applyBorder="1"/>
    <xf numFmtId="1" fontId="5" fillId="4" borderId="15" xfId="5" applyNumberFormat="1" applyBorder="1" applyAlignment="1"/>
    <xf numFmtId="167" fontId="5" fillId="4" borderId="15" xfId="5" applyNumberFormat="1" applyBorder="1" applyAlignment="1"/>
  </cellXfs>
  <cellStyles count="12">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Edges" xfId="11"/>
    <cellStyle name="Note" xfId="9" builtinId="10"/>
    <cellStyle name="Total" xfId="10" builtinId="25"/>
  </cellStyles>
  <dxfs count="104">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border outline="0">
        <right style="thin">
          <color theme="0"/>
        </right>
      </border>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numFmt numFmtId="30" formatCode="@"/>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1" formatCode="0"/>
      <alignment horizontal="general" vertical="bottom" textRotation="0" wrapText="0" indent="0" justifyLastLine="0" shrinkToFit="0" readingOrder="0"/>
      <border outline="0">
        <right style="thin">
          <color theme="0"/>
        </right>
      </border>
    </dxf>
    <dxf>
      <numFmt numFmtId="0" formatCode="General"/>
      <border outline="0">
        <right style="thin">
          <color theme="0"/>
        </right>
      </border>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border outline="0">
        <left style="thin">
          <color theme="0"/>
        </left>
      </border>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right style="thin">
          <color theme="0"/>
        </right>
      </border>
    </dxf>
    <dxf>
      <numFmt numFmtId="30" formatCode="@"/>
      <alignment horizontal="general" vertical="bottom" textRotation="0" wrapText="0" indent="0" justifyLastLine="0" shrinkToFit="0" readingOrder="0"/>
      <border outline="0">
        <right style="thin">
          <color theme="0"/>
        </right>
      </border>
    </dxf>
    <dxf>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border outline="0">
        <left style="thin">
          <color theme="0"/>
        </lef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left style="thin">
          <color theme="0"/>
        </left>
        <right style="thin">
          <color theme="0"/>
        </right>
      </border>
    </dxf>
    <dxf>
      <numFmt numFmtId="167" formatCode="0.000"/>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border outline="0">
        <right style="thin">
          <color theme="0"/>
        </right>
      </border>
    </dxf>
    <dxf>
      <numFmt numFmtId="167" formatCode="0.000"/>
      <alignment horizontal="general" vertical="bottom" textRotation="0" wrapText="0" 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right style="thin">
          <color theme="0"/>
        </right>
      </border>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border outline="0">
        <left style="thin">
          <color theme="0"/>
        </left>
      </border>
    </dxf>
    <dxf>
      <numFmt numFmtId="1" formatCode="0"/>
      <alignment horizontal="general" vertical="bottom" textRotation="0" wrapText="0" indent="0" justifyLastLine="0" shrinkToFit="0" readingOrder="0"/>
    </dxf>
    <dxf>
      <numFmt numFmtId="166" formatCode="#,##0.000"/>
      <border outline="0">
        <right style="thin">
          <color theme="0"/>
        </right>
      </border>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30" formatCode="@"/>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03"/>
      <tableStyleElement type="headerRow" dxfId="102"/>
    </tableStyle>
    <tableStyle name="NodeXL Table" pivot="0" count="1">
      <tableStyleElement type="headerRow" dxfId="10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190</c:v>
                </c:pt>
              </c:strCache>
            </c:strRef>
          </c:tx>
          <c:spPr>
            <a:solidFill>
              <a:schemeClr val="accent1"/>
            </a:solidFill>
          </c:spPr>
          <c:invertIfNegative val="0"/>
          <c:cat>
            <c:numRef>
              <c:f>'Overall Metrics'!$D$2:$D$57</c:f>
              <c:numCache>
                <c:formatCode>#,##0.00</c:formatCode>
                <c:ptCount val="56"/>
                <c:pt idx="0">
                  <c:v>1</c:v>
                </c:pt>
                <c:pt idx="1">
                  <c:v>1.8181818181818183</c:v>
                </c:pt>
                <c:pt idx="2">
                  <c:v>2.6363636363636367</c:v>
                </c:pt>
                <c:pt idx="3">
                  <c:v>3.454545454545455</c:v>
                </c:pt>
                <c:pt idx="4">
                  <c:v>4.2727272727272734</c:v>
                </c:pt>
                <c:pt idx="5">
                  <c:v>5.0909090909090917</c:v>
                </c:pt>
                <c:pt idx="6">
                  <c:v>5.9090909090909101</c:v>
                </c:pt>
                <c:pt idx="7">
                  <c:v>6.7272727272727284</c:v>
                </c:pt>
                <c:pt idx="8">
                  <c:v>7.5454545454545467</c:v>
                </c:pt>
                <c:pt idx="9">
                  <c:v>8.3636363636363651</c:v>
                </c:pt>
                <c:pt idx="10">
                  <c:v>9.1818181818181834</c:v>
                </c:pt>
                <c:pt idx="11">
                  <c:v>10.000000000000002</c:v>
                </c:pt>
                <c:pt idx="12">
                  <c:v>10.81818181818182</c:v>
                </c:pt>
                <c:pt idx="13">
                  <c:v>11.636363636363638</c:v>
                </c:pt>
                <c:pt idx="14">
                  <c:v>12.454545454545457</c:v>
                </c:pt>
                <c:pt idx="15">
                  <c:v>13.272727272727275</c:v>
                </c:pt>
                <c:pt idx="16">
                  <c:v>14.090909090909093</c:v>
                </c:pt>
                <c:pt idx="17">
                  <c:v>14.909090909090912</c:v>
                </c:pt>
                <c:pt idx="18">
                  <c:v>15.72727272727273</c:v>
                </c:pt>
                <c:pt idx="19">
                  <c:v>16.545454545454547</c:v>
                </c:pt>
                <c:pt idx="20">
                  <c:v>17.363636363636363</c:v>
                </c:pt>
                <c:pt idx="21">
                  <c:v>18.18181818181818</c:v>
                </c:pt>
                <c:pt idx="22">
                  <c:v>18.999999999999996</c:v>
                </c:pt>
                <c:pt idx="23">
                  <c:v>19.818181818181813</c:v>
                </c:pt>
                <c:pt idx="24">
                  <c:v>20.63636363636363</c:v>
                </c:pt>
                <c:pt idx="26">
                  <c:v>21.454545454545446</c:v>
                </c:pt>
                <c:pt idx="38">
                  <c:v>22.272727272727263</c:v>
                </c:pt>
                <c:pt idx="39">
                  <c:v>23.090909090909079</c:v>
                </c:pt>
                <c:pt idx="40">
                  <c:v>23.909090909090896</c:v>
                </c:pt>
                <c:pt idx="41">
                  <c:v>24.727272727272712</c:v>
                </c:pt>
                <c:pt idx="42">
                  <c:v>25.545454545454529</c:v>
                </c:pt>
                <c:pt idx="43">
                  <c:v>26.363636363636346</c:v>
                </c:pt>
                <c:pt idx="44">
                  <c:v>27.181818181818162</c:v>
                </c:pt>
                <c:pt idx="45">
                  <c:v>27.999999999999979</c:v>
                </c:pt>
                <c:pt idx="46">
                  <c:v>28.818181818181795</c:v>
                </c:pt>
                <c:pt idx="47">
                  <c:v>29.636363636363612</c:v>
                </c:pt>
                <c:pt idx="48">
                  <c:v>30.454545454545428</c:v>
                </c:pt>
                <c:pt idx="49">
                  <c:v>31.272727272727245</c:v>
                </c:pt>
                <c:pt idx="50">
                  <c:v>32.090909090909065</c:v>
                </c:pt>
                <c:pt idx="51">
                  <c:v>32.909090909090885</c:v>
                </c:pt>
                <c:pt idx="52">
                  <c:v>33.727272727272705</c:v>
                </c:pt>
                <c:pt idx="53">
                  <c:v>34.545454545454525</c:v>
                </c:pt>
                <c:pt idx="54">
                  <c:v>35.363636363636346</c:v>
                </c:pt>
                <c:pt idx="55">
                  <c:v>46</c:v>
                </c:pt>
              </c:numCache>
            </c:numRef>
          </c:cat>
          <c:val>
            <c:numRef>
              <c:f>'Overall Metrics'!$E$2:$E$57</c:f>
              <c:numCache>
                <c:formatCode>General</c:formatCode>
                <c:ptCount val="56"/>
                <c:pt idx="0">
                  <c:v>190</c:v>
                </c:pt>
                <c:pt idx="1">
                  <c:v>156</c:v>
                </c:pt>
                <c:pt idx="2">
                  <c:v>84</c:v>
                </c:pt>
                <c:pt idx="3">
                  <c:v>52</c:v>
                </c:pt>
                <c:pt idx="4">
                  <c:v>29</c:v>
                </c:pt>
                <c:pt idx="5">
                  <c:v>0</c:v>
                </c:pt>
                <c:pt idx="6">
                  <c:v>22</c:v>
                </c:pt>
                <c:pt idx="7">
                  <c:v>35</c:v>
                </c:pt>
                <c:pt idx="8">
                  <c:v>26</c:v>
                </c:pt>
                <c:pt idx="9">
                  <c:v>16</c:v>
                </c:pt>
                <c:pt idx="10">
                  <c:v>0</c:v>
                </c:pt>
                <c:pt idx="11">
                  <c:v>7</c:v>
                </c:pt>
                <c:pt idx="12">
                  <c:v>6</c:v>
                </c:pt>
                <c:pt idx="13">
                  <c:v>4</c:v>
                </c:pt>
                <c:pt idx="14">
                  <c:v>1</c:v>
                </c:pt>
                <c:pt idx="15">
                  <c:v>2</c:v>
                </c:pt>
                <c:pt idx="16">
                  <c:v>0</c:v>
                </c:pt>
                <c:pt idx="17">
                  <c:v>11</c:v>
                </c:pt>
                <c:pt idx="18">
                  <c:v>5</c:v>
                </c:pt>
                <c:pt idx="19">
                  <c:v>2</c:v>
                </c:pt>
                <c:pt idx="20">
                  <c:v>3</c:v>
                </c:pt>
                <c:pt idx="21">
                  <c:v>0</c:v>
                </c:pt>
                <c:pt idx="22">
                  <c:v>3</c:v>
                </c:pt>
                <c:pt idx="23">
                  <c:v>1</c:v>
                </c:pt>
                <c:pt idx="24">
                  <c:v>1</c:v>
                </c:pt>
                <c:pt idx="25">
                  <c:v>-10</c:v>
                </c:pt>
                <c:pt idx="26">
                  <c:v>2</c:v>
                </c:pt>
                <c:pt idx="27">
                  <c:v>0</c:v>
                </c:pt>
                <c:pt idx="28">
                  <c:v>0</c:v>
                </c:pt>
                <c:pt idx="29">
                  <c:v>0</c:v>
                </c:pt>
                <c:pt idx="30">
                  <c:v>0</c:v>
                </c:pt>
                <c:pt idx="31">
                  <c:v>0</c:v>
                </c:pt>
                <c:pt idx="32">
                  <c:v>0</c:v>
                </c:pt>
                <c:pt idx="33">
                  <c:v>0</c:v>
                </c:pt>
                <c:pt idx="34">
                  <c:v>0</c:v>
                </c:pt>
                <c:pt idx="35">
                  <c:v>0</c:v>
                </c:pt>
                <c:pt idx="36">
                  <c:v>-8</c:v>
                </c:pt>
                <c:pt idx="37">
                  <c:v>-8</c:v>
                </c:pt>
                <c:pt idx="38">
                  <c:v>1</c:v>
                </c:pt>
                <c:pt idx="39">
                  <c:v>0</c:v>
                </c:pt>
                <c:pt idx="40">
                  <c:v>2</c:v>
                </c:pt>
                <c:pt idx="41">
                  <c:v>0</c:v>
                </c:pt>
                <c:pt idx="42">
                  <c:v>1</c:v>
                </c:pt>
                <c:pt idx="43">
                  <c:v>0</c:v>
                </c:pt>
                <c:pt idx="44">
                  <c:v>0</c:v>
                </c:pt>
                <c:pt idx="45">
                  <c:v>1</c:v>
                </c:pt>
                <c:pt idx="46">
                  <c:v>0</c:v>
                </c:pt>
                <c:pt idx="47">
                  <c:v>0</c:v>
                </c:pt>
                <c:pt idx="48">
                  <c:v>0</c:v>
                </c:pt>
                <c:pt idx="49">
                  <c:v>0</c:v>
                </c:pt>
                <c:pt idx="50">
                  <c:v>0</c:v>
                </c:pt>
                <c:pt idx="51">
                  <c:v>1</c:v>
                </c:pt>
                <c:pt idx="52">
                  <c:v>0</c:v>
                </c:pt>
                <c:pt idx="53">
                  <c:v>0</c:v>
                </c:pt>
                <c:pt idx="54">
                  <c:v>1</c:v>
                </c:pt>
                <c:pt idx="55">
                  <c:v>1</c:v>
                </c:pt>
              </c:numCache>
            </c:numRef>
          </c:val>
          <c:extLst>
            <c:ext xmlns:c16="http://schemas.microsoft.com/office/drawing/2014/chart" uri="{C3380CC4-5D6E-409C-BE32-E72D297353CC}">
              <c16:uniqueId val="{00000000-38BF-4137-B55B-17776099810E}"/>
            </c:ext>
          </c:extLst>
        </c:ser>
        <c:dLbls>
          <c:showLegendKey val="0"/>
          <c:showVal val="0"/>
          <c:showCatName val="0"/>
          <c:showSerName val="0"/>
          <c:showPercent val="0"/>
          <c:showBubbleSize val="0"/>
        </c:dLbls>
        <c:gapWidth val="0"/>
        <c:axId val="-1073676496"/>
        <c:axId val="-1073671056"/>
      </c:barChart>
      <c:catAx>
        <c:axId val="-1073676496"/>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073671056"/>
        <c:crosses val="autoZero"/>
        <c:auto val="1"/>
        <c:lblAlgn val="ctr"/>
        <c:lblOffset val="100"/>
        <c:noMultiLvlLbl val="0"/>
      </c:catAx>
      <c:valAx>
        <c:axId val="-107367105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649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532-46B6-91C3-6059B5807706}"/>
            </c:ext>
          </c:extLst>
        </c:ser>
        <c:dLbls>
          <c:showLegendKey val="0"/>
          <c:showVal val="0"/>
          <c:showCatName val="0"/>
          <c:showSerName val="0"/>
          <c:showPercent val="0"/>
          <c:showBubbleSize val="0"/>
        </c:dLbls>
        <c:gapWidth val="0"/>
        <c:axId val="-1073669424"/>
        <c:axId val="-1073668336"/>
      </c:barChart>
      <c:catAx>
        <c:axId val="-1073669424"/>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073668336"/>
        <c:crosses val="autoZero"/>
        <c:auto val="1"/>
        <c:lblAlgn val="ctr"/>
        <c:lblOffset val="100"/>
        <c:noMultiLvlLbl val="0"/>
      </c:catAx>
      <c:valAx>
        <c:axId val="-107366833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942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69D9-4748-AF3D-ACB51D086572}"/>
            </c:ext>
          </c:extLst>
        </c:ser>
        <c:dLbls>
          <c:showLegendKey val="0"/>
          <c:showVal val="0"/>
          <c:showCatName val="0"/>
          <c:showSerName val="0"/>
          <c:showPercent val="0"/>
          <c:showBubbleSize val="0"/>
        </c:dLbls>
        <c:gapWidth val="0"/>
        <c:axId val="-1073666160"/>
        <c:axId val="-1073665616"/>
      </c:barChart>
      <c:catAx>
        <c:axId val="-107366616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073665616"/>
        <c:crosses val="autoZero"/>
        <c:auto val="1"/>
        <c:lblAlgn val="ctr"/>
        <c:lblOffset val="100"/>
        <c:noMultiLvlLbl val="0"/>
      </c:catAx>
      <c:valAx>
        <c:axId val="-107366561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6616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556</c:v>
                </c:pt>
              </c:strCache>
            </c:strRef>
          </c:tx>
          <c:spPr>
            <a:solidFill>
              <a:schemeClr val="accent1"/>
            </a:solidFill>
          </c:spPr>
          <c:invertIfNegative val="0"/>
          <c:cat>
            <c:numRef>
              <c:f>'Overall Metrics'!$J$2:$J$57</c:f>
              <c:numCache>
                <c:formatCode>#,##0.00</c:formatCode>
                <c:ptCount val="56"/>
                <c:pt idx="0">
                  <c:v>0</c:v>
                </c:pt>
                <c:pt idx="1">
                  <c:v>489.62363418181815</c:v>
                </c:pt>
                <c:pt idx="2">
                  <c:v>979.24726836363629</c:v>
                </c:pt>
                <c:pt idx="3">
                  <c:v>1468.8709025454546</c:v>
                </c:pt>
                <c:pt idx="4">
                  <c:v>1958.4945367272726</c:v>
                </c:pt>
                <c:pt idx="5">
                  <c:v>2448.1181709090906</c:v>
                </c:pt>
                <c:pt idx="6">
                  <c:v>2937.7418050909087</c:v>
                </c:pt>
                <c:pt idx="7">
                  <c:v>3427.3654392727267</c:v>
                </c:pt>
                <c:pt idx="8">
                  <c:v>3916.9890734545447</c:v>
                </c:pt>
                <c:pt idx="9">
                  <c:v>4406.6127076363628</c:v>
                </c:pt>
                <c:pt idx="10">
                  <c:v>4896.2363418181812</c:v>
                </c:pt>
                <c:pt idx="11">
                  <c:v>5385.8599759999997</c:v>
                </c:pt>
                <c:pt idx="12">
                  <c:v>5875.4836101818182</c:v>
                </c:pt>
                <c:pt idx="13">
                  <c:v>6365.1072443636367</c:v>
                </c:pt>
                <c:pt idx="14">
                  <c:v>6854.7308785454552</c:v>
                </c:pt>
                <c:pt idx="15">
                  <c:v>7344.3545127272737</c:v>
                </c:pt>
                <c:pt idx="16">
                  <c:v>7833.9781469090922</c:v>
                </c:pt>
                <c:pt idx="17">
                  <c:v>8323.6017810909107</c:v>
                </c:pt>
                <c:pt idx="18">
                  <c:v>8813.2254152727292</c:v>
                </c:pt>
                <c:pt idx="19">
                  <c:v>9302.8490494545476</c:v>
                </c:pt>
                <c:pt idx="20">
                  <c:v>9792.4726836363661</c:v>
                </c:pt>
                <c:pt idx="21">
                  <c:v>10282.096317818185</c:v>
                </c:pt>
                <c:pt idx="22">
                  <c:v>10771.719952000003</c:v>
                </c:pt>
                <c:pt idx="23">
                  <c:v>11261.343586181822</c:v>
                </c:pt>
                <c:pt idx="24">
                  <c:v>11750.96722036364</c:v>
                </c:pt>
                <c:pt idx="26">
                  <c:v>12240.590854545459</c:v>
                </c:pt>
                <c:pt idx="38">
                  <c:v>12730.214488727277</c:v>
                </c:pt>
                <c:pt idx="39">
                  <c:v>13219.838122909096</c:v>
                </c:pt>
                <c:pt idx="40">
                  <c:v>13709.461757090914</c:v>
                </c:pt>
                <c:pt idx="41">
                  <c:v>14199.085391272733</c:v>
                </c:pt>
                <c:pt idx="42">
                  <c:v>14688.709025454551</c:v>
                </c:pt>
                <c:pt idx="43">
                  <c:v>15178.332659636369</c:v>
                </c:pt>
                <c:pt idx="44">
                  <c:v>15667.956293818188</c:v>
                </c:pt>
                <c:pt idx="45">
                  <c:v>16157.579928000006</c:v>
                </c:pt>
                <c:pt idx="46">
                  <c:v>16647.203562181825</c:v>
                </c:pt>
                <c:pt idx="47">
                  <c:v>17136.827196363643</c:v>
                </c:pt>
                <c:pt idx="48">
                  <c:v>17626.450830545462</c:v>
                </c:pt>
                <c:pt idx="49">
                  <c:v>18116.07446472728</c:v>
                </c:pt>
                <c:pt idx="50">
                  <c:v>18605.698098909099</c:v>
                </c:pt>
                <c:pt idx="51">
                  <c:v>19095.321733090917</c:v>
                </c:pt>
                <c:pt idx="52">
                  <c:v>19584.945367272736</c:v>
                </c:pt>
                <c:pt idx="53">
                  <c:v>20074.569001454554</c:v>
                </c:pt>
                <c:pt idx="54">
                  <c:v>20564.192635636373</c:v>
                </c:pt>
                <c:pt idx="55">
                  <c:v>26929.299879999999</c:v>
                </c:pt>
              </c:numCache>
            </c:numRef>
          </c:cat>
          <c:val>
            <c:numRef>
              <c:f>'Overall Metrics'!$K$2:$K$57</c:f>
              <c:numCache>
                <c:formatCode>General</c:formatCode>
                <c:ptCount val="56"/>
                <c:pt idx="0">
                  <c:v>556</c:v>
                </c:pt>
                <c:pt idx="1">
                  <c:v>23</c:v>
                </c:pt>
                <c:pt idx="2">
                  <c:v>18</c:v>
                </c:pt>
                <c:pt idx="3">
                  <c:v>11</c:v>
                </c:pt>
                <c:pt idx="4">
                  <c:v>8</c:v>
                </c:pt>
                <c:pt idx="5">
                  <c:v>8</c:v>
                </c:pt>
                <c:pt idx="6">
                  <c:v>7</c:v>
                </c:pt>
                <c:pt idx="7">
                  <c:v>6</c:v>
                </c:pt>
                <c:pt idx="8">
                  <c:v>4</c:v>
                </c:pt>
                <c:pt idx="9">
                  <c:v>2</c:v>
                </c:pt>
                <c:pt idx="10">
                  <c:v>2</c:v>
                </c:pt>
                <c:pt idx="11">
                  <c:v>1</c:v>
                </c:pt>
                <c:pt idx="12">
                  <c:v>2</c:v>
                </c:pt>
                <c:pt idx="13">
                  <c:v>4</c:v>
                </c:pt>
                <c:pt idx="14">
                  <c:v>1</c:v>
                </c:pt>
                <c:pt idx="15">
                  <c:v>3</c:v>
                </c:pt>
                <c:pt idx="16">
                  <c:v>1</c:v>
                </c:pt>
                <c:pt idx="17">
                  <c:v>1</c:v>
                </c:pt>
                <c:pt idx="18">
                  <c:v>0</c:v>
                </c:pt>
                <c:pt idx="19">
                  <c:v>0</c:v>
                </c:pt>
                <c:pt idx="20">
                  <c:v>2</c:v>
                </c:pt>
                <c:pt idx="21">
                  <c:v>2</c:v>
                </c:pt>
                <c:pt idx="22">
                  <c:v>1</c:v>
                </c:pt>
                <c:pt idx="23">
                  <c:v>0</c:v>
                </c:pt>
                <c:pt idx="24">
                  <c:v>1</c:v>
                </c:pt>
                <c:pt idx="25">
                  <c:v>-2</c:v>
                </c:pt>
                <c:pt idx="26">
                  <c:v>0</c:v>
                </c:pt>
                <c:pt idx="27">
                  <c:v>0</c:v>
                </c:pt>
                <c:pt idx="28">
                  <c:v>0</c:v>
                </c:pt>
                <c:pt idx="29">
                  <c:v>0</c:v>
                </c:pt>
                <c:pt idx="30">
                  <c:v>0</c:v>
                </c:pt>
                <c:pt idx="31">
                  <c:v>0</c:v>
                </c:pt>
                <c:pt idx="32">
                  <c:v>0</c:v>
                </c:pt>
                <c:pt idx="33">
                  <c:v>0</c:v>
                </c:pt>
                <c:pt idx="34">
                  <c:v>0</c:v>
                </c:pt>
                <c:pt idx="35">
                  <c:v>0</c:v>
                </c:pt>
                <c:pt idx="36">
                  <c:v>-2</c:v>
                </c:pt>
                <c:pt idx="37">
                  <c:v>-2</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C002-4ECF-9D32-8F528391F55D}"/>
            </c:ext>
          </c:extLst>
        </c:ser>
        <c:dLbls>
          <c:showLegendKey val="0"/>
          <c:showVal val="0"/>
          <c:showCatName val="0"/>
          <c:showSerName val="0"/>
          <c:showPercent val="0"/>
          <c:showBubbleSize val="0"/>
        </c:dLbls>
        <c:gapWidth val="0"/>
        <c:axId val="-1073677584"/>
        <c:axId val="-1073677040"/>
      </c:barChart>
      <c:catAx>
        <c:axId val="-107367758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073677040"/>
        <c:crosses val="autoZero"/>
        <c:auto val="1"/>
        <c:lblAlgn val="ctr"/>
        <c:lblOffset val="100"/>
        <c:noMultiLvlLbl val="0"/>
      </c:catAx>
      <c:valAx>
        <c:axId val="-1073677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367758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477</c:v>
                </c:pt>
              </c:strCache>
            </c:strRef>
          </c:tx>
          <c:spPr>
            <a:solidFill>
              <a:schemeClr val="accent1"/>
            </a:solidFill>
          </c:spPr>
          <c:invertIfNegative val="0"/>
          <c:cat>
            <c:numRef>
              <c:f>'Overall Metrics'!$L$2:$L$57</c:f>
              <c:numCache>
                <c:formatCode>#,##0.00</c:formatCode>
                <c:ptCount val="56"/>
                <c:pt idx="0">
                  <c:v>2.8600000000000001E-4</c:v>
                </c:pt>
                <c:pt idx="1">
                  <c:v>1.8462618181818182E-2</c:v>
                </c:pt>
                <c:pt idx="2">
                  <c:v>3.6639236363636363E-2</c:v>
                </c:pt>
                <c:pt idx="3">
                  <c:v>5.481585454545454E-2</c:v>
                </c:pt>
                <c:pt idx="4">
                  <c:v>7.2992472727272717E-2</c:v>
                </c:pt>
                <c:pt idx="5">
                  <c:v>9.1169090909090894E-2</c:v>
                </c:pt>
                <c:pt idx="6">
                  <c:v>0.10934570909090907</c:v>
                </c:pt>
                <c:pt idx="7">
                  <c:v>0.12752232727272725</c:v>
                </c:pt>
                <c:pt idx="8">
                  <c:v>0.14569894545454543</c:v>
                </c:pt>
                <c:pt idx="9">
                  <c:v>0.1638755636363636</c:v>
                </c:pt>
                <c:pt idx="10">
                  <c:v>0.18205218181818178</c:v>
                </c:pt>
                <c:pt idx="11">
                  <c:v>0.20022879999999996</c:v>
                </c:pt>
                <c:pt idx="12">
                  <c:v>0.21840541818181813</c:v>
                </c:pt>
                <c:pt idx="13">
                  <c:v>0.23658203636363631</c:v>
                </c:pt>
                <c:pt idx="14">
                  <c:v>0.25475865454545449</c:v>
                </c:pt>
                <c:pt idx="15">
                  <c:v>0.27293527272727269</c:v>
                </c:pt>
                <c:pt idx="16">
                  <c:v>0.2911118909090909</c:v>
                </c:pt>
                <c:pt idx="17">
                  <c:v>0.3092885090909091</c:v>
                </c:pt>
                <c:pt idx="18">
                  <c:v>0.32746512727272731</c:v>
                </c:pt>
                <c:pt idx="19">
                  <c:v>0.34564174545454551</c:v>
                </c:pt>
                <c:pt idx="20">
                  <c:v>0.36381836363636372</c:v>
                </c:pt>
                <c:pt idx="21">
                  <c:v>0.38199498181818192</c:v>
                </c:pt>
                <c:pt idx="22">
                  <c:v>0.40017160000000013</c:v>
                </c:pt>
                <c:pt idx="23">
                  <c:v>0.41834821818181833</c:v>
                </c:pt>
                <c:pt idx="24">
                  <c:v>0.43652483636363654</c:v>
                </c:pt>
                <c:pt idx="26">
                  <c:v>0.45470145454545474</c:v>
                </c:pt>
                <c:pt idx="38">
                  <c:v>0.47287807272727295</c:v>
                </c:pt>
                <c:pt idx="39">
                  <c:v>0.49105469090909115</c:v>
                </c:pt>
                <c:pt idx="40">
                  <c:v>0.5092313090909093</c:v>
                </c:pt>
                <c:pt idx="41">
                  <c:v>0.52740792727272745</c:v>
                </c:pt>
                <c:pt idx="42">
                  <c:v>0.5455845454545456</c:v>
                </c:pt>
                <c:pt idx="43">
                  <c:v>0.56376116363636375</c:v>
                </c:pt>
                <c:pt idx="44">
                  <c:v>0.5819377818181819</c:v>
                </c:pt>
                <c:pt idx="45">
                  <c:v>0.60011440000000005</c:v>
                </c:pt>
                <c:pt idx="46">
                  <c:v>0.6182910181818182</c:v>
                </c:pt>
                <c:pt idx="47">
                  <c:v>0.63646763636363635</c:v>
                </c:pt>
                <c:pt idx="48">
                  <c:v>0.6546442545454545</c:v>
                </c:pt>
                <c:pt idx="49">
                  <c:v>0.67282087272727265</c:v>
                </c:pt>
                <c:pt idx="50">
                  <c:v>0.69099749090909079</c:v>
                </c:pt>
                <c:pt idx="51">
                  <c:v>0.70917410909090894</c:v>
                </c:pt>
                <c:pt idx="52">
                  <c:v>0.72735072727272709</c:v>
                </c:pt>
                <c:pt idx="53">
                  <c:v>0.74552734545454524</c:v>
                </c:pt>
                <c:pt idx="54">
                  <c:v>0.76370396363636339</c:v>
                </c:pt>
                <c:pt idx="55">
                  <c:v>1</c:v>
                </c:pt>
              </c:numCache>
            </c:numRef>
          </c:cat>
          <c:val>
            <c:numRef>
              <c:f>'Overall Metrics'!$M$2:$M$57</c:f>
              <c:numCache>
                <c:formatCode>General</c:formatCode>
                <c:ptCount val="56"/>
                <c:pt idx="0">
                  <c:v>477</c:v>
                </c:pt>
                <c:pt idx="1">
                  <c:v>0</c:v>
                </c:pt>
                <c:pt idx="2">
                  <c:v>0</c:v>
                </c:pt>
                <c:pt idx="3">
                  <c:v>2</c:v>
                </c:pt>
                <c:pt idx="4">
                  <c:v>10</c:v>
                </c:pt>
                <c:pt idx="5">
                  <c:v>6</c:v>
                </c:pt>
                <c:pt idx="6">
                  <c:v>11</c:v>
                </c:pt>
                <c:pt idx="7">
                  <c:v>15</c:v>
                </c:pt>
                <c:pt idx="8">
                  <c:v>0</c:v>
                </c:pt>
                <c:pt idx="9">
                  <c:v>5</c:v>
                </c:pt>
                <c:pt idx="10">
                  <c:v>5</c:v>
                </c:pt>
                <c:pt idx="11">
                  <c:v>0</c:v>
                </c:pt>
                <c:pt idx="12">
                  <c:v>0</c:v>
                </c:pt>
                <c:pt idx="13">
                  <c:v>8</c:v>
                </c:pt>
                <c:pt idx="14">
                  <c:v>0</c:v>
                </c:pt>
                <c:pt idx="15">
                  <c:v>0</c:v>
                </c:pt>
                <c:pt idx="16">
                  <c:v>0</c:v>
                </c:pt>
                <c:pt idx="17">
                  <c:v>0</c:v>
                </c:pt>
                <c:pt idx="18">
                  <c:v>20</c:v>
                </c:pt>
                <c:pt idx="19">
                  <c:v>0</c:v>
                </c:pt>
                <c:pt idx="20">
                  <c:v>0</c:v>
                </c:pt>
                <c:pt idx="21">
                  <c:v>0</c:v>
                </c:pt>
                <c:pt idx="22">
                  <c:v>0</c:v>
                </c:pt>
                <c:pt idx="23">
                  <c:v>0</c:v>
                </c:pt>
                <c:pt idx="24">
                  <c:v>0</c:v>
                </c:pt>
                <c:pt idx="25">
                  <c:v>-107</c:v>
                </c:pt>
                <c:pt idx="26">
                  <c:v>0</c:v>
                </c:pt>
                <c:pt idx="27">
                  <c:v>0</c:v>
                </c:pt>
                <c:pt idx="28">
                  <c:v>0</c:v>
                </c:pt>
                <c:pt idx="29">
                  <c:v>0</c:v>
                </c:pt>
                <c:pt idx="30">
                  <c:v>0</c:v>
                </c:pt>
                <c:pt idx="31">
                  <c:v>0</c:v>
                </c:pt>
                <c:pt idx="32">
                  <c:v>0</c:v>
                </c:pt>
                <c:pt idx="33">
                  <c:v>0</c:v>
                </c:pt>
                <c:pt idx="34">
                  <c:v>0</c:v>
                </c:pt>
                <c:pt idx="35">
                  <c:v>0</c:v>
                </c:pt>
                <c:pt idx="36">
                  <c:v>-107</c:v>
                </c:pt>
                <c:pt idx="37">
                  <c:v>-107</c:v>
                </c:pt>
                <c:pt idx="38">
                  <c:v>0</c:v>
                </c:pt>
                <c:pt idx="39">
                  <c:v>41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66</c:v>
                </c:pt>
              </c:numCache>
            </c:numRef>
          </c:val>
          <c:extLst>
            <c:ext xmlns:c16="http://schemas.microsoft.com/office/drawing/2014/chart" uri="{C3380CC4-5D6E-409C-BE32-E72D297353CC}">
              <c16:uniqueId val="{00000000-458A-4C34-9BBB-BE8E900104B6}"/>
            </c:ext>
          </c:extLst>
        </c:ser>
        <c:dLbls>
          <c:showLegendKey val="0"/>
          <c:showVal val="0"/>
          <c:showCatName val="0"/>
          <c:showSerName val="0"/>
          <c:showPercent val="0"/>
          <c:showBubbleSize val="0"/>
        </c:dLbls>
        <c:gapWidth val="0"/>
        <c:axId val="-1074045712"/>
        <c:axId val="-602835968"/>
      </c:barChart>
      <c:catAx>
        <c:axId val="-10740457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602835968"/>
        <c:crosses val="autoZero"/>
        <c:auto val="1"/>
        <c:lblAlgn val="ctr"/>
        <c:lblOffset val="100"/>
        <c:noMultiLvlLbl val="0"/>
      </c:catAx>
      <c:valAx>
        <c:axId val="-602835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0740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571</c:v>
                </c:pt>
              </c:strCache>
            </c:strRef>
          </c:tx>
          <c:spPr>
            <a:solidFill>
              <a:schemeClr val="accent1"/>
            </a:solidFill>
          </c:spPr>
          <c:invertIfNegative val="0"/>
          <c:cat>
            <c:numRef>
              <c:f>'Overall Metrics'!$N$2:$N$57</c:f>
              <c:numCache>
                <c:formatCode>#,##0.00</c:formatCode>
                <c:ptCount val="56"/>
                <c:pt idx="0">
                  <c:v>0</c:v>
                </c:pt>
                <c:pt idx="1">
                  <c:v>8.1680000000000001E-4</c:v>
                </c:pt>
                <c:pt idx="2">
                  <c:v>1.6336E-3</c:v>
                </c:pt>
                <c:pt idx="3">
                  <c:v>2.4504000000000001E-3</c:v>
                </c:pt>
                <c:pt idx="4">
                  <c:v>3.2672000000000001E-3</c:v>
                </c:pt>
                <c:pt idx="5">
                  <c:v>4.084E-3</c:v>
                </c:pt>
                <c:pt idx="6">
                  <c:v>4.9008000000000003E-3</c:v>
                </c:pt>
                <c:pt idx="7">
                  <c:v>5.7176000000000006E-3</c:v>
                </c:pt>
                <c:pt idx="8">
                  <c:v>6.534400000000001E-3</c:v>
                </c:pt>
                <c:pt idx="9">
                  <c:v>7.3512000000000013E-3</c:v>
                </c:pt>
                <c:pt idx="10">
                  <c:v>8.1680000000000016E-3</c:v>
                </c:pt>
                <c:pt idx="11">
                  <c:v>8.9848000000000011E-3</c:v>
                </c:pt>
                <c:pt idx="12">
                  <c:v>9.8016000000000006E-3</c:v>
                </c:pt>
                <c:pt idx="13">
                  <c:v>1.06184E-2</c:v>
                </c:pt>
                <c:pt idx="14">
                  <c:v>1.14352E-2</c:v>
                </c:pt>
                <c:pt idx="15">
                  <c:v>1.2251999999999999E-2</c:v>
                </c:pt>
                <c:pt idx="16">
                  <c:v>1.3068799999999998E-2</c:v>
                </c:pt>
                <c:pt idx="17">
                  <c:v>1.3885599999999998E-2</c:v>
                </c:pt>
                <c:pt idx="18">
                  <c:v>1.4702399999999997E-2</c:v>
                </c:pt>
                <c:pt idx="19">
                  <c:v>1.5519199999999997E-2</c:v>
                </c:pt>
                <c:pt idx="20">
                  <c:v>1.6335999999999996E-2</c:v>
                </c:pt>
                <c:pt idx="21">
                  <c:v>1.7152799999999996E-2</c:v>
                </c:pt>
                <c:pt idx="22">
                  <c:v>1.7969599999999995E-2</c:v>
                </c:pt>
                <c:pt idx="23">
                  <c:v>1.8786399999999995E-2</c:v>
                </c:pt>
                <c:pt idx="24">
                  <c:v>1.9603199999999994E-2</c:v>
                </c:pt>
                <c:pt idx="26">
                  <c:v>2.0419999999999994E-2</c:v>
                </c:pt>
                <c:pt idx="38">
                  <c:v>2.1236799999999993E-2</c:v>
                </c:pt>
                <c:pt idx="39">
                  <c:v>2.2053599999999993E-2</c:v>
                </c:pt>
                <c:pt idx="40">
                  <c:v>2.2870399999999992E-2</c:v>
                </c:pt>
                <c:pt idx="41">
                  <c:v>2.3687199999999992E-2</c:v>
                </c:pt>
                <c:pt idx="42">
                  <c:v>2.4503999999999991E-2</c:v>
                </c:pt>
                <c:pt idx="43">
                  <c:v>2.5320799999999991E-2</c:v>
                </c:pt>
                <c:pt idx="44">
                  <c:v>2.613759999999999E-2</c:v>
                </c:pt>
                <c:pt idx="45">
                  <c:v>2.6954399999999989E-2</c:v>
                </c:pt>
                <c:pt idx="46">
                  <c:v>2.7771199999999989E-2</c:v>
                </c:pt>
                <c:pt idx="47">
                  <c:v>2.8587999999999988E-2</c:v>
                </c:pt>
                <c:pt idx="48">
                  <c:v>2.9404799999999988E-2</c:v>
                </c:pt>
                <c:pt idx="49">
                  <c:v>3.0221599999999987E-2</c:v>
                </c:pt>
                <c:pt idx="50">
                  <c:v>3.1038399999999987E-2</c:v>
                </c:pt>
                <c:pt idx="51">
                  <c:v>3.1855199999999986E-2</c:v>
                </c:pt>
                <c:pt idx="52">
                  <c:v>3.2671999999999986E-2</c:v>
                </c:pt>
                <c:pt idx="53">
                  <c:v>3.3488799999999985E-2</c:v>
                </c:pt>
                <c:pt idx="54">
                  <c:v>3.4305599999999985E-2</c:v>
                </c:pt>
                <c:pt idx="55">
                  <c:v>4.4923999999999999E-2</c:v>
                </c:pt>
              </c:numCache>
            </c:numRef>
          </c:cat>
          <c:val>
            <c:numRef>
              <c:f>'Overall Metrics'!$O$2:$O$57</c:f>
              <c:numCache>
                <c:formatCode>General</c:formatCode>
                <c:ptCount val="56"/>
                <c:pt idx="0">
                  <c:v>571</c:v>
                </c:pt>
                <c:pt idx="1">
                  <c:v>21</c:v>
                </c:pt>
                <c:pt idx="2">
                  <c:v>6</c:v>
                </c:pt>
                <c:pt idx="3">
                  <c:v>10</c:v>
                </c:pt>
                <c:pt idx="4">
                  <c:v>10</c:v>
                </c:pt>
                <c:pt idx="5">
                  <c:v>9</c:v>
                </c:pt>
                <c:pt idx="6">
                  <c:v>13</c:v>
                </c:pt>
                <c:pt idx="7">
                  <c:v>0</c:v>
                </c:pt>
                <c:pt idx="8">
                  <c:v>1</c:v>
                </c:pt>
                <c:pt idx="9">
                  <c:v>5</c:v>
                </c:pt>
                <c:pt idx="10">
                  <c:v>2</c:v>
                </c:pt>
                <c:pt idx="11">
                  <c:v>1</c:v>
                </c:pt>
                <c:pt idx="12">
                  <c:v>1</c:v>
                </c:pt>
                <c:pt idx="13">
                  <c:v>0</c:v>
                </c:pt>
                <c:pt idx="14">
                  <c:v>0</c:v>
                </c:pt>
                <c:pt idx="15">
                  <c:v>0</c:v>
                </c:pt>
                <c:pt idx="16">
                  <c:v>0</c:v>
                </c:pt>
                <c:pt idx="17">
                  <c:v>0</c:v>
                </c:pt>
                <c:pt idx="18">
                  <c:v>0</c:v>
                </c:pt>
                <c:pt idx="19">
                  <c:v>0</c:v>
                </c:pt>
                <c:pt idx="20">
                  <c:v>0</c:v>
                </c:pt>
                <c:pt idx="21">
                  <c:v>0</c:v>
                </c:pt>
                <c:pt idx="22">
                  <c:v>0</c:v>
                </c:pt>
                <c:pt idx="23">
                  <c:v>0</c:v>
                </c:pt>
                <c:pt idx="24">
                  <c:v>0</c:v>
                </c:pt>
                <c:pt idx="25">
                  <c:v>-16</c:v>
                </c:pt>
                <c:pt idx="26">
                  <c:v>0</c:v>
                </c:pt>
                <c:pt idx="27">
                  <c:v>0</c:v>
                </c:pt>
                <c:pt idx="28">
                  <c:v>0</c:v>
                </c:pt>
                <c:pt idx="29">
                  <c:v>0</c:v>
                </c:pt>
                <c:pt idx="30">
                  <c:v>0</c:v>
                </c:pt>
                <c:pt idx="31">
                  <c:v>0</c:v>
                </c:pt>
                <c:pt idx="32">
                  <c:v>0</c:v>
                </c:pt>
                <c:pt idx="33">
                  <c:v>0</c:v>
                </c:pt>
                <c:pt idx="34">
                  <c:v>0</c:v>
                </c:pt>
                <c:pt idx="35">
                  <c:v>0</c:v>
                </c:pt>
                <c:pt idx="36">
                  <c:v>-16</c:v>
                </c:pt>
                <c:pt idx="37">
                  <c:v>-16</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15</c:v>
                </c:pt>
                <c:pt idx="55">
                  <c:v>1</c:v>
                </c:pt>
              </c:numCache>
            </c:numRef>
          </c:val>
          <c:extLst>
            <c:ext xmlns:c16="http://schemas.microsoft.com/office/drawing/2014/chart" uri="{C3380CC4-5D6E-409C-BE32-E72D297353CC}">
              <c16:uniqueId val="{00000000-9ED5-4393-A071-BC015F726BC3}"/>
            </c:ext>
          </c:extLst>
        </c:ser>
        <c:dLbls>
          <c:showLegendKey val="0"/>
          <c:showVal val="0"/>
          <c:showCatName val="0"/>
          <c:showSerName val="0"/>
          <c:showPercent val="0"/>
          <c:showBubbleSize val="0"/>
        </c:dLbls>
        <c:gapWidth val="0"/>
        <c:axId val="-602807680"/>
        <c:axId val="-602829984"/>
      </c:barChart>
      <c:catAx>
        <c:axId val="-602807680"/>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602829984"/>
        <c:crosses val="autoZero"/>
        <c:auto val="1"/>
        <c:lblAlgn val="ctr"/>
        <c:lblOffset val="100"/>
        <c:noMultiLvlLbl val="0"/>
      </c:catAx>
      <c:valAx>
        <c:axId val="-60282998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07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210</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Metrics'!$S$2:$S$57</c:f>
              <c:numCache>
                <c:formatCode>General</c:formatCode>
                <c:ptCount val="56"/>
                <c:pt idx="0">
                  <c:v>210</c:v>
                </c:pt>
                <c:pt idx="1">
                  <c:v>0</c:v>
                </c:pt>
                <c:pt idx="2">
                  <c:v>1</c:v>
                </c:pt>
                <c:pt idx="3">
                  <c:v>3</c:v>
                </c:pt>
                <c:pt idx="4">
                  <c:v>1</c:v>
                </c:pt>
                <c:pt idx="5">
                  <c:v>8</c:v>
                </c:pt>
                <c:pt idx="6">
                  <c:v>1</c:v>
                </c:pt>
                <c:pt idx="7">
                  <c:v>10</c:v>
                </c:pt>
                <c:pt idx="8">
                  <c:v>3</c:v>
                </c:pt>
                <c:pt idx="9">
                  <c:v>9</c:v>
                </c:pt>
                <c:pt idx="10">
                  <c:v>3</c:v>
                </c:pt>
                <c:pt idx="11">
                  <c:v>6</c:v>
                </c:pt>
                <c:pt idx="12">
                  <c:v>4</c:v>
                </c:pt>
                <c:pt idx="13">
                  <c:v>8</c:v>
                </c:pt>
                <c:pt idx="14">
                  <c:v>1</c:v>
                </c:pt>
                <c:pt idx="15">
                  <c:v>4</c:v>
                </c:pt>
                <c:pt idx="16">
                  <c:v>4</c:v>
                </c:pt>
                <c:pt idx="17">
                  <c:v>2</c:v>
                </c:pt>
                <c:pt idx="18">
                  <c:v>23</c:v>
                </c:pt>
                <c:pt idx="19">
                  <c:v>4</c:v>
                </c:pt>
                <c:pt idx="20">
                  <c:v>3</c:v>
                </c:pt>
                <c:pt idx="21">
                  <c:v>1</c:v>
                </c:pt>
                <c:pt idx="22">
                  <c:v>11</c:v>
                </c:pt>
                <c:pt idx="23">
                  <c:v>2</c:v>
                </c:pt>
                <c:pt idx="24">
                  <c:v>0</c:v>
                </c:pt>
                <c:pt idx="25">
                  <c:v>-344</c:v>
                </c:pt>
                <c:pt idx="26">
                  <c:v>1</c:v>
                </c:pt>
                <c:pt idx="27">
                  <c:v>0</c:v>
                </c:pt>
                <c:pt idx="28">
                  <c:v>0</c:v>
                </c:pt>
                <c:pt idx="29">
                  <c:v>0</c:v>
                </c:pt>
                <c:pt idx="30">
                  <c:v>0</c:v>
                </c:pt>
                <c:pt idx="31">
                  <c:v>0</c:v>
                </c:pt>
                <c:pt idx="32">
                  <c:v>0</c:v>
                </c:pt>
                <c:pt idx="33">
                  <c:v>0</c:v>
                </c:pt>
                <c:pt idx="34">
                  <c:v>0</c:v>
                </c:pt>
                <c:pt idx="35">
                  <c:v>0</c:v>
                </c:pt>
                <c:pt idx="36">
                  <c:v>-343</c:v>
                </c:pt>
                <c:pt idx="37">
                  <c:v>-343</c:v>
                </c:pt>
                <c:pt idx="38">
                  <c:v>3</c:v>
                </c:pt>
                <c:pt idx="39">
                  <c:v>19</c:v>
                </c:pt>
                <c:pt idx="40">
                  <c:v>3</c:v>
                </c:pt>
                <c:pt idx="41">
                  <c:v>0</c:v>
                </c:pt>
                <c:pt idx="42">
                  <c:v>0</c:v>
                </c:pt>
                <c:pt idx="43">
                  <c:v>0</c:v>
                </c:pt>
                <c:pt idx="44">
                  <c:v>0</c:v>
                </c:pt>
                <c:pt idx="45">
                  <c:v>4</c:v>
                </c:pt>
                <c:pt idx="46">
                  <c:v>0</c:v>
                </c:pt>
                <c:pt idx="47">
                  <c:v>3</c:v>
                </c:pt>
                <c:pt idx="48">
                  <c:v>10</c:v>
                </c:pt>
                <c:pt idx="49">
                  <c:v>0</c:v>
                </c:pt>
                <c:pt idx="50">
                  <c:v>3</c:v>
                </c:pt>
                <c:pt idx="51">
                  <c:v>2</c:v>
                </c:pt>
                <c:pt idx="52">
                  <c:v>0</c:v>
                </c:pt>
                <c:pt idx="53">
                  <c:v>2</c:v>
                </c:pt>
                <c:pt idx="54">
                  <c:v>12</c:v>
                </c:pt>
                <c:pt idx="55">
                  <c:v>282</c:v>
                </c:pt>
              </c:numCache>
            </c:numRef>
          </c:val>
          <c:extLst>
            <c:ext xmlns:c16="http://schemas.microsoft.com/office/drawing/2014/chart" uri="{C3380CC4-5D6E-409C-BE32-E72D297353CC}">
              <c16:uniqueId val="{00000000-F9B5-4A49-B3EE-33D5E0F61947}"/>
            </c:ext>
          </c:extLst>
        </c:ser>
        <c:dLbls>
          <c:showLegendKey val="0"/>
          <c:showVal val="0"/>
          <c:showCatName val="0"/>
          <c:showSerName val="0"/>
          <c:showPercent val="0"/>
          <c:showBubbleSize val="0"/>
        </c:dLbls>
        <c:gapWidth val="0"/>
        <c:axId val="-602828352"/>
        <c:axId val="-602837600"/>
      </c:barChart>
      <c:catAx>
        <c:axId val="-60282835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602837600"/>
        <c:crosses val="autoZero"/>
        <c:auto val="1"/>
        <c:lblAlgn val="ctr"/>
        <c:lblOffset val="100"/>
        <c:noMultiLvlLbl val="0"/>
      </c:catAx>
      <c:valAx>
        <c:axId val="-60283760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76</c:v>
                </c:pt>
              </c:strCache>
            </c:strRef>
          </c:tx>
          <c:spPr>
            <a:solidFill>
              <a:schemeClr val="accent1"/>
            </a:solidFill>
          </c:spPr>
          <c:invertIfNegative val="0"/>
          <c:cat>
            <c:numRef>
              <c:f>'Overall Metrics'!$R$2:$R$57</c:f>
              <c:numCache>
                <c:formatCode>#,##0.00</c:formatCode>
                <c:ptCount val="56"/>
                <c:pt idx="0">
                  <c:v>0</c:v>
                </c:pt>
                <c:pt idx="1">
                  <c:v>1.8181818181818181E-2</c:v>
                </c:pt>
                <c:pt idx="2">
                  <c:v>3.6363636363636362E-2</c:v>
                </c:pt>
                <c:pt idx="3">
                  <c:v>5.4545454545454543E-2</c:v>
                </c:pt>
                <c:pt idx="4">
                  <c:v>7.2727272727272724E-2</c:v>
                </c:pt>
                <c:pt idx="5">
                  <c:v>9.0909090909090912E-2</c:v>
                </c:pt>
                <c:pt idx="6">
                  <c:v>0.1090909090909091</c:v>
                </c:pt>
                <c:pt idx="7">
                  <c:v>0.12727272727272729</c:v>
                </c:pt>
                <c:pt idx="8">
                  <c:v>0.14545454545454548</c:v>
                </c:pt>
                <c:pt idx="9">
                  <c:v>0.16363636363636366</c:v>
                </c:pt>
                <c:pt idx="10">
                  <c:v>0.18181818181818185</c:v>
                </c:pt>
                <c:pt idx="11">
                  <c:v>0.20000000000000004</c:v>
                </c:pt>
                <c:pt idx="12">
                  <c:v>0.21818181818181823</c:v>
                </c:pt>
                <c:pt idx="13">
                  <c:v>0.23636363636363641</c:v>
                </c:pt>
                <c:pt idx="14">
                  <c:v>0.25454545454545457</c:v>
                </c:pt>
                <c:pt idx="15">
                  <c:v>0.27272727272727276</c:v>
                </c:pt>
                <c:pt idx="16">
                  <c:v>0.29090909090909095</c:v>
                </c:pt>
                <c:pt idx="17">
                  <c:v>0.30909090909090914</c:v>
                </c:pt>
                <c:pt idx="18">
                  <c:v>0.32727272727272733</c:v>
                </c:pt>
                <c:pt idx="19">
                  <c:v>0.34545454545454551</c:v>
                </c:pt>
                <c:pt idx="20">
                  <c:v>0.3636363636363637</c:v>
                </c:pt>
                <c:pt idx="21">
                  <c:v>0.38181818181818189</c:v>
                </c:pt>
                <c:pt idx="22">
                  <c:v>0.40000000000000008</c:v>
                </c:pt>
                <c:pt idx="23">
                  <c:v>0.41818181818181827</c:v>
                </c:pt>
                <c:pt idx="24">
                  <c:v>0.43636363636363645</c:v>
                </c:pt>
                <c:pt idx="26">
                  <c:v>0.45454545454545464</c:v>
                </c:pt>
                <c:pt idx="38">
                  <c:v>0.47272727272727283</c:v>
                </c:pt>
                <c:pt idx="39">
                  <c:v>0.49090909090909102</c:v>
                </c:pt>
                <c:pt idx="40">
                  <c:v>0.50909090909090915</c:v>
                </c:pt>
                <c:pt idx="41">
                  <c:v>0.52727272727272734</c:v>
                </c:pt>
                <c:pt idx="42">
                  <c:v>0.54545454545454553</c:v>
                </c:pt>
                <c:pt idx="43">
                  <c:v>0.56363636363636371</c:v>
                </c:pt>
                <c:pt idx="44">
                  <c:v>0.5818181818181819</c:v>
                </c:pt>
                <c:pt idx="45">
                  <c:v>0.60000000000000009</c:v>
                </c:pt>
                <c:pt idx="46">
                  <c:v>0.61818181818181828</c:v>
                </c:pt>
                <c:pt idx="47">
                  <c:v>0.63636363636363646</c:v>
                </c:pt>
                <c:pt idx="48">
                  <c:v>0.65454545454545465</c:v>
                </c:pt>
                <c:pt idx="49">
                  <c:v>0.67272727272727284</c:v>
                </c:pt>
                <c:pt idx="50">
                  <c:v>0.69090909090909103</c:v>
                </c:pt>
                <c:pt idx="51">
                  <c:v>0.70909090909090922</c:v>
                </c:pt>
                <c:pt idx="52">
                  <c:v>0.7272727272727274</c:v>
                </c:pt>
                <c:pt idx="53">
                  <c:v>0.74545454545454559</c:v>
                </c:pt>
                <c:pt idx="54">
                  <c:v>0.76363636363636378</c:v>
                </c:pt>
                <c:pt idx="55">
                  <c:v>1</c:v>
                </c:pt>
              </c:numCache>
            </c:numRef>
          </c:cat>
          <c:val>
            <c:numRef>
              <c:f>'Overall Metrics'!$Q$2:$Q$57</c:f>
              <c:numCache>
                <c:formatCode>General</c:formatCode>
                <c:ptCount val="56"/>
                <c:pt idx="0">
                  <c:v>76</c:v>
                </c:pt>
                <c:pt idx="1">
                  <c:v>71</c:v>
                </c:pt>
                <c:pt idx="2">
                  <c:v>78</c:v>
                </c:pt>
                <c:pt idx="3">
                  <c:v>72</c:v>
                </c:pt>
                <c:pt idx="4">
                  <c:v>49</c:v>
                </c:pt>
                <c:pt idx="5">
                  <c:v>189</c:v>
                </c:pt>
                <c:pt idx="6">
                  <c:v>15</c:v>
                </c:pt>
                <c:pt idx="7">
                  <c:v>16</c:v>
                </c:pt>
                <c:pt idx="8">
                  <c:v>25</c:v>
                </c:pt>
                <c:pt idx="9">
                  <c:v>10</c:v>
                </c:pt>
                <c:pt idx="10">
                  <c:v>11</c:v>
                </c:pt>
                <c:pt idx="11">
                  <c:v>12</c:v>
                </c:pt>
                <c:pt idx="12">
                  <c:v>7</c:v>
                </c:pt>
                <c:pt idx="13">
                  <c:v>7</c:v>
                </c:pt>
                <c:pt idx="14">
                  <c:v>3</c:v>
                </c:pt>
                <c:pt idx="15">
                  <c:v>1</c:v>
                </c:pt>
                <c:pt idx="16">
                  <c:v>1</c:v>
                </c:pt>
                <c:pt idx="17">
                  <c:v>2</c:v>
                </c:pt>
                <c:pt idx="18">
                  <c:v>1</c:v>
                </c:pt>
                <c:pt idx="19">
                  <c:v>3</c:v>
                </c:pt>
                <c:pt idx="20">
                  <c:v>3</c:v>
                </c:pt>
                <c:pt idx="21">
                  <c:v>2</c:v>
                </c:pt>
                <c:pt idx="22">
                  <c:v>2</c:v>
                </c:pt>
                <c:pt idx="23">
                  <c:v>2</c:v>
                </c:pt>
                <c:pt idx="24">
                  <c:v>2</c:v>
                </c:pt>
                <c:pt idx="25">
                  <c:v>0</c:v>
                </c:pt>
                <c:pt idx="26">
                  <c:v>1</c:v>
                </c:pt>
                <c:pt idx="27">
                  <c:v>0</c:v>
                </c:pt>
                <c:pt idx="28">
                  <c:v>0</c:v>
                </c:pt>
                <c:pt idx="29">
                  <c:v>0</c:v>
                </c:pt>
                <c:pt idx="30">
                  <c:v>0</c:v>
                </c:pt>
                <c:pt idx="31">
                  <c:v>0</c:v>
                </c:pt>
                <c:pt idx="32">
                  <c:v>0</c:v>
                </c:pt>
                <c:pt idx="33">
                  <c:v>0</c:v>
                </c:pt>
                <c:pt idx="34">
                  <c:v>0</c:v>
                </c:pt>
                <c:pt idx="35">
                  <c:v>0</c:v>
                </c:pt>
                <c:pt idx="36">
                  <c:v>0</c:v>
                </c:pt>
                <c:pt idx="37">
                  <c:v>0</c:v>
                </c:pt>
                <c:pt idx="38">
                  <c:v>2</c:v>
                </c:pt>
                <c:pt idx="39">
                  <c:v>1</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1</c:v>
                </c:pt>
                <c:pt idx="55">
                  <c:v>1</c:v>
                </c:pt>
              </c:numCache>
            </c:numRef>
          </c:val>
          <c:extLst>
            <c:ext xmlns:c16="http://schemas.microsoft.com/office/drawing/2014/chart" uri="{C3380CC4-5D6E-409C-BE32-E72D297353CC}">
              <c16:uniqueId val="{00000000-BB1C-4BD2-8026-8A4E616F08DD}"/>
            </c:ext>
          </c:extLst>
        </c:ser>
        <c:dLbls>
          <c:showLegendKey val="0"/>
          <c:showVal val="0"/>
          <c:showCatName val="0"/>
          <c:showSerName val="0"/>
          <c:showPercent val="0"/>
          <c:showBubbleSize val="0"/>
        </c:dLbls>
        <c:gapWidth val="0"/>
        <c:axId val="-602825088"/>
        <c:axId val="-602831072"/>
      </c:barChart>
      <c:catAx>
        <c:axId val="-60282508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602831072"/>
        <c:crosses val="autoZero"/>
        <c:auto val="1"/>
        <c:lblAlgn val="ctr"/>
        <c:lblOffset val="100"/>
        <c:noMultiLvlLbl val="0"/>
      </c:catAx>
      <c:valAx>
        <c:axId val="-602831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60282508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9A9-4FE7-92B2-2B7362543F3A}"/>
            </c:ext>
          </c:extLst>
        </c:ser>
        <c:dLbls>
          <c:showLegendKey val="0"/>
          <c:showVal val="0"/>
          <c:showCatName val="0"/>
          <c:showSerName val="0"/>
          <c:showPercent val="0"/>
          <c:showBubbleSize val="0"/>
        </c:dLbls>
        <c:gapWidth val="0"/>
        <c:axId val="-602839232"/>
        <c:axId val="-602819104"/>
      </c:barChart>
      <c:catAx>
        <c:axId val="-602839232"/>
        <c:scaling>
          <c:orientation val="minMax"/>
        </c:scaling>
        <c:delete val="1"/>
        <c:axPos val="b"/>
        <c:numFmt formatCode="#,##0.00" sourceLinked="1"/>
        <c:majorTickMark val="out"/>
        <c:minorTickMark val="none"/>
        <c:tickLblPos val="none"/>
        <c:crossAx val="-602819104"/>
        <c:crosses val="autoZero"/>
        <c:auto val="1"/>
        <c:lblAlgn val="ctr"/>
        <c:lblOffset val="100"/>
        <c:noMultiLvlLbl val="0"/>
      </c:catAx>
      <c:valAx>
        <c:axId val="-602819104"/>
        <c:scaling>
          <c:orientation val="minMax"/>
        </c:scaling>
        <c:delete val="1"/>
        <c:axPos val="l"/>
        <c:numFmt formatCode="General" sourceLinked="1"/>
        <c:majorTickMark val="out"/>
        <c:minorTickMark val="none"/>
        <c:tickLblPos val="none"/>
        <c:crossAx val="-60283923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P1391" totalsRowShown="0" headerRowDxfId="100" dataDxfId="99">
  <autoFilter ref="A2:P1391"/>
  <tableColumns count="16">
    <tableColumn id="1" name="Vertex 1"/>
    <tableColumn id="2" name="Vertex 2"/>
    <tableColumn id="3" name="Color" dataDxfId="98"/>
    <tableColumn id="4" name="Width" dataDxfId="97"/>
    <tableColumn id="11" name="Style" dataDxfId="96"/>
    <tableColumn id="5" name="Opacity" dataDxfId="95"/>
    <tableColumn id="6" name="Visibility" dataDxfId="94"/>
    <tableColumn id="10" name="Label" dataDxfId="93"/>
    <tableColumn id="12" name="Label Text Color" dataDxfId="92"/>
    <tableColumn id="13" name="Label Font Size" dataDxfId="91"/>
    <tableColumn id="14" name="Reciprocated?" dataDxfId="90"/>
    <tableColumn id="7" name="ID" dataDxfId="89"/>
    <tableColumn id="9" name="Dynamic Filter" dataDxfId="88"/>
    <tableColumn id="8" name="Edge Weight"/>
    <tableColumn id="15" name="Vertex 1 Group" dataDxfId="87" dataCellStyle="Normal">
      <calculatedColumnFormula>REPLACE(INDEX(GroupVertices[Group], MATCH(Edges[[#This Row],[Vertex 1]],GroupVertices[Vertex],0)),1,1,"")</calculatedColumnFormula>
    </tableColumn>
    <tableColumn id="16" name="Vertex 2 Group" dataDxfId="86" dataCellStyle="Normal">
      <calculatedColumnFormula>REPLACE(INDEX(GroupVertices[Group], MATCH(Edges[[#This Row],[Vertex 2]],GroupVertices[Vertex],0)),1,1,"")</calculatedColumnFormula>
    </tableColumn>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5">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11.xml><?xml version="1.0" encoding="utf-8"?>
<table xmlns="http://schemas.openxmlformats.org/spreadsheetml/2006/main" id="10" name="GroupEdges" displayName="GroupEdges" ref="A2:C64" totalsRowShown="0" headerRowDxfId="4" dataDxfId="3" dataCellStyle="NodeXL Required">
  <autoFilter ref="A2:C64"/>
  <tableColumns count="3">
    <tableColumn id="1" name="Group 1" dataDxfId="2" dataCellStyle="NodeXL Required"/>
    <tableColumn id="2" name="Group 2" dataDxfId="1" dataCellStyle="NodeXL Required"/>
    <tableColumn id="3" name="Edges" dataDxfId="0" dataCellStyle="NodeXL Graph Metric"/>
  </tableColumns>
  <tableStyleInfo name="NodeXL Table" showFirstColumn="0" showLastColumn="0" showRowStripes="1" showColumnStripes="0"/>
</table>
</file>

<file path=xl/tables/table2.xml><?xml version="1.0" encoding="utf-8"?>
<table xmlns="http://schemas.openxmlformats.org/spreadsheetml/2006/main" id="2" name="Vertices" displayName="Vertices" ref="A2:AD700" totalsRowShown="0" headerRowDxfId="85" dataDxfId="84">
  <autoFilter ref="A2:AD700"/>
  <tableColumns count="30">
    <tableColumn id="1" name="Vertex" dataDxfId="83"/>
    <tableColumn id="2" name="Color" dataDxfId="82"/>
    <tableColumn id="5" name="Shape" dataDxfId="81"/>
    <tableColumn id="6" name="Size" dataDxfId="80"/>
    <tableColumn id="4" name="Opacity" dataDxfId="79"/>
    <tableColumn id="7" name="Image File" dataDxfId="78"/>
    <tableColumn id="3" name="Visibility" dataDxfId="77"/>
    <tableColumn id="10" name="Label" dataDxfId="76"/>
    <tableColumn id="16" name="Label Fill Color" dataDxfId="75"/>
    <tableColumn id="9" name="Label Position" dataDxfId="74"/>
    <tableColumn id="8" name="Tooltip" dataDxfId="73"/>
    <tableColumn id="18" name="Layout Order" dataDxfId="72"/>
    <tableColumn id="13" name="X" dataDxfId="71"/>
    <tableColumn id="14" name="Y" dataDxfId="70"/>
    <tableColumn id="12" name="Locked?" dataDxfId="69"/>
    <tableColumn id="19" name="Polar R" dataDxfId="68"/>
    <tableColumn id="20" name="Polar Angle" dataDxfId="67"/>
    <tableColumn id="21" name="Degree" dataDxfId="66" dataCellStyle="NodeXL Graph Metric"/>
    <tableColumn id="22" name="In-Degree" dataDxfId="65"/>
    <tableColumn id="23" name="Out-Degree" dataDxfId="64"/>
    <tableColumn id="24" name="Betweenness Centrality" dataDxfId="63" dataCellStyle="NodeXL Graph Metric"/>
    <tableColumn id="25" name="Closeness Centrality" dataDxfId="62" dataCellStyle="NodeXL Graph Metric"/>
    <tableColumn id="26" name="Eigenvector Centrality" dataDxfId="61" dataCellStyle="NodeXL Graph Metric"/>
    <tableColumn id="15" name="PageRank" dataDxfId="60" dataCellStyle="NodeXL Graph Metric"/>
    <tableColumn id="27" name="Clustering Coefficient" dataDxfId="59" dataCellStyle="NodeXL Graph Metric"/>
    <tableColumn id="29" name="Reciprocated Vertex Pair Ratio" dataDxfId="58"/>
    <tableColumn id="11" name="ID" dataDxfId="57"/>
    <tableColumn id="28" name="Dynamic Filter" dataDxfId="56"/>
    <tableColumn id="17" name="Add Your Own Columns Here" dataDxfId="55"/>
    <tableColumn id="30" name="Vertex Group" dataDxfId="54" dataCellStyle="Normal">
      <calculatedColumnFormula>REPLACE(INDEX(GroupVertices[Group], MATCH(Vertices[[#This Row],[Vertex]],GroupVertices[Vertex],0)),1,1,"")</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65" totalsRowShown="0" headerRowDxfId="53">
  <autoFilter ref="A2:X65"/>
  <tableColumns count="24">
    <tableColumn id="1" name="Group" dataDxfId="52" dataCellStyle="NodeXL Required"/>
    <tableColumn id="2" name="Vertex Color" dataDxfId="51" dataCellStyle="NodeXL Visual Property"/>
    <tableColumn id="3" name="Vertex Shape" dataDxfId="50" dataCellStyle="NodeXL Visual Property"/>
    <tableColumn id="22" name="Visibility" dataDxfId="49"/>
    <tableColumn id="4" name="Collapsed?"/>
    <tableColumn id="18" name="Label" dataDxfId="48"/>
    <tableColumn id="20" name="Collapsed X"/>
    <tableColumn id="21" name="Collapsed Y"/>
    <tableColumn id="6" name="ID" dataDxfId="47"/>
    <tableColumn id="19" name="Collapsed Properties" dataDxfId="46"/>
    <tableColumn id="5" name="Vertices" dataDxfId="45" dataCellStyle="NodeXL Graph Metric"/>
    <tableColumn id="7" name="Unique Edges" dataDxfId="44" dataCellStyle="NodeXL Graph Metric"/>
    <tableColumn id="8" name="Edges With Duplicates" dataDxfId="43" dataCellStyle="NodeXL Graph Metric"/>
    <tableColumn id="9" name="Total Edges" dataDxfId="42" dataCellStyle="NodeXL Graph Metric"/>
    <tableColumn id="10" name="Self-Loops" dataDxfId="41" dataCellStyle="NodeXL Graph Metric"/>
    <tableColumn id="24" name="Reciprocated Vertex Pair Ratio" dataDxfId="40" dataCellStyle="NodeXL Graph Metric"/>
    <tableColumn id="25" name="Reciprocated Edge Ratio" dataDxfId="39" dataCellStyle="NodeXL Graph Metric"/>
    <tableColumn id="11" name="Connected Components" dataDxfId="38" dataCellStyle="NodeXL Graph Metric"/>
    <tableColumn id="12" name="Single-Vertex Connected Components" dataDxfId="37" dataCellStyle="NodeXL Graph Metric"/>
    <tableColumn id="13" name="Maximum Vertices in a Connected Component" dataDxfId="36" dataCellStyle="NodeXL Graph Metric"/>
    <tableColumn id="14" name="Maximum Edges in a Connected Component" dataDxfId="35" dataCellStyle="NodeXL Graph Metric"/>
    <tableColumn id="15" name="Maximum Geodesic Distance (Diameter)" dataDxfId="34" dataCellStyle="NodeXL Graph Metric"/>
    <tableColumn id="16" name="Average Geodesic Distance" dataDxfId="33" dataCellStyle="NodeXL Graph Metric"/>
    <tableColumn id="17" name="Graph Density" dataDxfId="32"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667" totalsRowShown="0" headerRowDxfId="31" dataDxfId="30">
  <autoFilter ref="A1:C667"/>
  <tableColumns count="3">
    <tableColumn id="1" name="Group" dataDxfId="29" dataCellStyle="Normal"/>
    <tableColumn id="2" name="Vertex" dataDxfId="28" dataCellStyle="Normal"/>
    <tableColumn id="3" name="Vertex ID" dataDxfId="27" dataCellStyle="Normal">
      <calculatedColumnFormula>VLOOKUP(GroupVertices[[#This Row],[Vertex]], Vertices[], MATCH("ID", Vertices[#Headers], 0), FALSE)</calculatedColumnFormula>
    </tableColumn>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autoFilter ref="A1:B26"/>
  <tableColumns count="2">
    <tableColumn id="1" name="Graph Metric" dataDxfId="26" dataCellStyle="NodeXL Graph Metric"/>
    <tableColumn id="2" name="Value" dataDxfId="25"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57" totalsRowShown="0">
  <autoFilter ref="D1:U57"/>
  <tableColumns count="18">
    <tableColumn id="1" name="Degree Bin" dataDxfId="24"/>
    <tableColumn id="2" name="Degree Frequency" dataDxfId="23">
      <calculatedColumnFormula>COUNTIF(Vertices[Degree], "&gt;= " &amp; D2) - COUNTIF(Vertices[Degree], "&gt;=" &amp; D3)</calculatedColumnFormula>
    </tableColumn>
    <tableColumn id="3" name="In-Degree Bin" dataDxfId="22"/>
    <tableColumn id="4" name="In-Degree Frequency" dataDxfId="21">
      <calculatedColumnFormula>COUNTIF(Vertices[In-Degree], "&gt;= " &amp; F2) - COUNTIF(Vertices[In-Degree], "&gt;=" &amp; F3)</calculatedColumnFormula>
    </tableColumn>
    <tableColumn id="5" name="Out-Degree Bin" dataDxfId="20"/>
    <tableColumn id="6" name="Out-Degree Frequency" dataDxfId="19">
      <calculatedColumnFormula>COUNTIF(Vertices[Out-Degree], "&gt;= " &amp; H2) - COUNTIF(Vertices[Out-Degree], "&gt;=" &amp; H3)</calculatedColumnFormula>
    </tableColumn>
    <tableColumn id="7" name="Betweenness Centrality Bin" dataDxfId="18"/>
    <tableColumn id="8" name="Betweenness Centrality Frequency" dataDxfId="17">
      <calculatedColumnFormula>COUNTIF(Vertices[Betweenness Centrality], "&gt;= " &amp; J2) - COUNTIF(Vertices[Betweenness Centrality], "&gt;=" &amp; J3)</calculatedColumnFormula>
    </tableColumn>
    <tableColumn id="9" name="Closeness Centrality Bin" dataDxfId="16"/>
    <tableColumn id="10" name="Closeness Centrality Frequency" dataDxfId="15">
      <calculatedColumnFormula>COUNTIF(Vertices[Closeness Centrality], "&gt;= " &amp; L2) - COUNTIF(Vertices[Closeness Centrality], "&gt;=" &amp; L3)</calculatedColumnFormula>
    </tableColumn>
    <tableColumn id="11" name="Eigenvector Centrality Bin" dataDxfId="14"/>
    <tableColumn id="12" name="Eigenvector Centrality Frequency" dataDxfId="13">
      <calculatedColumnFormula>COUNTIF(Vertices[Eigenvector Centrality], "&gt;= " &amp; N2) - COUNTIF(Vertices[Eigenvector Centrality], "&gt;=" &amp; N3)</calculatedColumnFormula>
    </tableColumn>
    <tableColumn id="18" name="PageRank Bin" dataDxfId="12"/>
    <tableColumn id="17" name="PageRank Frequency" dataDxfId="11">
      <calculatedColumnFormula>COUNTIF(Vertices[Eigenvector Centrality], "&gt;= " &amp; P2) - COUNTIF(Vertices[Eigenvector Centrality], "&gt;=" &amp; P3)</calculatedColumnFormula>
    </tableColumn>
    <tableColumn id="13" name="Clustering Coefficient Bin" dataDxfId="10"/>
    <tableColumn id="14" name="Clustering Coefficient Frequency" dataDxfId="9">
      <calculatedColumnFormula>COUNTIF(Vertices[Clustering Coefficient], "&gt;= " &amp; R2) - COUNTIF(Vertices[Clustering Coefficient], "&gt;=" &amp; R3)</calculatedColumnFormula>
    </tableColumn>
    <tableColumn id="15" name="Dynamic Filter Bin" dataDxfId="8"/>
    <tableColumn id="16" name="Dynamic Filter Frequency" dataDxfId="7">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41:B44" totalsRowShown="0">
  <autoFilter ref="A41:B44"/>
  <tableColumns count="2">
    <tableColumn id="1" name="Readability Metric"/>
    <tableColumn id="2" name="Value"/>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9" totalsRowShown="0" headerRowDxfId="6">
  <autoFilter ref="J1:K9"/>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1392"/>
  <sheetViews>
    <sheetView workbookViewId="0">
      <pane xSplit="2" ySplit="2" topLeftCell="C1300" activePane="bottomRight" state="frozen"/>
      <selection pane="topRight" activeCell="C1" sqref="C1"/>
      <selection pane="bottomLeft" activeCell="A3" sqref="A3"/>
      <selection pane="bottomRight" activeCell="B1331" sqref="B1331"/>
    </sheetView>
  </sheetViews>
  <sheetFormatPr defaultRowHeight="15.75" customHeight="1" x14ac:dyDescent="0.25"/>
  <cols>
    <col min="1" max="1" width="44.85546875" style="1" customWidth="1"/>
    <col min="2" max="2" width="47.710937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customWidth="1"/>
    <col min="12" max="12" width="11" hidden="1" customWidth="1"/>
    <col min="13" max="13" width="10.85546875" hidden="1" customWidth="1"/>
    <col min="14" max="14" width="16" bestFit="1" customWidth="1"/>
    <col min="15" max="16" width="16.7109375" bestFit="1" customWidth="1"/>
    <col min="17" max="17" width="17.140625" bestFit="1" customWidth="1"/>
    <col min="18" max="18" width="20.140625" bestFit="1" customWidth="1"/>
  </cols>
  <sheetData>
    <row r="1" spans="1:16" ht="15.75" customHeight="1" x14ac:dyDescent="0.25">
      <c r="C1" s="16" t="s">
        <v>40</v>
      </c>
      <c r="D1" s="17"/>
      <c r="E1" s="17"/>
      <c r="F1" s="17"/>
      <c r="G1" s="16"/>
      <c r="H1" s="14" t="s">
        <v>44</v>
      </c>
      <c r="I1" s="62"/>
      <c r="J1" s="62"/>
      <c r="K1" s="33" t="s">
        <v>43</v>
      </c>
      <c r="L1" s="18" t="s">
        <v>41</v>
      </c>
      <c r="M1" s="18"/>
      <c r="N1" s="15" t="s">
        <v>42</v>
      </c>
    </row>
    <row r="2" spans="1:16" ht="15.75" customHeight="1" x14ac:dyDescent="0.25">
      <c r="A2" s="11" t="s">
        <v>0</v>
      </c>
      <c r="B2" s="11" t="s">
        <v>1</v>
      </c>
      <c r="C2" s="13" t="s">
        <v>2</v>
      </c>
      <c r="D2" s="13" t="s">
        <v>3</v>
      </c>
      <c r="E2" s="13" t="s">
        <v>131</v>
      </c>
      <c r="F2" s="13" t="s">
        <v>4</v>
      </c>
      <c r="G2" s="13" t="s">
        <v>11</v>
      </c>
      <c r="H2" s="11" t="s">
        <v>47</v>
      </c>
      <c r="I2" s="13" t="s">
        <v>161</v>
      </c>
      <c r="J2" s="13" t="s">
        <v>162</v>
      </c>
      <c r="K2" s="13" t="s">
        <v>166</v>
      </c>
      <c r="L2" s="13" t="s">
        <v>12</v>
      </c>
      <c r="M2" s="13" t="s">
        <v>39</v>
      </c>
      <c r="N2" s="13" t="s">
        <v>839</v>
      </c>
      <c r="O2" s="13" t="s">
        <v>924</v>
      </c>
      <c r="P2" s="13" t="s">
        <v>925</v>
      </c>
    </row>
    <row r="3" spans="1:16" ht="15.75" customHeight="1" thickBot="1" x14ac:dyDescent="0.3">
      <c r="A3" s="76" t="s">
        <v>175</v>
      </c>
      <c r="B3" s="76" t="s">
        <v>176</v>
      </c>
      <c r="C3" s="77"/>
      <c r="D3" s="78">
        <v>1.2857142857142856</v>
      </c>
      <c r="E3" s="79"/>
      <c r="F3" s="80"/>
      <c r="G3" s="77"/>
      <c r="H3" s="81"/>
      <c r="I3" s="82"/>
      <c r="J3" s="82"/>
      <c r="K3" s="51"/>
      <c r="L3" s="83">
        <v>3</v>
      </c>
      <c r="M3" s="83"/>
      <c r="N3" s="84">
        <v>3</v>
      </c>
      <c r="O3" s="93" t="str">
        <f>REPLACE(INDEX(GroupVertices[Group], MATCH(Edges[[#This Row],[Vertex 1]],GroupVertices[Vertex],0)),1,1,"")</f>
        <v>1</v>
      </c>
      <c r="P3" s="93" t="str">
        <f>REPLACE(INDEX(GroupVertices[Group], MATCH(Edges[[#This Row],[Vertex 2]],GroupVertices[Vertex],0)),1,1,"")</f>
        <v>1</v>
      </c>
    </row>
    <row r="4" spans="1:16" ht="15.75" customHeight="1" thickTop="1" thickBot="1" x14ac:dyDescent="0.3">
      <c r="A4" s="76" t="s">
        <v>175</v>
      </c>
      <c r="B4" s="76" t="s">
        <v>177</v>
      </c>
      <c r="C4" s="77"/>
      <c r="D4" s="78">
        <v>1</v>
      </c>
      <c r="E4" s="79"/>
      <c r="F4" s="80"/>
      <c r="G4" s="77"/>
      <c r="H4" s="81"/>
      <c r="I4" s="82"/>
      <c r="J4" s="82"/>
      <c r="K4" s="51"/>
      <c r="L4" s="83">
        <v>4</v>
      </c>
      <c r="M4" s="83"/>
      <c r="N4" s="84">
        <v>1</v>
      </c>
      <c r="O4" s="93" t="str">
        <f>REPLACE(INDEX(GroupVertices[Group], MATCH(Edges[[#This Row],[Vertex 1]],GroupVertices[Vertex],0)),1,1,"")</f>
        <v>1</v>
      </c>
      <c r="P4" s="93" t="str">
        <f>REPLACE(INDEX(GroupVertices[Group], MATCH(Edges[[#This Row],[Vertex 2]],GroupVertices[Vertex],0)),1,1,"")</f>
        <v>1</v>
      </c>
    </row>
    <row r="5" spans="1:16" ht="15.75" customHeight="1" thickTop="1" thickBot="1" x14ac:dyDescent="0.3">
      <c r="A5" s="76" t="s">
        <v>175</v>
      </c>
      <c r="B5" s="76" t="s">
        <v>178</v>
      </c>
      <c r="C5" s="77"/>
      <c r="D5" s="78">
        <v>1.2857142857142856</v>
      </c>
      <c r="E5" s="79"/>
      <c r="F5" s="80"/>
      <c r="G5" s="77"/>
      <c r="H5" s="81"/>
      <c r="I5" s="82"/>
      <c r="J5" s="82"/>
      <c r="K5" s="51"/>
      <c r="L5" s="83">
        <v>5</v>
      </c>
      <c r="M5" s="83"/>
      <c r="N5" s="84">
        <v>3</v>
      </c>
      <c r="O5" s="93" t="str">
        <f>REPLACE(INDEX(GroupVertices[Group], MATCH(Edges[[#This Row],[Vertex 1]],GroupVertices[Vertex],0)),1,1,"")</f>
        <v>1</v>
      </c>
      <c r="P5" s="93" t="str">
        <f>REPLACE(INDEX(GroupVertices[Group], MATCH(Edges[[#This Row],[Vertex 2]],GroupVertices[Vertex],0)),1,1,"")</f>
        <v>1</v>
      </c>
    </row>
    <row r="6" spans="1:16" ht="15.75" customHeight="1" thickTop="1" thickBot="1" x14ac:dyDescent="0.3">
      <c r="A6" s="76" t="s">
        <v>175</v>
      </c>
      <c r="B6" s="76" t="s">
        <v>179</v>
      </c>
      <c r="C6" s="77"/>
      <c r="D6" s="78">
        <v>1.2857142857142856</v>
      </c>
      <c r="E6" s="79"/>
      <c r="F6" s="80"/>
      <c r="G6" s="77"/>
      <c r="H6" s="81"/>
      <c r="I6" s="82"/>
      <c r="J6" s="82"/>
      <c r="K6" s="51"/>
      <c r="L6" s="83">
        <v>6</v>
      </c>
      <c r="M6" s="83"/>
      <c r="N6" s="84">
        <v>3</v>
      </c>
      <c r="O6" s="93" t="str">
        <f>REPLACE(INDEX(GroupVertices[Group], MATCH(Edges[[#This Row],[Vertex 1]],GroupVertices[Vertex],0)),1,1,"")</f>
        <v>1</v>
      </c>
      <c r="P6" s="93" t="str">
        <f>REPLACE(INDEX(GroupVertices[Group], MATCH(Edges[[#This Row],[Vertex 2]],GroupVertices[Vertex],0)),1,1,"")</f>
        <v>1</v>
      </c>
    </row>
    <row r="7" spans="1:16" ht="15.75" customHeight="1" thickTop="1" thickBot="1" x14ac:dyDescent="0.3">
      <c r="A7" s="76" t="s">
        <v>175</v>
      </c>
      <c r="B7" s="76" t="s">
        <v>180</v>
      </c>
      <c r="C7" s="77"/>
      <c r="D7" s="78">
        <v>1.4285714285714286</v>
      </c>
      <c r="E7" s="79"/>
      <c r="F7" s="80"/>
      <c r="G7" s="77"/>
      <c r="H7" s="81"/>
      <c r="I7" s="82"/>
      <c r="J7" s="82"/>
      <c r="K7" s="51"/>
      <c r="L7" s="83">
        <v>7</v>
      </c>
      <c r="M7" s="83"/>
      <c r="N7" s="84">
        <v>4</v>
      </c>
      <c r="O7" s="93" t="str">
        <f>REPLACE(INDEX(GroupVertices[Group], MATCH(Edges[[#This Row],[Vertex 1]],GroupVertices[Vertex],0)),1,1,"")</f>
        <v>1</v>
      </c>
      <c r="P7" s="93" t="str">
        <f>REPLACE(INDEX(GroupVertices[Group], MATCH(Edges[[#This Row],[Vertex 2]],GroupVertices[Vertex],0)),1,1,"")</f>
        <v>1</v>
      </c>
    </row>
    <row r="8" spans="1:16" ht="15.75" customHeight="1" thickTop="1" thickBot="1" x14ac:dyDescent="0.3">
      <c r="A8" s="76" t="s">
        <v>181</v>
      </c>
      <c r="B8" s="76" t="s">
        <v>182</v>
      </c>
      <c r="C8" s="77"/>
      <c r="D8" s="78">
        <v>1.1428571428571428</v>
      </c>
      <c r="E8" s="79"/>
      <c r="F8" s="80"/>
      <c r="G8" s="77"/>
      <c r="H8" s="81"/>
      <c r="I8" s="82"/>
      <c r="J8" s="82"/>
      <c r="K8" s="51"/>
      <c r="L8" s="83">
        <v>8</v>
      </c>
      <c r="M8" s="83"/>
      <c r="N8" s="84">
        <v>2</v>
      </c>
      <c r="O8" s="93" t="str">
        <f>REPLACE(INDEX(GroupVertices[Group], MATCH(Edges[[#This Row],[Vertex 1]],GroupVertices[Vertex],0)),1,1,"")</f>
        <v>1</v>
      </c>
      <c r="P8" s="93" t="str">
        <f>REPLACE(INDEX(GroupVertices[Group], MATCH(Edges[[#This Row],[Vertex 2]],GroupVertices[Vertex],0)),1,1,"")</f>
        <v>1</v>
      </c>
    </row>
    <row r="9" spans="1:16" ht="15.75" customHeight="1" thickTop="1" thickBot="1" x14ac:dyDescent="0.3">
      <c r="A9" s="76" t="s">
        <v>181</v>
      </c>
      <c r="B9" s="76" t="s">
        <v>183</v>
      </c>
      <c r="C9" s="77"/>
      <c r="D9" s="78">
        <v>1</v>
      </c>
      <c r="E9" s="79"/>
      <c r="F9" s="80"/>
      <c r="G9" s="77"/>
      <c r="H9" s="81"/>
      <c r="I9" s="82"/>
      <c r="J9" s="82"/>
      <c r="K9" s="51"/>
      <c r="L9" s="83">
        <v>9</v>
      </c>
      <c r="M9" s="83"/>
      <c r="N9" s="84">
        <v>1</v>
      </c>
      <c r="O9" s="93" t="str">
        <f>REPLACE(INDEX(GroupVertices[Group], MATCH(Edges[[#This Row],[Vertex 1]],GroupVertices[Vertex],0)),1,1,"")</f>
        <v>1</v>
      </c>
      <c r="P9" s="93" t="str">
        <f>REPLACE(INDEX(GroupVertices[Group], MATCH(Edges[[#This Row],[Vertex 2]],GroupVertices[Vertex],0)),1,1,"")</f>
        <v>1</v>
      </c>
    </row>
    <row r="10" spans="1:16" ht="15.75" customHeight="1" thickTop="1" thickBot="1" x14ac:dyDescent="0.3">
      <c r="A10" s="76" t="s">
        <v>184</v>
      </c>
      <c r="B10" s="76" t="s">
        <v>185</v>
      </c>
      <c r="C10" s="77"/>
      <c r="D10" s="78">
        <v>1.7142857142857144</v>
      </c>
      <c r="E10" s="79"/>
      <c r="F10" s="80"/>
      <c r="G10" s="77"/>
      <c r="H10" s="81"/>
      <c r="I10" s="82"/>
      <c r="J10" s="82"/>
      <c r="K10" s="51"/>
      <c r="L10" s="83">
        <v>10</v>
      </c>
      <c r="M10" s="83"/>
      <c r="N10" s="84">
        <v>6</v>
      </c>
      <c r="O10" s="93" t="str">
        <f>REPLACE(INDEX(GroupVertices[Group], MATCH(Edges[[#This Row],[Vertex 1]],GroupVertices[Vertex],0)),1,1,"")</f>
        <v>1</v>
      </c>
      <c r="P10" s="93" t="str">
        <f>REPLACE(INDEX(GroupVertices[Group], MATCH(Edges[[#This Row],[Vertex 2]],GroupVertices[Vertex],0)),1,1,"")</f>
        <v>1</v>
      </c>
    </row>
    <row r="11" spans="1:16" ht="15.75" customHeight="1" thickTop="1" thickBot="1" x14ac:dyDescent="0.3">
      <c r="A11" s="76" t="s">
        <v>186</v>
      </c>
      <c r="B11" s="76" t="s">
        <v>187</v>
      </c>
      <c r="C11" s="77"/>
      <c r="D11" s="78">
        <v>1</v>
      </c>
      <c r="E11" s="79"/>
      <c r="F11" s="80"/>
      <c r="G11" s="77"/>
      <c r="H11" s="81"/>
      <c r="I11" s="82"/>
      <c r="J11" s="82"/>
      <c r="K11" s="51"/>
      <c r="L11" s="83">
        <v>11</v>
      </c>
      <c r="M11" s="83"/>
      <c r="N11" s="84">
        <v>1</v>
      </c>
      <c r="O11" s="93" t="str">
        <f>REPLACE(INDEX(GroupVertices[Group], MATCH(Edges[[#This Row],[Vertex 1]],GroupVertices[Vertex],0)),1,1,"")</f>
        <v>1</v>
      </c>
      <c r="P11" s="93" t="str">
        <f>REPLACE(INDEX(GroupVertices[Group], MATCH(Edges[[#This Row],[Vertex 2]],GroupVertices[Vertex],0)),1,1,"")</f>
        <v>1</v>
      </c>
    </row>
    <row r="12" spans="1:16" ht="15.75" customHeight="1" thickTop="1" thickBot="1" x14ac:dyDescent="0.3">
      <c r="A12" s="76" t="s">
        <v>186</v>
      </c>
      <c r="B12" s="76" t="s">
        <v>188</v>
      </c>
      <c r="C12" s="77"/>
      <c r="D12" s="78">
        <v>1.1428571428571428</v>
      </c>
      <c r="E12" s="79"/>
      <c r="F12" s="80"/>
      <c r="G12" s="77"/>
      <c r="H12" s="81"/>
      <c r="I12" s="82"/>
      <c r="J12" s="82"/>
      <c r="K12" s="51"/>
      <c r="L12" s="83">
        <v>12</v>
      </c>
      <c r="M12" s="83"/>
      <c r="N12" s="84">
        <v>2</v>
      </c>
      <c r="O12" s="93" t="str">
        <f>REPLACE(INDEX(GroupVertices[Group], MATCH(Edges[[#This Row],[Vertex 1]],GroupVertices[Vertex],0)),1,1,"")</f>
        <v>1</v>
      </c>
      <c r="P12" s="93" t="str">
        <f>REPLACE(INDEX(GroupVertices[Group], MATCH(Edges[[#This Row],[Vertex 2]],GroupVertices[Vertex],0)),1,1,"")</f>
        <v>1</v>
      </c>
    </row>
    <row r="13" spans="1:16" ht="15.75" customHeight="1" thickTop="1" thickBot="1" x14ac:dyDescent="0.3">
      <c r="A13" s="76" t="s">
        <v>189</v>
      </c>
      <c r="B13" s="76" t="s">
        <v>190</v>
      </c>
      <c r="C13" s="77"/>
      <c r="D13" s="78">
        <v>1</v>
      </c>
      <c r="E13" s="79"/>
      <c r="F13" s="80"/>
      <c r="G13" s="77"/>
      <c r="H13" s="81"/>
      <c r="I13" s="82"/>
      <c r="J13" s="82"/>
      <c r="K13" s="51"/>
      <c r="L13" s="83">
        <v>13</v>
      </c>
      <c r="M13" s="83"/>
      <c r="N13" s="84">
        <v>1</v>
      </c>
      <c r="O13" s="93" t="str">
        <f>REPLACE(INDEX(GroupVertices[Group], MATCH(Edges[[#This Row],[Vertex 1]],GroupVertices[Vertex],0)),1,1,"")</f>
        <v>24</v>
      </c>
      <c r="P13" s="93" t="str">
        <f>REPLACE(INDEX(GroupVertices[Group], MATCH(Edges[[#This Row],[Vertex 2]],GroupVertices[Vertex],0)),1,1,"")</f>
        <v>24</v>
      </c>
    </row>
    <row r="14" spans="1:16" ht="15.75" customHeight="1" thickTop="1" thickBot="1" x14ac:dyDescent="0.3">
      <c r="A14" s="76" t="s">
        <v>189</v>
      </c>
      <c r="B14" s="76" t="s">
        <v>191</v>
      </c>
      <c r="C14" s="77"/>
      <c r="D14" s="78">
        <v>1</v>
      </c>
      <c r="E14" s="79"/>
      <c r="F14" s="80"/>
      <c r="G14" s="77"/>
      <c r="H14" s="81"/>
      <c r="I14" s="82"/>
      <c r="J14" s="82"/>
      <c r="K14" s="51"/>
      <c r="L14" s="83">
        <v>14</v>
      </c>
      <c r="M14" s="83"/>
      <c r="N14" s="84">
        <v>1</v>
      </c>
      <c r="O14" s="93" t="str">
        <f>REPLACE(INDEX(GroupVertices[Group], MATCH(Edges[[#This Row],[Vertex 1]],GroupVertices[Vertex],0)),1,1,"")</f>
        <v>24</v>
      </c>
      <c r="P14" s="93" t="str">
        <f>REPLACE(INDEX(GroupVertices[Group], MATCH(Edges[[#This Row],[Vertex 2]],GroupVertices[Vertex],0)),1,1,"")</f>
        <v>24</v>
      </c>
    </row>
    <row r="15" spans="1:16" ht="15.75" customHeight="1" thickTop="1" thickBot="1" x14ac:dyDescent="0.3">
      <c r="A15" s="76" t="s">
        <v>192</v>
      </c>
      <c r="B15" s="76" t="s">
        <v>193</v>
      </c>
      <c r="C15" s="77"/>
      <c r="D15" s="78">
        <v>1</v>
      </c>
      <c r="E15" s="79"/>
      <c r="F15" s="80"/>
      <c r="G15" s="77"/>
      <c r="H15" s="81"/>
      <c r="I15" s="82"/>
      <c r="J15" s="82"/>
      <c r="K15" s="51"/>
      <c r="L15" s="83">
        <v>15</v>
      </c>
      <c r="M15" s="83"/>
      <c r="N15" s="84">
        <v>1</v>
      </c>
      <c r="O15" s="93" t="str">
        <f>REPLACE(INDEX(GroupVertices[Group], MATCH(Edges[[#This Row],[Vertex 1]],GroupVertices[Vertex],0)),1,1,"")</f>
        <v>1</v>
      </c>
      <c r="P15" s="93" t="str">
        <f>REPLACE(INDEX(GroupVertices[Group], MATCH(Edges[[#This Row],[Vertex 2]],GroupVertices[Vertex],0)),1,1,"")</f>
        <v>1</v>
      </c>
    </row>
    <row r="16" spans="1:16" ht="15.75" customHeight="1" thickTop="1" thickBot="1" x14ac:dyDescent="0.3">
      <c r="A16" s="76" t="s">
        <v>192</v>
      </c>
      <c r="B16" s="76" t="s">
        <v>194</v>
      </c>
      <c r="C16" s="77"/>
      <c r="D16" s="78">
        <v>1</v>
      </c>
      <c r="E16" s="79"/>
      <c r="F16" s="80"/>
      <c r="G16" s="77"/>
      <c r="H16" s="81"/>
      <c r="I16" s="82"/>
      <c r="J16" s="82"/>
      <c r="K16" s="51"/>
      <c r="L16" s="83">
        <v>16</v>
      </c>
      <c r="M16" s="83"/>
      <c r="N16" s="84">
        <v>1</v>
      </c>
      <c r="O16" s="93" t="str">
        <f>REPLACE(INDEX(GroupVertices[Group], MATCH(Edges[[#This Row],[Vertex 1]],GroupVertices[Vertex],0)),1,1,"")</f>
        <v>1</v>
      </c>
      <c r="P16" s="93" t="str">
        <f>REPLACE(INDEX(GroupVertices[Group], MATCH(Edges[[#This Row],[Vertex 2]],GroupVertices[Vertex],0)),1,1,"")</f>
        <v>1</v>
      </c>
    </row>
    <row r="17" spans="1:16" ht="15.75" customHeight="1" thickTop="1" thickBot="1" x14ac:dyDescent="0.3">
      <c r="A17" s="76" t="s">
        <v>192</v>
      </c>
      <c r="B17" s="76" t="s">
        <v>195</v>
      </c>
      <c r="C17" s="77"/>
      <c r="D17" s="78">
        <v>1</v>
      </c>
      <c r="E17" s="79"/>
      <c r="F17" s="80"/>
      <c r="G17" s="77"/>
      <c r="H17" s="81"/>
      <c r="I17" s="82"/>
      <c r="J17" s="82"/>
      <c r="K17" s="51"/>
      <c r="L17" s="83">
        <v>17</v>
      </c>
      <c r="M17" s="83"/>
      <c r="N17" s="84">
        <v>1</v>
      </c>
      <c r="O17" s="93" t="str">
        <f>REPLACE(INDEX(GroupVertices[Group], MATCH(Edges[[#This Row],[Vertex 1]],GroupVertices[Vertex],0)),1,1,"")</f>
        <v>1</v>
      </c>
      <c r="P17" s="93" t="str">
        <f>REPLACE(INDEX(GroupVertices[Group], MATCH(Edges[[#This Row],[Vertex 2]],GroupVertices[Vertex],0)),1,1,"")</f>
        <v>1</v>
      </c>
    </row>
    <row r="18" spans="1:16" ht="15.75" customHeight="1" thickTop="1" thickBot="1" x14ac:dyDescent="0.3">
      <c r="A18" s="76" t="s">
        <v>196</v>
      </c>
      <c r="B18" s="76" t="s">
        <v>197</v>
      </c>
      <c r="C18" s="77"/>
      <c r="D18" s="78">
        <v>1</v>
      </c>
      <c r="E18" s="79"/>
      <c r="F18" s="80"/>
      <c r="G18" s="77"/>
      <c r="H18" s="81"/>
      <c r="I18" s="82"/>
      <c r="J18" s="82"/>
      <c r="K18" s="51"/>
      <c r="L18" s="83">
        <v>18</v>
      </c>
      <c r="M18" s="83"/>
      <c r="N18" s="84">
        <v>1</v>
      </c>
      <c r="O18" s="93" t="str">
        <f>REPLACE(INDEX(GroupVertices[Group], MATCH(Edges[[#This Row],[Vertex 1]],GroupVertices[Vertex],0)),1,1,"")</f>
        <v>27</v>
      </c>
      <c r="P18" s="93" t="str">
        <f>REPLACE(INDEX(GroupVertices[Group], MATCH(Edges[[#This Row],[Vertex 2]],GroupVertices[Vertex],0)),1,1,"")</f>
        <v>27</v>
      </c>
    </row>
    <row r="19" spans="1:16" ht="15.75" customHeight="1" thickTop="1" thickBot="1" x14ac:dyDescent="0.3">
      <c r="A19" s="76" t="s">
        <v>196</v>
      </c>
      <c r="B19" s="76" t="s">
        <v>198</v>
      </c>
      <c r="C19" s="77"/>
      <c r="D19" s="78">
        <v>1</v>
      </c>
      <c r="E19" s="79"/>
      <c r="F19" s="80"/>
      <c r="G19" s="77"/>
      <c r="H19" s="81"/>
      <c r="I19" s="82"/>
      <c r="J19" s="82"/>
      <c r="K19" s="51"/>
      <c r="L19" s="83">
        <v>19</v>
      </c>
      <c r="M19" s="83"/>
      <c r="N19" s="84">
        <v>1</v>
      </c>
      <c r="O19" s="93" t="str">
        <f>REPLACE(INDEX(GroupVertices[Group], MATCH(Edges[[#This Row],[Vertex 1]],GroupVertices[Vertex],0)),1,1,"")</f>
        <v>27</v>
      </c>
      <c r="P19" s="93" t="str">
        <f>REPLACE(INDEX(GroupVertices[Group], MATCH(Edges[[#This Row],[Vertex 2]],GroupVertices[Vertex],0)),1,1,"")</f>
        <v>27</v>
      </c>
    </row>
    <row r="20" spans="1:16" ht="15.75" customHeight="1" thickTop="1" thickBot="1" x14ac:dyDescent="0.3">
      <c r="A20" s="76" t="s">
        <v>199</v>
      </c>
      <c r="B20" s="76" t="s">
        <v>200</v>
      </c>
      <c r="C20" s="77"/>
      <c r="D20" s="78">
        <v>1</v>
      </c>
      <c r="E20" s="79"/>
      <c r="F20" s="80"/>
      <c r="G20" s="77"/>
      <c r="H20" s="81"/>
      <c r="I20" s="82"/>
      <c r="J20" s="82"/>
      <c r="K20" s="51"/>
      <c r="L20" s="83">
        <v>20</v>
      </c>
      <c r="M20" s="83"/>
      <c r="N20" s="84">
        <v>1</v>
      </c>
      <c r="O20" s="93" t="str">
        <f>REPLACE(INDEX(GroupVertices[Group], MATCH(Edges[[#This Row],[Vertex 1]],GroupVertices[Vertex],0)),1,1,"")</f>
        <v>1</v>
      </c>
      <c r="P20" s="93" t="str">
        <f>REPLACE(INDEX(GroupVertices[Group], MATCH(Edges[[#This Row],[Vertex 2]],GroupVertices[Vertex],0)),1,1,"")</f>
        <v>1</v>
      </c>
    </row>
    <row r="21" spans="1:16" ht="15.75" customHeight="1" thickTop="1" thickBot="1" x14ac:dyDescent="0.3">
      <c r="A21" s="76" t="s">
        <v>199</v>
      </c>
      <c r="B21" s="76" t="s">
        <v>201</v>
      </c>
      <c r="C21" s="77"/>
      <c r="D21" s="78">
        <v>1.1428571428571428</v>
      </c>
      <c r="E21" s="79"/>
      <c r="F21" s="80"/>
      <c r="G21" s="77"/>
      <c r="H21" s="81"/>
      <c r="I21" s="82"/>
      <c r="J21" s="82"/>
      <c r="K21" s="51"/>
      <c r="L21" s="83">
        <v>21</v>
      </c>
      <c r="M21" s="83"/>
      <c r="N21" s="84">
        <v>2</v>
      </c>
      <c r="O21" s="93" t="str">
        <f>REPLACE(INDEX(GroupVertices[Group], MATCH(Edges[[#This Row],[Vertex 1]],GroupVertices[Vertex],0)),1,1,"")</f>
        <v>1</v>
      </c>
      <c r="P21" s="93" t="str">
        <f>REPLACE(INDEX(GroupVertices[Group], MATCH(Edges[[#This Row],[Vertex 2]],GroupVertices[Vertex],0)),1,1,"")</f>
        <v>1</v>
      </c>
    </row>
    <row r="22" spans="1:16" ht="15.75" customHeight="1" thickTop="1" thickBot="1" x14ac:dyDescent="0.3">
      <c r="A22" s="76" t="s">
        <v>199</v>
      </c>
      <c r="B22" s="76" t="s">
        <v>202</v>
      </c>
      <c r="C22" s="77"/>
      <c r="D22" s="78">
        <v>1.1428571428571428</v>
      </c>
      <c r="E22" s="79"/>
      <c r="F22" s="80"/>
      <c r="G22" s="77"/>
      <c r="H22" s="81"/>
      <c r="I22" s="82"/>
      <c r="J22" s="82"/>
      <c r="K22" s="51"/>
      <c r="L22" s="83">
        <v>22</v>
      </c>
      <c r="M22" s="83"/>
      <c r="N22" s="84">
        <v>2</v>
      </c>
      <c r="O22" s="93" t="str">
        <f>REPLACE(INDEX(GroupVertices[Group], MATCH(Edges[[#This Row],[Vertex 1]],GroupVertices[Vertex],0)),1,1,"")</f>
        <v>1</v>
      </c>
      <c r="P22" s="93" t="str">
        <f>REPLACE(INDEX(GroupVertices[Group], MATCH(Edges[[#This Row],[Vertex 2]],GroupVertices[Vertex],0)),1,1,"")</f>
        <v>1</v>
      </c>
    </row>
    <row r="23" spans="1:16" ht="15.75" customHeight="1" thickTop="1" thickBot="1" x14ac:dyDescent="0.3">
      <c r="A23" s="76" t="s">
        <v>199</v>
      </c>
      <c r="B23" s="76" t="s">
        <v>203</v>
      </c>
      <c r="C23" s="77"/>
      <c r="D23" s="78">
        <v>1</v>
      </c>
      <c r="E23" s="79"/>
      <c r="F23" s="80"/>
      <c r="G23" s="77"/>
      <c r="H23" s="81"/>
      <c r="I23" s="82"/>
      <c r="J23" s="82"/>
      <c r="K23" s="51"/>
      <c r="L23" s="83">
        <v>23</v>
      </c>
      <c r="M23" s="83"/>
      <c r="N23" s="84">
        <v>1</v>
      </c>
      <c r="O23" s="93" t="str">
        <f>REPLACE(INDEX(GroupVertices[Group], MATCH(Edges[[#This Row],[Vertex 1]],GroupVertices[Vertex],0)),1,1,"")</f>
        <v>1</v>
      </c>
      <c r="P23" s="93" t="str">
        <f>REPLACE(INDEX(GroupVertices[Group], MATCH(Edges[[#This Row],[Vertex 2]],GroupVertices[Vertex],0)),1,1,"")</f>
        <v>1</v>
      </c>
    </row>
    <row r="24" spans="1:16" ht="15.75" customHeight="1" thickTop="1" thickBot="1" x14ac:dyDescent="0.3">
      <c r="A24" s="76" t="s">
        <v>199</v>
      </c>
      <c r="B24" s="76" t="s">
        <v>204</v>
      </c>
      <c r="C24" s="77"/>
      <c r="D24" s="78">
        <v>1.2857142857142856</v>
      </c>
      <c r="E24" s="79"/>
      <c r="F24" s="80"/>
      <c r="G24" s="77"/>
      <c r="H24" s="81"/>
      <c r="I24" s="82"/>
      <c r="J24" s="82"/>
      <c r="K24" s="51"/>
      <c r="L24" s="83">
        <v>24</v>
      </c>
      <c r="M24" s="83"/>
      <c r="N24" s="84">
        <v>3</v>
      </c>
      <c r="O24" s="93" t="str">
        <f>REPLACE(INDEX(GroupVertices[Group], MATCH(Edges[[#This Row],[Vertex 1]],GroupVertices[Vertex],0)),1,1,"")</f>
        <v>1</v>
      </c>
      <c r="P24" s="93" t="str">
        <f>REPLACE(INDEX(GroupVertices[Group], MATCH(Edges[[#This Row],[Vertex 2]],GroupVertices[Vertex],0)),1,1,"")</f>
        <v>1</v>
      </c>
    </row>
    <row r="25" spans="1:16" ht="15.75" customHeight="1" thickTop="1" thickBot="1" x14ac:dyDescent="0.3">
      <c r="A25" s="76" t="s">
        <v>199</v>
      </c>
      <c r="B25" s="76" t="s">
        <v>205</v>
      </c>
      <c r="C25" s="77"/>
      <c r="D25" s="78">
        <v>1.7142857142857144</v>
      </c>
      <c r="E25" s="79"/>
      <c r="F25" s="80"/>
      <c r="G25" s="77"/>
      <c r="H25" s="81"/>
      <c r="I25" s="82"/>
      <c r="J25" s="82"/>
      <c r="K25" s="51"/>
      <c r="L25" s="83">
        <v>25</v>
      </c>
      <c r="M25" s="83"/>
      <c r="N25" s="84">
        <v>6</v>
      </c>
      <c r="O25" s="93" t="str">
        <f>REPLACE(INDEX(GroupVertices[Group], MATCH(Edges[[#This Row],[Vertex 1]],GroupVertices[Vertex],0)),1,1,"")</f>
        <v>1</v>
      </c>
      <c r="P25" s="93" t="str">
        <f>REPLACE(INDEX(GroupVertices[Group], MATCH(Edges[[#This Row],[Vertex 2]],GroupVertices[Vertex],0)),1,1,"")</f>
        <v>1</v>
      </c>
    </row>
    <row r="26" spans="1:16" ht="15.75" customHeight="1" thickTop="1" thickBot="1" x14ac:dyDescent="0.3">
      <c r="A26" s="76" t="s">
        <v>199</v>
      </c>
      <c r="B26" s="76" t="s">
        <v>206</v>
      </c>
      <c r="C26" s="77"/>
      <c r="D26" s="78">
        <v>1.2857142857142856</v>
      </c>
      <c r="E26" s="79"/>
      <c r="F26" s="80"/>
      <c r="G26" s="77"/>
      <c r="H26" s="81"/>
      <c r="I26" s="82"/>
      <c r="J26" s="82"/>
      <c r="K26" s="51"/>
      <c r="L26" s="83">
        <v>26</v>
      </c>
      <c r="M26" s="83"/>
      <c r="N26" s="84">
        <v>3</v>
      </c>
      <c r="O26" s="93" t="str">
        <f>REPLACE(INDEX(GroupVertices[Group], MATCH(Edges[[#This Row],[Vertex 1]],GroupVertices[Vertex],0)),1,1,"")</f>
        <v>1</v>
      </c>
      <c r="P26" s="93" t="str">
        <f>REPLACE(INDEX(GroupVertices[Group], MATCH(Edges[[#This Row],[Vertex 2]],GroupVertices[Vertex],0)),1,1,"")</f>
        <v>1</v>
      </c>
    </row>
    <row r="27" spans="1:16" ht="15.75" customHeight="1" thickTop="1" thickBot="1" x14ac:dyDescent="0.3">
      <c r="A27" s="76" t="s">
        <v>207</v>
      </c>
      <c r="B27" s="76" t="s">
        <v>208</v>
      </c>
      <c r="C27" s="77"/>
      <c r="D27" s="78">
        <v>1</v>
      </c>
      <c r="E27" s="79"/>
      <c r="F27" s="80"/>
      <c r="G27" s="77"/>
      <c r="H27" s="81"/>
      <c r="I27" s="82"/>
      <c r="J27" s="82"/>
      <c r="K27" s="51"/>
      <c r="L27" s="83">
        <v>27</v>
      </c>
      <c r="M27" s="83"/>
      <c r="N27" s="84">
        <v>1</v>
      </c>
      <c r="O27" s="93" t="str">
        <f>REPLACE(INDEX(GroupVertices[Group], MATCH(Edges[[#This Row],[Vertex 1]],GroupVertices[Vertex],0)),1,1,"")</f>
        <v>1</v>
      </c>
      <c r="P27" s="93" t="str">
        <f>REPLACE(INDEX(GroupVertices[Group], MATCH(Edges[[#This Row],[Vertex 2]],GroupVertices[Vertex],0)),1,1,"")</f>
        <v>1</v>
      </c>
    </row>
    <row r="28" spans="1:16" ht="15.75" customHeight="1" thickTop="1" thickBot="1" x14ac:dyDescent="0.3">
      <c r="A28" s="76" t="s">
        <v>207</v>
      </c>
      <c r="B28" s="76" t="s">
        <v>209</v>
      </c>
      <c r="C28" s="77"/>
      <c r="D28" s="78">
        <v>1.1428571428571428</v>
      </c>
      <c r="E28" s="79"/>
      <c r="F28" s="80"/>
      <c r="G28" s="77"/>
      <c r="H28" s="81"/>
      <c r="I28" s="82"/>
      <c r="J28" s="82"/>
      <c r="K28" s="51"/>
      <c r="L28" s="83">
        <v>28</v>
      </c>
      <c r="M28" s="83"/>
      <c r="N28" s="84">
        <v>2</v>
      </c>
      <c r="O28" s="93" t="str">
        <f>REPLACE(INDEX(GroupVertices[Group], MATCH(Edges[[#This Row],[Vertex 1]],GroupVertices[Vertex],0)),1,1,"")</f>
        <v>1</v>
      </c>
      <c r="P28" s="93" t="str">
        <f>REPLACE(INDEX(GroupVertices[Group], MATCH(Edges[[#This Row],[Vertex 2]],GroupVertices[Vertex],0)),1,1,"")</f>
        <v>1</v>
      </c>
    </row>
    <row r="29" spans="1:16" ht="15.75" customHeight="1" thickTop="1" thickBot="1" x14ac:dyDescent="0.3">
      <c r="A29" s="76" t="s">
        <v>207</v>
      </c>
      <c r="B29" s="76" t="s">
        <v>210</v>
      </c>
      <c r="C29" s="77"/>
      <c r="D29" s="78">
        <v>1.1428571428571428</v>
      </c>
      <c r="E29" s="79"/>
      <c r="F29" s="80"/>
      <c r="G29" s="77"/>
      <c r="H29" s="81"/>
      <c r="I29" s="82"/>
      <c r="J29" s="82"/>
      <c r="K29" s="51"/>
      <c r="L29" s="83">
        <v>29</v>
      </c>
      <c r="M29" s="83"/>
      <c r="N29" s="84">
        <v>2</v>
      </c>
      <c r="O29" s="93" t="str">
        <f>REPLACE(INDEX(GroupVertices[Group], MATCH(Edges[[#This Row],[Vertex 1]],GroupVertices[Vertex],0)),1,1,"")</f>
        <v>1</v>
      </c>
      <c r="P29" s="93" t="str">
        <f>REPLACE(INDEX(GroupVertices[Group], MATCH(Edges[[#This Row],[Vertex 2]],GroupVertices[Vertex],0)),1,1,"")</f>
        <v>1</v>
      </c>
    </row>
    <row r="30" spans="1:16" ht="15.75" customHeight="1" thickTop="1" thickBot="1" x14ac:dyDescent="0.3">
      <c r="A30" s="76" t="s">
        <v>207</v>
      </c>
      <c r="B30" s="76" t="s">
        <v>201</v>
      </c>
      <c r="C30" s="77"/>
      <c r="D30" s="78">
        <v>1.1428571428571428</v>
      </c>
      <c r="E30" s="79"/>
      <c r="F30" s="80"/>
      <c r="G30" s="77"/>
      <c r="H30" s="81"/>
      <c r="I30" s="82"/>
      <c r="J30" s="82"/>
      <c r="K30" s="51"/>
      <c r="L30" s="83">
        <v>30</v>
      </c>
      <c r="M30" s="83"/>
      <c r="N30" s="84">
        <v>2</v>
      </c>
      <c r="O30" s="93" t="str">
        <f>REPLACE(INDEX(GroupVertices[Group], MATCH(Edges[[#This Row],[Vertex 1]],GroupVertices[Vertex],0)),1,1,"")</f>
        <v>1</v>
      </c>
      <c r="P30" s="93" t="str">
        <f>REPLACE(INDEX(GroupVertices[Group], MATCH(Edges[[#This Row],[Vertex 2]],GroupVertices[Vertex],0)),1,1,"")</f>
        <v>1</v>
      </c>
    </row>
    <row r="31" spans="1:16" ht="15.75" customHeight="1" thickTop="1" thickBot="1" x14ac:dyDescent="0.3">
      <c r="A31" s="76" t="s">
        <v>207</v>
      </c>
      <c r="B31" s="76" t="s">
        <v>211</v>
      </c>
      <c r="C31" s="77"/>
      <c r="D31" s="78">
        <v>1.1428571428571428</v>
      </c>
      <c r="E31" s="79"/>
      <c r="F31" s="80"/>
      <c r="G31" s="77"/>
      <c r="H31" s="81"/>
      <c r="I31" s="82"/>
      <c r="J31" s="82"/>
      <c r="K31" s="51"/>
      <c r="L31" s="83">
        <v>31</v>
      </c>
      <c r="M31" s="83"/>
      <c r="N31" s="84">
        <v>2</v>
      </c>
      <c r="O31" s="93" t="str">
        <f>REPLACE(INDEX(GroupVertices[Group], MATCH(Edges[[#This Row],[Vertex 1]],GroupVertices[Vertex],0)),1,1,"")</f>
        <v>1</v>
      </c>
      <c r="P31" s="93" t="str">
        <f>REPLACE(INDEX(GroupVertices[Group], MATCH(Edges[[#This Row],[Vertex 2]],GroupVertices[Vertex],0)),1,1,"")</f>
        <v>1</v>
      </c>
    </row>
    <row r="32" spans="1:16" ht="15.75" customHeight="1" thickTop="1" thickBot="1" x14ac:dyDescent="0.3">
      <c r="A32" s="76" t="s">
        <v>207</v>
      </c>
      <c r="B32" s="76" t="s">
        <v>212</v>
      </c>
      <c r="C32" s="77"/>
      <c r="D32" s="78">
        <v>1</v>
      </c>
      <c r="E32" s="79"/>
      <c r="F32" s="80"/>
      <c r="G32" s="77"/>
      <c r="H32" s="81"/>
      <c r="I32" s="82"/>
      <c r="J32" s="82"/>
      <c r="K32" s="51"/>
      <c r="L32" s="83">
        <v>32</v>
      </c>
      <c r="M32" s="83"/>
      <c r="N32" s="84">
        <v>1</v>
      </c>
      <c r="O32" s="93" t="str">
        <f>REPLACE(INDEX(GroupVertices[Group], MATCH(Edges[[#This Row],[Vertex 1]],GroupVertices[Vertex],0)),1,1,"")</f>
        <v>1</v>
      </c>
      <c r="P32" s="93" t="str">
        <f>REPLACE(INDEX(GroupVertices[Group], MATCH(Edges[[#This Row],[Vertex 2]],GroupVertices[Vertex],0)),1,1,"")</f>
        <v>1</v>
      </c>
    </row>
    <row r="33" spans="1:16" ht="15.75" customHeight="1" thickTop="1" thickBot="1" x14ac:dyDescent="0.3">
      <c r="A33" s="76" t="s">
        <v>207</v>
      </c>
      <c r="B33" s="76" t="s">
        <v>213</v>
      </c>
      <c r="C33" s="77"/>
      <c r="D33" s="78">
        <v>1.1428571428571428</v>
      </c>
      <c r="E33" s="79"/>
      <c r="F33" s="80"/>
      <c r="G33" s="77"/>
      <c r="H33" s="81"/>
      <c r="I33" s="82"/>
      <c r="J33" s="82"/>
      <c r="K33" s="51"/>
      <c r="L33" s="83">
        <v>33</v>
      </c>
      <c r="M33" s="83"/>
      <c r="N33" s="84">
        <v>2</v>
      </c>
      <c r="O33" s="93" t="str">
        <f>REPLACE(INDEX(GroupVertices[Group], MATCH(Edges[[#This Row],[Vertex 1]],GroupVertices[Vertex],0)),1,1,"")</f>
        <v>1</v>
      </c>
      <c r="P33" s="93" t="str">
        <f>REPLACE(INDEX(GroupVertices[Group], MATCH(Edges[[#This Row],[Vertex 2]],GroupVertices[Vertex],0)),1,1,"")</f>
        <v>1</v>
      </c>
    </row>
    <row r="34" spans="1:16" ht="15.75" customHeight="1" thickTop="1" thickBot="1" x14ac:dyDescent="0.3">
      <c r="A34" s="76" t="s">
        <v>207</v>
      </c>
      <c r="B34" s="76" t="s">
        <v>214</v>
      </c>
      <c r="C34" s="77"/>
      <c r="D34" s="78">
        <v>1</v>
      </c>
      <c r="E34" s="79"/>
      <c r="F34" s="80"/>
      <c r="G34" s="77"/>
      <c r="H34" s="81"/>
      <c r="I34" s="82"/>
      <c r="J34" s="82"/>
      <c r="K34" s="51"/>
      <c r="L34" s="83">
        <v>34</v>
      </c>
      <c r="M34" s="83"/>
      <c r="N34" s="84">
        <v>1</v>
      </c>
      <c r="O34" s="93" t="str">
        <f>REPLACE(INDEX(GroupVertices[Group], MATCH(Edges[[#This Row],[Vertex 1]],GroupVertices[Vertex],0)),1,1,"")</f>
        <v>1</v>
      </c>
      <c r="P34" s="93" t="str">
        <f>REPLACE(INDEX(GroupVertices[Group], MATCH(Edges[[#This Row],[Vertex 2]],GroupVertices[Vertex],0)),1,1,"")</f>
        <v>1</v>
      </c>
    </row>
    <row r="35" spans="1:16" ht="15.75" customHeight="1" thickTop="1" thickBot="1" x14ac:dyDescent="0.3">
      <c r="A35" s="76" t="s">
        <v>207</v>
      </c>
      <c r="B35" s="76" t="s">
        <v>215</v>
      </c>
      <c r="C35" s="77"/>
      <c r="D35" s="78">
        <v>1.1428571428571428</v>
      </c>
      <c r="E35" s="79"/>
      <c r="F35" s="80"/>
      <c r="G35" s="77"/>
      <c r="H35" s="81"/>
      <c r="I35" s="82"/>
      <c r="J35" s="82"/>
      <c r="K35" s="51"/>
      <c r="L35" s="83">
        <v>35</v>
      </c>
      <c r="M35" s="83"/>
      <c r="N35" s="84">
        <v>2</v>
      </c>
      <c r="O35" s="93" t="str">
        <f>REPLACE(INDEX(GroupVertices[Group], MATCH(Edges[[#This Row],[Vertex 1]],GroupVertices[Vertex],0)),1,1,"")</f>
        <v>1</v>
      </c>
      <c r="P35" s="93" t="str">
        <f>REPLACE(INDEX(GroupVertices[Group], MATCH(Edges[[#This Row],[Vertex 2]],GroupVertices[Vertex],0)),1,1,"")</f>
        <v>1</v>
      </c>
    </row>
    <row r="36" spans="1:16" ht="15.75" customHeight="1" thickTop="1" thickBot="1" x14ac:dyDescent="0.3">
      <c r="A36" s="76" t="s">
        <v>207</v>
      </c>
      <c r="B36" s="76" t="s">
        <v>216</v>
      </c>
      <c r="C36" s="77"/>
      <c r="D36" s="78">
        <v>1</v>
      </c>
      <c r="E36" s="79"/>
      <c r="F36" s="80"/>
      <c r="G36" s="77"/>
      <c r="H36" s="81"/>
      <c r="I36" s="82"/>
      <c r="J36" s="82"/>
      <c r="K36" s="51"/>
      <c r="L36" s="83">
        <v>36</v>
      </c>
      <c r="M36" s="83"/>
      <c r="N36" s="84">
        <v>1</v>
      </c>
      <c r="O36" s="93" t="str">
        <f>REPLACE(INDEX(GroupVertices[Group], MATCH(Edges[[#This Row],[Vertex 1]],GroupVertices[Vertex],0)),1,1,"")</f>
        <v>1</v>
      </c>
      <c r="P36" s="93" t="str">
        <f>REPLACE(INDEX(GroupVertices[Group], MATCH(Edges[[#This Row],[Vertex 2]],GroupVertices[Vertex],0)),1,1,"")</f>
        <v>1</v>
      </c>
    </row>
    <row r="37" spans="1:16" ht="15.75" customHeight="1" thickTop="1" thickBot="1" x14ac:dyDescent="0.3">
      <c r="A37" s="76" t="s">
        <v>207</v>
      </c>
      <c r="B37" s="76" t="s">
        <v>217</v>
      </c>
      <c r="C37" s="77"/>
      <c r="D37" s="78">
        <v>1.4285714285714286</v>
      </c>
      <c r="E37" s="79"/>
      <c r="F37" s="80"/>
      <c r="G37" s="77"/>
      <c r="H37" s="81"/>
      <c r="I37" s="82"/>
      <c r="J37" s="82"/>
      <c r="K37" s="51"/>
      <c r="L37" s="83">
        <v>37</v>
      </c>
      <c r="M37" s="83"/>
      <c r="N37" s="84">
        <v>4</v>
      </c>
      <c r="O37" s="93" t="str">
        <f>REPLACE(INDEX(GroupVertices[Group], MATCH(Edges[[#This Row],[Vertex 1]],GroupVertices[Vertex],0)),1,1,"")</f>
        <v>1</v>
      </c>
      <c r="P37" s="93" t="str">
        <f>REPLACE(INDEX(GroupVertices[Group], MATCH(Edges[[#This Row],[Vertex 2]],GroupVertices[Vertex],0)),1,1,"")</f>
        <v>1</v>
      </c>
    </row>
    <row r="38" spans="1:16" ht="15.75" customHeight="1" thickTop="1" thickBot="1" x14ac:dyDescent="0.3">
      <c r="A38" s="76" t="s">
        <v>207</v>
      </c>
      <c r="B38" s="76" t="s">
        <v>218</v>
      </c>
      <c r="C38" s="77"/>
      <c r="D38" s="78">
        <v>1</v>
      </c>
      <c r="E38" s="79"/>
      <c r="F38" s="80"/>
      <c r="G38" s="77"/>
      <c r="H38" s="81"/>
      <c r="I38" s="82"/>
      <c r="J38" s="82"/>
      <c r="K38" s="51"/>
      <c r="L38" s="83">
        <v>38</v>
      </c>
      <c r="M38" s="83"/>
      <c r="N38" s="84">
        <v>1</v>
      </c>
      <c r="O38" s="93" t="str">
        <f>REPLACE(INDEX(GroupVertices[Group], MATCH(Edges[[#This Row],[Vertex 1]],GroupVertices[Vertex],0)),1,1,"")</f>
        <v>1</v>
      </c>
      <c r="P38" s="93" t="str">
        <f>REPLACE(INDEX(GroupVertices[Group], MATCH(Edges[[#This Row],[Vertex 2]],GroupVertices[Vertex],0)),1,1,"")</f>
        <v>1</v>
      </c>
    </row>
    <row r="39" spans="1:16" ht="15.75" customHeight="1" thickTop="1" thickBot="1" x14ac:dyDescent="0.3">
      <c r="A39" s="76" t="s">
        <v>207</v>
      </c>
      <c r="B39" s="76" t="s">
        <v>219</v>
      </c>
      <c r="C39" s="77"/>
      <c r="D39" s="78">
        <v>1</v>
      </c>
      <c r="E39" s="79"/>
      <c r="F39" s="80"/>
      <c r="G39" s="77"/>
      <c r="H39" s="81"/>
      <c r="I39" s="82"/>
      <c r="J39" s="82"/>
      <c r="K39" s="51"/>
      <c r="L39" s="83">
        <v>39</v>
      </c>
      <c r="M39" s="83"/>
      <c r="N39" s="84">
        <v>1</v>
      </c>
      <c r="O39" s="93" t="str">
        <f>REPLACE(INDEX(GroupVertices[Group], MATCH(Edges[[#This Row],[Vertex 1]],GroupVertices[Vertex],0)),1,1,"")</f>
        <v>1</v>
      </c>
      <c r="P39" s="93" t="str">
        <f>REPLACE(INDEX(GroupVertices[Group], MATCH(Edges[[#This Row],[Vertex 2]],GroupVertices[Vertex],0)),1,1,"")</f>
        <v>1</v>
      </c>
    </row>
    <row r="40" spans="1:16" ht="15.75" customHeight="1" thickTop="1" thickBot="1" x14ac:dyDescent="0.3">
      <c r="A40" s="76" t="s">
        <v>207</v>
      </c>
      <c r="B40" s="76" t="s">
        <v>220</v>
      </c>
      <c r="C40" s="77"/>
      <c r="D40" s="78">
        <v>1</v>
      </c>
      <c r="E40" s="79"/>
      <c r="F40" s="80"/>
      <c r="G40" s="77"/>
      <c r="H40" s="81"/>
      <c r="I40" s="82"/>
      <c r="J40" s="82"/>
      <c r="K40" s="51"/>
      <c r="L40" s="83">
        <v>40</v>
      </c>
      <c r="M40" s="83"/>
      <c r="N40" s="84">
        <v>1</v>
      </c>
      <c r="O40" s="93" t="str">
        <f>REPLACE(INDEX(GroupVertices[Group], MATCH(Edges[[#This Row],[Vertex 1]],GroupVertices[Vertex],0)),1,1,"")</f>
        <v>1</v>
      </c>
      <c r="P40" s="93" t="str">
        <f>REPLACE(INDEX(GroupVertices[Group], MATCH(Edges[[#This Row],[Vertex 2]],GroupVertices[Vertex],0)),1,1,"")</f>
        <v>1</v>
      </c>
    </row>
    <row r="41" spans="1:16" ht="15.75" customHeight="1" thickTop="1" thickBot="1" x14ac:dyDescent="0.3">
      <c r="A41" s="76" t="s">
        <v>207</v>
      </c>
      <c r="B41" s="76" t="s">
        <v>180</v>
      </c>
      <c r="C41" s="77"/>
      <c r="D41" s="78">
        <v>1</v>
      </c>
      <c r="E41" s="79"/>
      <c r="F41" s="80"/>
      <c r="G41" s="77"/>
      <c r="H41" s="81"/>
      <c r="I41" s="82"/>
      <c r="J41" s="82"/>
      <c r="K41" s="51"/>
      <c r="L41" s="83">
        <v>41</v>
      </c>
      <c r="M41" s="83"/>
      <c r="N41" s="84">
        <v>1</v>
      </c>
      <c r="O41" s="93" t="str">
        <f>REPLACE(INDEX(GroupVertices[Group], MATCH(Edges[[#This Row],[Vertex 1]],GroupVertices[Vertex],0)),1,1,"")</f>
        <v>1</v>
      </c>
      <c r="P41" s="93" t="str">
        <f>REPLACE(INDEX(GroupVertices[Group], MATCH(Edges[[#This Row],[Vertex 2]],GroupVertices[Vertex],0)),1,1,"")</f>
        <v>1</v>
      </c>
    </row>
    <row r="42" spans="1:16" ht="15.75" customHeight="1" thickTop="1" thickBot="1" x14ac:dyDescent="0.3">
      <c r="A42" s="76" t="s">
        <v>221</v>
      </c>
      <c r="B42" s="76" t="s">
        <v>222</v>
      </c>
      <c r="C42" s="77"/>
      <c r="D42" s="78">
        <v>1</v>
      </c>
      <c r="E42" s="79"/>
      <c r="F42" s="80"/>
      <c r="G42" s="77"/>
      <c r="H42" s="81"/>
      <c r="I42" s="82"/>
      <c r="J42" s="82"/>
      <c r="K42" s="51"/>
      <c r="L42" s="83">
        <v>42</v>
      </c>
      <c r="M42" s="83"/>
      <c r="N42" s="84">
        <v>1</v>
      </c>
      <c r="O42" s="93" t="str">
        <f>REPLACE(INDEX(GroupVertices[Group], MATCH(Edges[[#This Row],[Vertex 1]],GroupVertices[Vertex],0)),1,1,"")</f>
        <v>1</v>
      </c>
      <c r="P42" s="93" t="str">
        <f>REPLACE(INDEX(GroupVertices[Group], MATCH(Edges[[#This Row],[Vertex 2]],GroupVertices[Vertex],0)),1,1,"")</f>
        <v>1</v>
      </c>
    </row>
    <row r="43" spans="1:16" ht="15.75" customHeight="1" thickTop="1" thickBot="1" x14ac:dyDescent="0.3">
      <c r="A43" s="76" t="s">
        <v>221</v>
      </c>
      <c r="B43" s="76" t="s">
        <v>217</v>
      </c>
      <c r="C43" s="77"/>
      <c r="D43" s="78">
        <v>1.1428571428571428</v>
      </c>
      <c r="E43" s="79"/>
      <c r="F43" s="80"/>
      <c r="G43" s="77"/>
      <c r="H43" s="81"/>
      <c r="I43" s="82"/>
      <c r="J43" s="82"/>
      <c r="K43" s="51"/>
      <c r="L43" s="83">
        <v>43</v>
      </c>
      <c r="M43" s="83"/>
      <c r="N43" s="84">
        <v>2</v>
      </c>
      <c r="O43" s="93" t="str">
        <f>REPLACE(INDEX(GroupVertices[Group], MATCH(Edges[[#This Row],[Vertex 1]],GroupVertices[Vertex],0)),1,1,"")</f>
        <v>1</v>
      </c>
      <c r="P43" s="93" t="str">
        <f>REPLACE(INDEX(GroupVertices[Group], MATCH(Edges[[#This Row],[Vertex 2]],GroupVertices[Vertex],0)),1,1,"")</f>
        <v>1</v>
      </c>
    </row>
    <row r="44" spans="1:16" ht="15.75" customHeight="1" thickTop="1" thickBot="1" x14ac:dyDescent="0.3">
      <c r="A44" s="76" t="s">
        <v>223</v>
      </c>
      <c r="B44" s="76" t="s">
        <v>224</v>
      </c>
      <c r="C44" s="77"/>
      <c r="D44" s="78">
        <v>1</v>
      </c>
      <c r="E44" s="79"/>
      <c r="F44" s="80"/>
      <c r="G44" s="77"/>
      <c r="H44" s="81"/>
      <c r="I44" s="82"/>
      <c r="J44" s="82"/>
      <c r="K44" s="51"/>
      <c r="L44" s="83">
        <v>44</v>
      </c>
      <c r="M44" s="83"/>
      <c r="N44" s="84">
        <v>1</v>
      </c>
      <c r="O44" s="93" t="str">
        <f>REPLACE(INDEX(GroupVertices[Group], MATCH(Edges[[#This Row],[Vertex 1]],GroupVertices[Vertex],0)),1,1,"")</f>
        <v>2</v>
      </c>
      <c r="P44" s="93" t="str">
        <f>REPLACE(INDEX(GroupVertices[Group], MATCH(Edges[[#This Row],[Vertex 2]],GroupVertices[Vertex],0)),1,1,"")</f>
        <v>2</v>
      </c>
    </row>
    <row r="45" spans="1:16" ht="15.75" customHeight="1" thickTop="1" thickBot="1" x14ac:dyDescent="0.3">
      <c r="A45" s="76" t="s">
        <v>223</v>
      </c>
      <c r="B45" s="76" t="s">
        <v>225</v>
      </c>
      <c r="C45" s="77"/>
      <c r="D45" s="78">
        <v>1</v>
      </c>
      <c r="E45" s="79"/>
      <c r="F45" s="80"/>
      <c r="G45" s="77"/>
      <c r="H45" s="81"/>
      <c r="I45" s="82"/>
      <c r="J45" s="82"/>
      <c r="K45" s="51"/>
      <c r="L45" s="83">
        <v>45</v>
      </c>
      <c r="M45" s="83"/>
      <c r="N45" s="84">
        <v>1</v>
      </c>
      <c r="O45" s="93" t="str">
        <f>REPLACE(INDEX(GroupVertices[Group], MATCH(Edges[[#This Row],[Vertex 1]],GroupVertices[Vertex],0)),1,1,"")</f>
        <v>2</v>
      </c>
      <c r="P45" s="93" t="str">
        <f>REPLACE(INDEX(GroupVertices[Group], MATCH(Edges[[#This Row],[Vertex 2]],GroupVertices[Vertex],0)),1,1,"")</f>
        <v>2</v>
      </c>
    </row>
    <row r="46" spans="1:16" ht="15.75" customHeight="1" thickTop="1" thickBot="1" x14ac:dyDescent="0.3">
      <c r="A46" s="76" t="s">
        <v>223</v>
      </c>
      <c r="B46" s="76" t="s">
        <v>226</v>
      </c>
      <c r="C46" s="77"/>
      <c r="D46" s="78">
        <v>1</v>
      </c>
      <c r="E46" s="79"/>
      <c r="F46" s="80"/>
      <c r="G46" s="77"/>
      <c r="H46" s="81"/>
      <c r="I46" s="82"/>
      <c r="J46" s="82"/>
      <c r="K46" s="51"/>
      <c r="L46" s="83">
        <v>46</v>
      </c>
      <c r="M46" s="83"/>
      <c r="N46" s="84">
        <v>1</v>
      </c>
      <c r="O46" s="93" t="str">
        <f>REPLACE(INDEX(GroupVertices[Group], MATCH(Edges[[#This Row],[Vertex 1]],GroupVertices[Vertex],0)),1,1,"")</f>
        <v>2</v>
      </c>
      <c r="P46" s="93" t="str">
        <f>REPLACE(INDEX(GroupVertices[Group], MATCH(Edges[[#This Row],[Vertex 2]],GroupVertices[Vertex],0)),1,1,"")</f>
        <v>2</v>
      </c>
    </row>
    <row r="47" spans="1:16" ht="15.75" customHeight="1" thickTop="1" thickBot="1" x14ac:dyDescent="0.3">
      <c r="A47" s="76" t="s">
        <v>223</v>
      </c>
      <c r="B47" s="76" t="s">
        <v>227</v>
      </c>
      <c r="C47" s="77"/>
      <c r="D47" s="78">
        <v>1.4285714285714286</v>
      </c>
      <c r="E47" s="79"/>
      <c r="F47" s="80"/>
      <c r="G47" s="77"/>
      <c r="H47" s="81"/>
      <c r="I47" s="82"/>
      <c r="J47" s="82"/>
      <c r="K47" s="51"/>
      <c r="L47" s="83">
        <v>47</v>
      </c>
      <c r="M47" s="83"/>
      <c r="N47" s="84">
        <v>4</v>
      </c>
      <c r="O47" s="93" t="str">
        <f>REPLACE(INDEX(GroupVertices[Group], MATCH(Edges[[#This Row],[Vertex 1]],GroupVertices[Vertex],0)),1,1,"")</f>
        <v>2</v>
      </c>
      <c r="P47" s="93" t="str">
        <f>REPLACE(INDEX(GroupVertices[Group], MATCH(Edges[[#This Row],[Vertex 2]],GroupVertices[Vertex],0)),1,1,"")</f>
        <v>2</v>
      </c>
    </row>
    <row r="48" spans="1:16" ht="15.75" customHeight="1" thickTop="1" thickBot="1" x14ac:dyDescent="0.3">
      <c r="A48" s="76" t="s">
        <v>223</v>
      </c>
      <c r="B48" s="76" t="s">
        <v>228</v>
      </c>
      <c r="C48" s="77"/>
      <c r="D48" s="78">
        <v>1</v>
      </c>
      <c r="E48" s="79"/>
      <c r="F48" s="80"/>
      <c r="G48" s="77"/>
      <c r="H48" s="81"/>
      <c r="I48" s="82"/>
      <c r="J48" s="82"/>
      <c r="K48" s="51"/>
      <c r="L48" s="83">
        <v>48</v>
      </c>
      <c r="M48" s="83"/>
      <c r="N48" s="84">
        <v>1</v>
      </c>
      <c r="O48" s="93" t="str">
        <f>REPLACE(INDEX(GroupVertices[Group], MATCH(Edges[[#This Row],[Vertex 1]],GroupVertices[Vertex],0)),1,1,"")</f>
        <v>2</v>
      </c>
      <c r="P48" s="93" t="str">
        <f>REPLACE(INDEX(GroupVertices[Group], MATCH(Edges[[#This Row],[Vertex 2]],GroupVertices[Vertex],0)),1,1,"")</f>
        <v>2</v>
      </c>
    </row>
    <row r="49" spans="1:16" ht="15.75" customHeight="1" thickTop="1" thickBot="1" x14ac:dyDescent="0.3">
      <c r="A49" s="76" t="s">
        <v>223</v>
      </c>
      <c r="B49" s="76" t="s">
        <v>229</v>
      </c>
      <c r="C49" s="77"/>
      <c r="D49" s="78">
        <v>1</v>
      </c>
      <c r="E49" s="79"/>
      <c r="F49" s="80"/>
      <c r="G49" s="77"/>
      <c r="H49" s="81"/>
      <c r="I49" s="82"/>
      <c r="J49" s="82"/>
      <c r="K49" s="51"/>
      <c r="L49" s="83">
        <v>49</v>
      </c>
      <c r="M49" s="83"/>
      <c r="N49" s="84">
        <v>1</v>
      </c>
      <c r="O49" s="93" t="str">
        <f>REPLACE(INDEX(GroupVertices[Group], MATCH(Edges[[#This Row],[Vertex 1]],GroupVertices[Vertex],0)),1,1,"")</f>
        <v>2</v>
      </c>
      <c r="P49" s="93" t="str">
        <f>REPLACE(INDEX(GroupVertices[Group], MATCH(Edges[[#This Row],[Vertex 2]],GroupVertices[Vertex],0)),1,1,"")</f>
        <v>2</v>
      </c>
    </row>
    <row r="50" spans="1:16" ht="15.75" customHeight="1" thickTop="1" thickBot="1" x14ac:dyDescent="0.3">
      <c r="A50" s="76" t="s">
        <v>223</v>
      </c>
      <c r="B50" s="76" t="s">
        <v>230</v>
      </c>
      <c r="C50" s="77"/>
      <c r="D50" s="78">
        <v>1</v>
      </c>
      <c r="E50" s="79"/>
      <c r="F50" s="80"/>
      <c r="G50" s="77"/>
      <c r="H50" s="81"/>
      <c r="I50" s="82"/>
      <c r="J50" s="82"/>
      <c r="K50" s="51"/>
      <c r="L50" s="83">
        <v>50</v>
      </c>
      <c r="M50" s="83"/>
      <c r="N50" s="84">
        <v>1</v>
      </c>
      <c r="O50" s="93" t="str">
        <f>REPLACE(INDEX(GroupVertices[Group], MATCH(Edges[[#This Row],[Vertex 1]],GroupVertices[Vertex],0)),1,1,"")</f>
        <v>2</v>
      </c>
      <c r="P50" s="93" t="str">
        <f>REPLACE(INDEX(GroupVertices[Group], MATCH(Edges[[#This Row],[Vertex 2]],GroupVertices[Vertex],0)),1,1,"")</f>
        <v>2</v>
      </c>
    </row>
    <row r="51" spans="1:16" ht="15.75" customHeight="1" thickTop="1" thickBot="1" x14ac:dyDescent="0.3">
      <c r="A51" s="76" t="s">
        <v>231</v>
      </c>
      <c r="B51" s="76" t="s">
        <v>232</v>
      </c>
      <c r="C51" s="77"/>
      <c r="D51" s="78">
        <v>3</v>
      </c>
      <c r="E51" s="79"/>
      <c r="F51" s="80"/>
      <c r="G51" s="77"/>
      <c r="H51" s="81"/>
      <c r="I51" s="82"/>
      <c r="J51" s="82"/>
      <c r="K51" s="51"/>
      <c r="L51" s="83">
        <v>51</v>
      </c>
      <c r="M51" s="83"/>
      <c r="N51" s="84">
        <v>15</v>
      </c>
      <c r="O51" s="93" t="str">
        <f>REPLACE(INDEX(GroupVertices[Group], MATCH(Edges[[#This Row],[Vertex 1]],GroupVertices[Vertex],0)),1,1,"")</f>
        <v>1</v>
      </c>
      <c r="P51" s="93" t="str">
        <f>REPLACE(INDEX(GroupVertices[Group], MATCH(Edges[[#This Row],[Vertex 2]],GroupVertices[Vertex],0)),1,1,"")</f>
        <v>1</v>
      </c>
    </row>
    <row r="52" spans="1:16" ht="15.75" customHeight="1" thickTop="1" thickBot="1" x14ac:dyDescent="0.3">
      <c r="A52" s="76" t="s">
        <v>231</v>
      </c>
      <c r="B52" s="76" t="s">
        <v>185</v>
      </c>
      <c r="C52" s="77"/>
      <c r="D52" s="78">
        <v>3.7142857142857144</v>
      </c>
      <c r="E52" s="79"/>
      <c r="F52" s="80"/>
      <c r="G52" s="77"/>
      <c r="H52" s="81"/>
      <c r="I52" s="82"/>
      <c r="J52" s="82"/>
      <c r="K52" s="51"/>
      <c r="L52" s="83">
        <v>52</v>
      </c>
      <c r="M52" s="83"/>
      <c r="N52" s="84">
        <v>20</v>
      </c>
      <c r="O52" s="93" t="str">
        <f>REPLACE(INDEX(GroupVertices[Group], MATCH(Edges[[#This Row],[Vertex 1]],GroupVertices[Vertex],0)),1,1,"")</f>
        <v>1</v>
      </c>
      <c r="P52" s="93" t="str">
        <f>REPLACE(INDEX(GroupVertices[Group], MATCH(Edges[[#This Row],[Vertex 2]],GroupVertices[Vertex],0)),1,1,"")</f>
        <v>1</v>
      </c>
    </row>
    <row r="53" spans="1:16" ht="15.75" customHeight="1" thickTop="1" thickBot="1" x14ac:dyDescent="0.3">
      <c r="A53" s="76" t="s">
        <v>231</v>
      </c>
      <c r="B53" s="76" t="s">
        <v>233</v>
      </c>
      <c r="C53" s="77"/>
      <c r="D53" s="78">
        <v>3</v>
      </c>
      <c r="E53" s="79"/>
      <c r="F53" s="80"/>
      <c r="G53" s="77"/>
      <c r="H53" s="81"/>
      <c r="I53" s="82"/>
      <c r="J53" s="82"/>
      <c r="K53" s="51"/>
      <c r="L53" s="83">
        <v>53</v>
      </c>
      <c r="M53" s="83"/>
      <c r="N53" s="84">
        <v>15</v>
      </c>
      <c r="O53" s="93" t="str">
        <f>REPLACE(INDEX(GroupVertices[Group], MATCH(Edges[[#This Row],[Vertex 1]],GroupVertices[Vertex],0)),1,1,"")</f>
        <v>1</v>
      </c>
      <c r="P53" s="93" t="str">
        <f>REPLACE(INDEX(GroupVertices[Group], MATCH(Edges[[#This Row],[Vertex 2]],GroupVertices[Vertex],0)),1,1,"")</f>
        <v>1</v>
      </c>
    </row>
    <row r="54" spans="1:16" ht="15.75" customHeight="1" thickTop="1" thickBot="1" x14ac:dyDescent="0.3">
      <c r="A54" s="76" t="s">
        <v>231</v>
      </c>
      <c r="B54" s="76" t="s">
        <v>234</v>
      </c>
      <c r="C54" s="77"/>
      <c r="D54" s="78">
        <v>1.5714285714285714</v>
      </c>
      <c r="E54" s="79"/>
      <c r="F54" s="80"/>
      <c r="G54" s="77"/>
      <c r="H54" s="81"/>
      <c r="I54" s="82"/>
      <c r="J54" s="82"/>
      <c r="K54" s="51"/>
      <c r="L54" s="83">
        <v>54</v>
      </c>
      <c r="M54" s="83"/>
      <c r="N54" s="84">
        <v>5</v>
      </c>
      <c r="O54" s="93" t="str">
        <f>REPLACE(INDEX(GroupVertices[Group], MATCH(Edges[[#This Row],[Vertex 1]],GroupVertices[Vertex],0)),1,1,"")</f>
        <v>1</v>
      </c>
      <c r="P54" s="93" t="str">
        <f>REPLACE(INDEX(GroupVertices[Group], MATCH(Edges[[#This Row],[Vertex 2]],GroupVertices[Vertex],0)),1,1,"")</f>
        <v>1</v>
      </c>
    </row>
    <row r="55" spans="1:16" ht="15.75" customHeight="1" thickTop="1" thickBot="1" x14ac:dyDescent="0.3">
      <c r="A55" s="76" t="s">
        <v>231</v>
      </c>
      <c r="B55" s="76" t="s">
        <v>235</v>
      </c>
      <c r="C55" s="77"/>
      <c r="D55" s="78">
        <v>1.5714285714285714</v>
      </c>
      <c r="E55" s="79"/>
      <c r="F55" s="80"/>
      <c r="G55" s="77"/>
      <c r="H55" s="81"/>
      <c r="I55" s="82"/>
      <c r="J55" s="82"/>
      <c r="K55" s="51"/>
      <c r="L55" s="83">
        <v>55</v>
      </c>
      <c r="M55" s="83"/>
      <c r="N55" s="84">
        <v>5</v>
      </c>
      <c r="O55" s="93" t="str">
        <f>REPLACE(INDEX(GroupVertices[Group], MATCH(Edges[[#This Row],[Vertex 1]],GroupVertices[Vertex],0)),1,1,"")</f>
        <v>1</v>
      </c>
      <c r="P55" s="93" t="str">
        <f>REPLACE(INDEX(GroupVertices[Group], MATCH(Edges[[#This Row],[Vertex 2]],GroupVertices[Vertex],0)),1,1,"")</f>
        <v>1</v>
      </c>
    </row>
    <row r="56" spans="1:16" ht="15.75" customHeight="1" thickTop="1" thickBot="1" x14ac:dyDescent="0.3">
      <c r="A56" s="76" t="s">
        <v>231</v>
      </c>
      <c r="B56" s="76" t="s">
        <v>217</v>
      </c>
      <c r="C56" s="77"/>
      <c r="D56" s="78">
        <v>6.5714285714285712</v>
      </c>
      <c r="E56" s="79"/>
      <c r="F56" s="80"/>
      <c r="G56" s="77"/>
      <c r="H56" s="81"/>
      <c r="I56" s="82"/>
      <c r="J56" s="82"/>
      <c r="K56" s="51"/>
      <c r="L56" s="83">
        <v>56</v>
      </c>
      <c r="M56" s="83"/>
      <c r="N56" s="84">
        <v>40</v>
      </c>
      <c r="O56" s="93" t="str">
        <f>REPLACE(INDEX(GroupVertices[Group], MATCH(Edges[[#This Row],[Vertex 1]],GroupVertices[Vertex],0)),1,1,"")</f>
        <v>1</v>
      </c>
      <c r="P56" s="93" t="str">
        <f>REPLACE(INDEX(GroupVertices[Group], MATCH(Edges[[#This Row],[Vertex 2]],GroupVertices[Vertex],0)),1,1,"")</f>
        <v>1</v>
      </c>
    </row>
    <row r="57" spans="1:16" ht="15.75" customHeight="1" thickTop="1" thickBot="1" x14ac:dyDescent="0.3">
      <c r="A57" s="76" t="s">
        <v>231</v>
      </c>
      <c r="B57" s="76" t="s">
        <v>236</v>
      </c>
      <c r="C57" s="77"/>
      <c r="D57" s="78">
        <v>4.4285714285714288</v>
      </c>
      <c r="E57" s="79"/>
      <c r="F57" s="80"/>
      <c r="G57" s="77"/>
      <c r="H57" s="81"/>
      <c r="I57" s="82"/>
      <c r="J57" s="82"/>
      <c r="K57" s="51"/>
      <c r="L57" s="83">
        <v>57</v>
      </c>
      <c r="M57" s="83"/>
      <c r="N57" s="84">
        <v>25</v>
      </c>
      <c r="O57" s="93" t="str">
        <f>REPLACE(INDEX(GroupVertices[Group], MATCH(Edges[[#This Row],[Vertex 1]],GroupVertices[Vertex],0)),1,1,"")</f>
        <v>1</v>
      </c>
      <c r="P57" s="93" t="str">
        <f>REPLACE(INDEX(GroupVertices[Group], MATCH(Edges[[#This Row],[Vertex 2]],GroupVertices[Vertex],0)),1,1,"")</f>
        <v>1</v>
      </c>
    </row>
    <row r="58" spans="1:16" ht="15.75" customHeight="1" thickTop="1" thickBot="1" x14ac:dyDescent="0.3">
      <c r="A58" s="76" t="s">
        <v>231</v>
      </c>
      <c r="B58" s="76" t="s">
        <v>237</v>
      </c>
      <c r="C58" s="77"/>
      <c r="D58" s="78">
        <v>3</v>
      </c>
      <c r="E58" s="79"/>
      <c r="F58" s="80"/>
      <c r="G58" s="77"/>
      <c r="H58" s="81"/>
      <c r="I58" s="82"/>
      <c r="J58" s="82"/>
      <c r="K58" s="51"/>
      <c r="L58" s="83">
        <v>58</v>
      </c>
      <c r="M58" s="83"/>
      <c r="N58" s="84">
        <v>15</v>
      </c>
      <c r="O58" s="93" t="str">
        <f>REPLACE(INDEX(GroupVertices[Group], MATCH(Edges[[#This Row],[Vertex 1]],GroupVertices[Vertex],0)),1,1,"")</f>
        <v>1</v>
      </c>
      <c r="P58" s="93" t="str">
        <f>REPLACE(INDEX(GroupVertices[Group], MATCH(Edges[[#This Row],[Vertex 2]],GroupVertices[Vertex],0)),1,1,"")</f>
        <v>1</v>
      </c>
    </row>
    <row r="59" spans="1:16" ht="15.75" customHeight="1" thickTop="1" thickBot="1" x14ac:dyDescent="0.3">
      <c r="A59" s="76" t="s">
        <v>238</v>
      </c>
      <c r="B59" s="76" t="s">
        <v>239</v>
      </c>
      <c r="C59" s="77"/>
      <c r="D59" s="78">
        <v>1.2857142857142856</v>
      </c>
      <c r="E59" s="79"/>
      <c r="F59" s="80"/>
      <c r="G59" s="77"/>
      <c r="H59" s="81"/>
      <c r="I59" s="82"/>
      <c r="J59" s="82"/>
      <c r="K59" s="51"/>
      <c r="L59" s="83">
        <v>59</v>
      </c>
      <c r="M59" s="83"/>
      <c r="N59" s="84">
        <v>3</v>
      </c>
      <c r="O59" s="93" t="str">
        <f>REPLACE(INDEX(GroupVertices[Group], MATCH(Edges[[#This Row],[Vertex 1]],GroupVertices[Vertex],0)),1,1,"")</f>
        <v>49</v>
      </c>
      <c r="P59" s="93" t="str">
        <f>REPLACE(INDEX(GroupVertices[Group], MATCH(Edges[[#This Row],[Vertex 2]],GroupVertices[Vertex],0)),1,1,"")</f>
        <v>49</v>
      </c>
    </row>
    <row r="60" spans="1:16" ht="15.75" customHeight="1" thickTop="1" thickBot="1" x14ac:dyDescent="0.3">
      <c r="A60" s="76" t="s">
        <v>232</v>
      </c>
      <c r="B60" s="76" t="s">
        <v>185</v>
      </c>
      <c r="C60" s="77"/>
      <c r="D60" s="78">
        <v>2.5714285714285712</v>
      </c>
      <c r="E60" s="79"/>
      <c r="F60" s="80"/>
      <c r="G60" s="77"/>
      <c r="H60" s="81"/>
      <c r="I60" s="82"/>
      <c r="J60" s="82"/>
      <c r="K60" s="51"/>
      <c r="L60" s="83">
        <v>60</v>
      </c>
      <c r="M60" s="83"/>
      <c r="N60" s="84">
        <v>12</v>
      </c>
      <c r="O60" s="93" t="str">
        <f>REPLACE(INDEX(GroupVertices[Group], MATCH(Edges[[#This Row],[Vertex 1]],GroupVertices[Vertex],0)),1,1,"")</f>
        <v>1</v>
      </c>
      <c r="P60" s="93" t="str">
        <f>REPLACE(INDEX(GroupVertices[Group], MATCH(Edges[[#This Row],[Vertex 2]],GroupVertices[Vertex],0)),1,1,"")</f>
        <v>1</v>
      </c>
    </row>
    <row r="61" spans="1:16" ht="15.75" customHeight="1" thickTop="1" thickBot="1" x14ac:dyDescent="0.3">
      <c r="A61" s="76" t="s">
        <v>232</v>
      </c>
      <c r="B61" s="76" t="s">
        <v>233</v>
      </c>
      <c r="C61" s="77"/>
      <c r="D61" s="78">
        <v>2.1428571428571428</v>
      </c>
      <c r="E61" s="79"/>
      <c r="F61" s="80"/>
      <c r="G61" s="77"/>
      <c r="H61" s="81"/>
      <c r="I61" s="82"/>
      <c r="J61" s="82"/>
      <c r="K61" s="51"/>
      <c r="L61" s="83">
        <v>61</v>
      </c>
      <c r="M61" s="83"/>
      <c r="N61" s="84">
        <v>9</v>
      </c>
      <c r="O61" s="93" t="str">
        <f>REPLACE(INDEX(GroupVertices[Group], MATCH(Edges[[#This Row],[Vertex 1]],GroupVertices[Vertex],0)),1,1,"")</f>
        <v>1</v>
      </c>
      <c r="P61" s="93" t="str">
        <f>REPLACE(INDEX(GroupVertices[Group], MATCH(Edges[[#This Row],[Vertex 2]],GroupVertices[Vertex],0)),1,1,"")</f>
        <v>1</v>
      </c>
    </row>
    <row r="62" spans="1:16" ht="15.75" customHeight="1" thickTop="1" thickBot="1" x14ac:dyDescent="0.3">
      <c r="A62" s="76" t="s">
        <v>232</v>
      </c>
      <c r="B62" s="76" t="s">
        <v>234</v>
      </c>
      <c r="C62" s="77"/>
      <c r="D62" s="78">
        <v>1.2857142857142856</v>
      </c>
      <c r="E62" s="79"/>
      <c r="F62" s="80"/>
      <c r="G62" s="77"/>
      <c r="H62" s="81"/>
      <c r="I62" s="82"/>
      <c r="J62" s="82"/>
      <c r="K62" s="51"/>
      <c r="L62" s="83">
        <v>62</v>
      </c>
      <c r="M62" s="83"/>
      <c r="N62" s="84">
        <v>3</v>
      </c>
      <c r="O62" s="93" t="str">
        <f>REPLACE(INDEX(GroupVertices[Group], MATCH(Edges[[#This Row],[Vertex 1]],GroupVertices[Vertex],0)),1,1,"")</f>
        <v>1</v>
      </c>
      <c r="P62" s="93" t="str">
        <f>REPLACE(INDEX(GroupVertices[Group], MATCH(Edges[[#This Row],[Vertex 2]],GroupVertices[Vertex],0)),1,1,"")</f>
        <v>1</v>
      </c>
    </row>
    <row r="63" spans="1:16" ht="15.75" customHeight="1" thickTop="1" thickBot="1" x14ac:dyDescent="0.3">
      <c r="A63" s="76" t="s">
        <v>232</v>
      </c>
      <c r="B63" s="76" t="s">
        <v>235</v>
      </c>
      <c r="C63" s="77"/>
      <c r="D63" s="78">
        <v>1.2857142857142856</v>
      </c>
      <c r="E63" s="79"/>
      <c r="F63" s="80"/>
      <c r="G63" s="77"/>
      <c r="H63" s="81"/>
      <c r="I63" s="82"/>
      <c r="J63" s="82"/>
      <c r="K63" s="51"/>
      <c r="L63" s="83">
        <v>63</v>
      </c>
      <c r="M63" s="83"/>
      <c r="N63" s="84">
        <v>3</v>
      </c>
      <c r="O63" s="93" t="str">
        <f>REPLACE(INDEX(GroupVertices[Group], MATCH(Edges[[#This Row],[Vertex 1]],GroupVertices[Vertex],0)),1,1,"")</f>
        <v>1</v>
      </c>
      <c r="P63" s="93" t="str">
        <f>REPLACE(INDEX(GroupVertices[Group], MATCH(Edges[[#This Row],[Vertex 2]],GroupVertices[Vertex],0)),1,1,"")</f>
        <v>1</v>
      </c>
    </row>
    <row r="64" spans="1:16" ht="15.75" customHeight="1" thickTop="1" thickBot="1" x14ac:dyDescent="0.3">
      <c r="A64" s="76" t="s">
        <v>232</v>
      </c>
      <c r="B64" s="76" t="s">
        <v>217</v>
      </c>
      <c r="C64" s="77"/>
      <c r="D64" s="78">
        <v>4.2857142857142856</v>
      </c>
      <c r="E64" s="79"/>
      <c r="F64" s="80"/>
      <c r="G64" s="77"/>
      <c r="H64" s="81"/>
      <c r="I64" s="82"/>
      <c r="J64" s="82"/>
      <c r="K64" s="51"/>
      <c r="L64" s="83">
        <v>64</v>
      </c>
      <c r="M64" s="83"/>
      <c r="N64" s="84">
        <v>24</v>
      </c>
      <c r="O64" s="93" t="str">
        <f>REPLACE(INDEX(GroupVertices[Group], MATCH(Edges[[#This Row],[Vertex 1]],GroupVertices[Vertex],0)),1,1,"")</f>
        <v>1</v>
      </c>
      <c r="P64" s="93" t="str">
        <f>REPLACE(INDEX(GroupVertices[Group], MATCH(Edges[[#This Row],[Vertex 2]],GroupVertices[Vertex],0)),1,1,"")</f>
        <v>1</v>
      </c>
    </row>
    <row r="65" spans="1:16" ht="15.75" customHeight="1" thickTop="1" thickBot="1" x14ac:dyDescent="0.3">
      <c r="A65" s="76" t="s">
        <v>232</v>
      </c>
      <c r="B65" s="76" t="s">
        <v>236</v>
      </c>
      <c r="C65" s="77"/>
      <c r="D65" s="78">
        <v>3</v>
      </c>
      <c r="E65" s="79"/>
      <c r="F65" s="80"/>
      <c r="G65" s="77"/>
      <c r="H65" s="81"/>
      <c r="I65" s="82"/>
      <c r="J65" s="82"/>
      <c r="K65" s="51"/>
      <c r="L65" s="83">
        <v>65</v>
      </c>
      <c r="M65" s="83"/>
      <c r="N65" s="84">
        <v>15</v>
      </c>
      <c r="O65" s="93" t="str">
        <f>REPLACE(INDEX(GroupVertices[Group], MATCH(Edges[[#This Row],[Vertex 1]],GroupVertices[Vertex],0)),1,1,"")</f>
        <v>1</v>
      </c>
      <c r="P65" s="93" t="str">
        <f>REPLACE(INDEX(GroupVertices[Group], MATCH(Edges[[#This Row],[Vertex 2]],GroupVertices[Vertex],0)),1,1,"")</f>
        <v>1</v>
      </c>
    </row>
    <row r="66" spans="1:16" ht="15.75" customHeight="1" thickTop="1" thickBot="1" x14ac:dyDescent="0.3">
      <c r="A66" s="76" t="s">
        <v>232</v>
      </c>
      <c r="B66" s="76" t="s">
        <v>237</v>
      </c>
      <c r="C66" s="77"/>
      <c r="D66" s="78">
        <v>2.1428571428571428</v>
      </c>
      <c r="E66" s="79"/>
      <c r="F66" s="80"/>
      <c r="G66" s="77"/>
      <c r="H66" s="81"/>
      <c r="I66" s="82"/>
      <c r="J66" s="82"/>
      <c r="K66" s="51"/>
      <c r="L66" s="83">
        <v>66</v>
      </c>
      <c r="M66" s="83"/>
      <c r="N66" s="84">
        <v>9</v>
      </c>
      <c r="O66" s="93" t="str">
        <f>REPLACE(INDEX(GroupVertices[Group], MATCH(Edges[[#This Row],[Vertex 1]],GroupVertices[Vertex],0)),1,1,"")</f>
        <v>1</v>
      </c>
      <c r="P66" s="93" t="str">
        <f>REPLACE(INDEX(GroupVertices[Group], MATCH(Edges[[#This Row],[Vertex 2]],GroupVertices[Vertex],0)),1,1,"")</f>
        <v>1</v>
      </c>
    </row>
    <row r="67" spans="1:16" ht="15.75" customHeight="1" thickTop="1" thickBot="1" x14ac:dyDescent="0.3">
      <c r="A67" s="76" t="s">
        <v>240</v>
      </c>
      <c r="B67" s="76" t="s">
        <v>241</v>
      </c>
      <c r="C67" s="77"/>
      <c r="D67" s="78">
        <v>1.1428571428571428</v>
      </c>
      <c r="E67" s="79"/>
      <c r="F67" s="80"/>
      <c r="G67" s="77"/>
      <c r="H67" s="81"/>
      <c r="I67" s="82"/>
      <c r="J67" s="82"/>
      <c r="K67" s="51"/>
      <c r="L67" s="83">
        <v>67</v>
      </c>
      <c r="M67" s="83"/>
      <c r="N67" s="84">
        <v>2</v>
      </c>
      <c r="O67" s="93" t="str">
        <f>REPLACE(INDEX(GroupVertices[Group], MATCH(Edges[[#This Row],[Vertex 1]],GroupVertices[Vertex],0)),1,1,"")</f>
        <v>1</v>
      </c>
      <c r="P67" s="93" t="str">
        <f>REPLACE(INDEX(GroupVertices[Group], MATCH(Edges[[#This Row],[Vertex 2]],GroupVertices[Vertex],0)),1,1,"")</f>
        <v>1</v>
      </c>
    </row>
    <row r="68" spans="1:16" ht="15.75" customHeight="1" thickTop="1" thickBot="1" x14ac:dyDescent="0.3">
      <c r="A68" s="76" t="s">
        <v>240</v>
      </c>
      <c r="B68" s="76" t="s">
        <v>242</v>
      </c>
      <c r="C68" s="77"/>
      <c r="D68" s="78">
        <v>1</v>
      </c>
      <c r="E68" s="79"/>
      <c r="F68" s="80"/>
      <c r="G68" s="77"/>
      <c r="H68" s="81"/>
      <c r="I68" s="82"/>
      <c r="J68" s="82"/>
      <c r="K68" s="51"/>
      <c r="L68" s="83">
        <v>68</v>
      </c>
      <c r="M68" s="83"/>
      <c r="N68" s="84">
        <v>1</v>
      </c>
      <c r="O68" s="93" t="str">
        <f>REPLACE(INDEX(GroupVertices[Group], MATCH(Edges[[#This Row],[Vertex 1]],GroupVertices[Vertex],0)),1,1,"")</f>
        <v>1</v>
      </c>
      <c r="P68" s="93" t="str">
        <f>REPLACE(INDEX(GroupVertices[Group], MATCH(Edges[[#This Row],[Vertex 2]],GroupVertices[Vertex],0)),1,1,"")</f>
        <v>1</v>
      </c>
    </row>
    <row r="69" spans="1:16" ht="15.75" customHeight="1" thickTop="1" thickBot="1" x14ac:dyDescent="0.3">
      <c r="A69" s="76" t="s">
        <v>240</v>
      </c>
      <c r="B69" s="76" t="s">
        <v>243</v>
      </c>
      <c r="C69" s="77"/>
      <c r="D69" s="78">
        <v>1.1428571428571428</v>
      </c>
      <c r="E69" s="79"/>
      <c r="F69" s="80"/>
      <c r="G69" s="77"/>
      <c r="H69" s="81"/>
      <c r="I69" s="82"/>
      <c r="J69" s="82"/>
      <c r="K69" s="51"/>
      <c r="L69" s="83">
        <v>69</v>
      </c>
      <c r="M69" s="83"/>
      <c r="N69" s="84">
        <v>2</v>
      </c>
      <c r="O69" s="93" t="str">
        <f>REPLACE(INDEX(GroupVertices[Group], MATCH(Edges[[#This Row],[Vertex 1]],GroupVertices[Vertex],0)),1,1,"")</f>
        <v>1</v>
      </c>
      <c r="P69" s="93" t="str">
        <f>REPLACE(INDEX(GroupVertices[Group], MATCH(Edges[[#This Row],[Vertex 2]],GroupVertices[Vertex],0)),1,1,"")</f>
        <v>1</v>
      </c>
    </row>
    <row r="70" spans="1:16" ht="15.75" customHeight="1" thickTop="1" thickBot="1" x14ac:dyDescent="0.3">
      <c r="A70" s="76" t="s">
        <v>240</v>
      </c>
      <c r="B70" s="76" t="s">
        <v>244</v>
      </c>
      <c r="C70" s="77"/>
      <c r="D70" s="78">
        <v>1.1428571428571428</v>
      </c>
      <c r="E70" s="79"/>
      <c r="F70" s="80"/>
      <c r="G70" s="77"/>
      <c r="H70" s="81"/>
      <c r="I70" s="82"/>
      <c r="J70" s="82"/>
      <c r="K70" s="51"/>
      <c r="L70" s="83">
        <v>70</v>
      </c>
      <c r="M70" s="83"/>
      <c r="N70" s="84">
        <v>2</v>
      </c>
      <c r="O70" s="93" t="str">
        <f>REPLACE(INDEX(GroupVertices[Group], MATCH(Edges[[#This Row],[Vertex 1]],GroupVertices[Vertex],0)),1,1,"")</f>
        <v>1</v>
      </c>
      <c r="P70" s="93" t="str">
        <f>REPLACE(INDEX(GroupVertices[Group], MATCH(Edges[[#This Row],[Vertex 2]],GroupVertices[Vertex],0)),1,1,"")</f>
        <v>1</v>
      </c>
    </row>
    <row r="71" spans="1:16" ht="15.75" customHeight="1" thickTop="1" thickBot="1" x14ac:dyDescent="0.3">
      <c r="A71" s="76" t="s">
        <v>245</v>
      </c>
      <c r="B71" s="76" t="s">
        <v>246</v>
      </c>
      <c r="C71" s="77"/>
      <c r="D71" s="78">
        <v>1</v>
      </c>
      <c r="E71" s="79"/>
      <c r="F71" s="80"/>
      <c r="G71" s="77"/>
      <c r="H71" s="81"/>
      <c r="I71" s="82"/>
      <c r="J71" s="82"/>
      <c r="K71" s="51"/>
      <c r="L71" s="83">
        <v>71</v>
      </c>
      <c r="M71" s="83"/>
      <c r="N71" s="84">
        <v>1</v>
      </c>
      <c r="O71" s="93" t="str">
        <f>REPLACE(INDEX(GroupVertices[Group], MATCH(Edges[[#This Row],[Vertex 1]],GroupVertices[Vertex],0)),1,1,"")</f>
        <v>1</v>
      </c>
      <c r="P71" s="93" t="str">
        <f>REPLACE(INDEX(GroupVertices[Group], MATCH(Edges[[#This Row],[Vertex 2]],GroupVertices[Vertex],0)),1,1,"")</f>
        <v>1</v>
      </c>
    </row>
    <row r="72" spans="1:16" ht="15.75" customHeight="1" thickTop="1" thickBot="1" x14ac:dyDescent="0.3">
      <c r="A72" s="76" t="s">
        <v>245</v>
      </c>
      <c r="B72" s="76" t="s">
        <v>247</v>
      </c>
      <c r="C72" s="77"/>
      <c r="D72" s="78">
        <v>1</v>
      </c>
      <c r="E72" s="79"/>
      <c r="F72" s="80"/>
      <c r="G72" s="77"/>
      <c r="H72" s="81"/>
      <c r="I72" s="82"/>
      <c r="J72" s="82"/>
      <c r="K72" s="51"/>
      <c r="L72" s="83">
        <v>72</v>
      </c>
      <c r="M72" s="83"/>
      <c r="N72" s="84">
        <v>1</v>
      </c>
      <c r="O72" s="93" t="str">
        <f>REPLACE(INDEX(GroupVertices[Group], MATCH(Edges[[#This Row],[Vertex 1]],GroupVertices[Vertex],0)),1,1,"")</f>
        <v>1</v>
      </c>
      <c r="P72" s="93" t="str">
        <f>REPLACE(INDEX(GroupVertices[Group], MATCH(Edges[[#This Row],[Vertex 2]],GroupVertices[Vertex],0)),1,1,"")</f>
        <v>1</v>
      </c>
    </row>
    <row r="73" spans="1:16" ht="15.75" customHeight="1" thickTop="1" thickBot="1" x14ac:dyDescent="0.3">
      <c r="A73" s="76" t="s">
        <v>245</v>
      </c>
      <c r="B73" s="76" t="s">
        <v>248</v>
      </c>
      <c r="C73" s="77"/>
      <c r="D73" s="78">
        <v>1</v>
      </c>
      <c r="E73" s="79"/>
      <c r="F73" s="80"/>
      <c r="G73" s="77"/>
      <c r="H73" s="81"/>
      <c r="I73" s="82"/>
      <c r="J73" s="82"/>
      <c r="K73" s="51"/>
      <c r="L73" s="83">
        <v>73</v>
      </c>
      <c r="M73" s="83"/>
      <c r="N73" s="84">
        <v>1</v>
      </c>
      <c r="O73" s="93" t="str">
        <f>REPLACE(INDEX(GroupVertices[Group], MATCH(Edges[[#This Row],[Vertex 1]],GroupVertices[Vertex],0)),1,1,"")</f>
        <v>1</v>
      </c>
      <c r="P73" s="93" t="str">
        <f>REPLACE(INDEX(GroupVertices[Group], MATCH(Edges[[#This Row],[Vertex 2]],GroupVertices[Vertex],0)),1,1,"")</f>
        <v>1</v>
      </c>
    </row>
    <row r="74" spans="1:16" ht="15.75" customHeight="1" thickTop="1" thickBot="1" x14ac:dyDescent="0.3">
      <c r="A74" s="76" t="s">
        <v>245</v>
      </c>
      <c r="B74" s="76" t="s">
        <v>249</v>
      </c>
      <c r="C74" s="77"/>
      <c r="D74" s="78">
        <v>1</v>
      </c>
      <c r="E74" s="79"/>
      <c r="F74" s="80"/>
      <c r="G74" s="77"/>
      <c r="H74" s="81"/>
      <c r="I74" s="82"/>
      <c r="J74" s="82"/>
      <c r="K74" s="51"/>
      <c r="L74" s="83">
        <v>74</v>
      </c>
      <c r="M74" s="83"/>
      <c r="N74" s="84">
        <v>1</v>
      </c>
      <c r="O74" s="93" t="str">
        <f>REPLACE(INDEX(GroupVertices[Group], MATCH(Edges[[#This Row],[Vertex 1]],GroupVertices[Vertex],0)),1,1,"")</f>
        <v>1</v>
      </c>
      <c r="P74" s="93" t="str">
        <f>REPLACE(INDEX(GroupVertices[Group], MATCH(Edges[[#This Row],[Vertex 2]],GroupVertices[Vertex],0)),1,1,"")</f>
        <v>1</v>
      </c>
    </row>
    <row r="75" spans="1:16" ht="15.75" customHeight="1" thickTop="1" thickBot="1" x14ac:dyDescent="0.3">
      <c r="A75" s="76" t="s">
        <v>245</v>
      </c>
      <c r="B75" s="76" t="s">
        <v>250</v>
      </c>
      <c r="C75" s="77"/>
      <c r="D75" s="78">
        <v>1</v>
      </c>
      <c r="E75" s="79"/>
      <c r="F75" s="80"/>
      <c r="G75" s="77"/>
      <c r="H75" s="81"/>
      <c r="I75" s="82"/>
      <c r="J75" s="82"/>
      <c r="K75" s="51"/>
      <c r="L75" s="83">
        <v>75</v>
      </c>
      <c r="M75" s="83"/>
      <c r="N75" s="84">
        <v>1</v>
      </c>
      <c r="O75" s="93" t="str">
        <f>REPLACE(INDEX(GroupVertices[Group], MATCH(Edges[[#This Row],[Vertex 1]],GroupVertices[Vertex],0)),1,1,"")</f>
        <v>1</v>
      </c>
      <c r="P75" s="93" t="str">
        <f>REPLACE(INDEX(GroupVertices[Group], MATCH(Edges[[#This Row],[Vertex 2]],GroupVertices[Vertex],0)),1,1,"")</f>
        <v>1</v>
      </c>
    </row>
    <row r="76" spans="1:16" ht="15.75" customHeight="1" thickTop="1" thickBot="1" x14ac:dyDescent="0.3">
      <c r="A76" s="76" t="s">
        <v>251</v>
      </c>
      <c r="B76" s="76" t="s">
        <v>252</v>
      </c>
      <c r="C76" s="77"/>
      <c r="D76" s="78">
        <v>1.1428571428571428</v>
      </c>
      <c r="E76" s="79"/>
      <c r="F76" s="80"/>
      <c r="G76" s="77"/>
      <c r="H76" s="81"/>
      <c r="I76" s="82"/>
      <c r="J76" s="82"/>
      <c r="K76" s="51"/>
      <c r="L76" s="83">
        <v>76</v>
      </c>
      <c r="M76" s="83"/>
      <c r="N76" s="84">
        <v>2</v>
      </c>
      <c r="O76" s="93" t="str">
        <f>REPLACE(INDEX(GroupVertices[Group], MATCH(Edges[[#This Row],[Vertex 1]],GroupVertices[Vertex],0)),1,1,"")</f>
        <v>1</v>
      </c>
      <c r="P76" s="93" t="str">
        <f>REPLACE(INDEX(GroupVertices[Group], MATCH(Edges[[#This Row],[Vertex 2]],GroupVertices[Vertex],0)),1,1,"")</f>
        <v>1</v>
      </c>
    </row>
    <row r="77" spans="1:16" ht="15.75" customHeight="1" thickTop="1" thickBot="1" x14ac:dyDescent="0.3">
      <c r="A77" s="76" t="s">
        <v>253</v>
      </c>
      <c r="B77" s="76" t="s">
        <v>254</v>
      </c>
      <c r="C77" s="77"/>
      <c r="D77" s="78">
        <v>1</v>
      </c>
      <c r="E77" s="79"/>
      <c r="F77" s="80"/>
      <c r="G77" s="77"/>
      <c r="H77" s="81"/>
      <c r="I77" s="82"/>
      <c r="J77" s="82"/>
      <c r="K77" s="51"/>
      <c r="L77" s="83">
        <v>77</v>
      </c>
      <c r="M77" s="83"/>
      <c r="N77" s="84">
        <v>1</v>
      </c>
      <c r="O77" s="93" t="str">
        <f>REPLACE(INDEX(GroupVertices[Group], MATCH(Edges[[#This Row],[Vertex 1]],GroupVertices[Vertex],0)),1,1,"")</f>
        <v>1</v>
      </c>
      <c r="P77" s="93" t="str">
        <f>REPLACE(INDEX(GroupVertices[Group], MATCH(Edges[[#This Row],[Vertex 2]],GroupVertices[Vertex],0)),1,1,"")</f>
        <v>1</v>
      </c>
    </row>
    <row r="78" spans="1:16" ht="15.75" customHeight="1" thickTop="1" thickBot="1" x14ac:dyDescent="0.3">
      <c r="A78" s="76" t="s">
        <v>253</v>
      </c>
      <c r="B78" s="76" t="s">
        <v>255</v>
      </c>
      <c r="C78" s="77"/>
      <c r="D78" s="78">
        <v>1</v>
      </c>
      <c r="E78" s="79"/>
      <c r="F78" s="80"/>
      <c r="G78" s="77"/>
      <c r="H78" s="81"/>
      <c r="I78" s="82"/>
      <c r="J78" s="82"/>
      <c r="K78" s="51"/>
      <c r="L78" s="83">
        <v>78</v>
      </c>
      <c r="M78" s="83"/>
      <c r="N78" s="84">
        <v>1</v>
      </c>
      <c r="O78" s="93" t="str">
        <f>REPLACE(INDEX(GroupVertices[Group], MATCH(Edges[[#This Row],[Vertex 1]],GroupVertices[Vertex],0)),1,1,"")</f>
        <v>1</v>
      </c>
      <c r="P78" s="93" t="str">
        <f>REPLACE(INDEX(GroupVertices[Group], MATCH(Edges[[#This Row],[Vertex 2]],GroupVertices[Vertex],0)),1,1,"")</f>
        <v>1</v>
      </c>
    </row>
    <row r="79" spans="1:16" ht="15.75" customHeight="1" thickTop="1" thickBot="1" x14ac:dyDescent="0.3">
      <c r="A79" s="76" t="s">
        <v>253</v>
      </c>
      <c r="B79" s="76" t="s">
        <v>256</v>
      </c>
      <c r="C79" s="77"/>
      <c r="D79" s="78">
        <v>1</v>
      </c>
      <c r="E79" s="79"/>
      <c r="F79" s="80"/>
      <c r="G79" s="77"/>
      <c r="H79" s="81"/>
      <c r="I79" s="82"/>
      <c r="J79" s="82"/>
      <c r="K79" s="51"/>
      <c r="L79" s="83">
        <v>79</v>
      </c>
      <c r="M79" s="83"/>
      <c r="N79" s="84">
        <v>1</v>
      </c>
      <c r="O79" s="93" t="str">
        <f>REPLACE(INDEX(GroupVertices[Group], MATCH(Edges[[#This Row],[Vertex 1]],GroupVertices[Vertex],0)),1,1,"")</f>
        <v>1</v>
      </c>
      <c r="P79" s="93" t="str">
        <f>REPLACE(INDEX(GroupVertices[Group], MATCH(Edges[[#This Row],[Vertex 2]],GroupVertices[Vertex],0)),1,1,"")</f>
        <v>1</v>
      </c>
    </row>
    <row r="80" spans="1:16" ht="15.75" customHeight="1" thickTop="1" thickBot="1" x14ac:dyDescent="0.3">
      <c r="A80" s="76" t="s">
        <v>208</v>
      </c>
      <c r="B80" s="76" t="s">
        <v>209</v>
      </c>
      <c r="C80" s="77"/>
      <c r="D80" s="78">
        <v>1.1428571428571428</v>
      </c>
      <c r="E80" s="79"/>
      <c r="F80" s="80"/>
      <c r="G80" s="77"/>
      <c r="H80" s="81"/>
      <c r="I80" s="82"/>
      <c r="J80" s="82"/>
      <c r="K80" s="51"/>
      <c r="L80" s="83">
        <v>80</v>
      </c>
      <c r="M80" s="83"/>
      <c r="N80" s="84">
        <v>2</v>
      </c>
      <c r="O80" s="93" t="str">
        <f>REPLACE(INDEX(GroupVertices[Group], MATCH(Edges[[#This Row],[Vertex 1]],GroupVertices[Vertex],0)),1,1,"")</f>
        <v>1</v>
      </c>
      <c r="P80" s="93" t="str">
        <f>REPLACE(INDEX(GroupVertices[Group], MATCH(Edges[[#This Row],[Vertex 2]],GroupVertices[Vertex],0)),1,1,"")</f>
        <v>1</v>
      </c>
    </row>
    <row r="81" spans="1:16" ht="15.75" customHeight="1" thickTop="1" thickBot="1" x14ac:dyDescent="0.3">
      <c r="A81" s="76" t="s">
        <v>208</v>
      </c>
      <c r="B81" s="76" t="s">
        <v>257</v>
      </c>
      <c r="C81" s="77"/>
      <c r="D81" s="78">
        <v>1</v>
      </c>
      <c r="E81" s="79"/>
      <c r="F81" s="80"/>
      <c r="G81" s="77"/>
      <c r="H81" s="81"/>
      <c r="I81" s="82"/>
      <c r="J81" s="82"/>
      <c r="K81" s="51"/>
      <c r="L81" s="83">
        <v>81</v>
      </c>
      <c r="M81" s="83"/>
      <c r="N81" s="84">
        <v>1</v>
      </c>
      <c r="O81" s="93" t="str">
        <f>REPLACE(INDEX(GroupVertices[Group], MATCH(Edges[[#This Row],[Vertex 1]],GroupVertices[Vertex],0)),1,1,"")</f>
        <v>1</v>
      </c>
      <c r="P81" s="93" t="str">
        <f>REPLACE(INDEX(GroupVertices[Group], MATCH(Edges[[#This Row],[Vertex 2]],GroupVertices[Vertex],0)),1,1,"")</f>
        <v>1</v>
      </c>
    </row>
    <row r="82" spans="1:16" ht="15.75" customHeight="1" thickTop="1" thickBot="1" x14ac:dyDescent="0.3">
      <c r="A82" s="76" t="s">
        <v>208</v>
      </c>
      <c r="B82" s="76" t="s">
        <v>258</v>
      </c>
      <c r="C82" s="77"/>
      <c r="D82" s="78">
        <v>1.7142857142857144</v>
      </c>
      <c r="E82" s="79"/>
      <c r="F82" s="80"/>
      <c r="G82" s="77"/>
      <c r="H82" s="81"/>
      <c r="I82" s="82"/>
      <c r="J82" s="82"/>
      <c r="K82" s="51"/>
      <c r="L82" s="83">
        <v>82</v>
      </c>
      <c r="M82" s="83"/>
      <c r="N82" s="84">
        <v>6</v>
      </c>
      <c r="O82" s="93" t="str">
        <f>REPLACE(INDEX(GroupVertices[Group], MATCH(Edges[[#This Row],[Vertex 1]],GroupVertices[Vertex],0)),1,1,"")</f>
        <v>1</v>
      </c>
      <c r="P82" s="93" t="str">
        <f>REPLACE(INDEX(GroupVertices[Group], MATCH(Edges[[#This Row],[Vertex 2]],GroupVertices[Vertex],0)),1,1,"")</f>
        <v>1</v>
      </c>
    </row>
    <row r="83" spans="1:16" ht="15.75" customHeight="1" thickTop="1" thickBot="1" x14ac:dyDescent="0.3">
      <c r="A83" s="76" t="s">
        <v>208</v>
      </c>
      <c r="B83" s="76" t="s">
        <v>259</v>
      </c>
      <c r="C83" s="77"/>
      <c r="D83" s="78">
        <v>1.2857142857142856</v>
      </c>
      <c r="E83" s="79"/>
      <c r="F83" s="80"/>
      <c r="G83" s="77"/>
      <c r="H83" s="81"/>
      <c r="I83" s="82"/>
      <c r="J83" s="82"/>
      <c r="K83" s="51"/>
      <c r="L83" s="83">
        <v>83</v>
      </c>
      <c r="M83" s="83"/>
      <c r="N83" s="84">
        <v>3</v>
      </c>
      <c r="O83" s="93" t="str">
        <f>REPLACE(INDEX(GroupVertices[Group], MATCH(Edges[[#This Row],[Vertex 1]],GroupVertices[Vertex],0)),1,1,"")</f>
        <v>1</v>
      </c>
      <c r="P83" s="93" t="str">
        <f>REPLACE(INDEX(GroupVertices[Group], MATCH(Edges[[#This Row],[Vertex 2]],GroupVertices[Vertex],0)),1,1,"")</f>
        <v>1</v>
      </c>
    </row>
    <row r="84" spans="1:16" ht="15.75" customHeight="1" thickTop="1" thickBot="1" x14ac:dyDescent="0.3">
      <c r="A84" s="76" t="s">
        <v>208</v>
      </c>
      <c r="B84" s="76" t="s">
        <v>210</v>
      </c>
      <c r="C84" s="77"/>
      <c r="D84" s="78">
        <v>1.1428571428571428</v>
      </c>
      <c r="E84" s="79"/>
      <c r="F84" s="80"/>
      <c r="G84" s="77"/>
      <c r="H84" s="81"/>
      <c r="I84" s="82"/>
      <c r="J84" s="82"/>
      <c r="K84" s="51"/>
      <c r="L84" s="83">
        <v>84</v>
      </c>
      <c r="M84" s="83"/>
      <c r="N84" s="84">
        <v>2</v>
      </c>
      <c r="O84" s="93" t="str">
        <f>REPLACE(INDEX(GroupVertices[Group], MATCH(Edges[[#This Row],[Vertex 1]],GroupVertices[Vertex],0)),1,1,"")</f>
        <v>1</v>
      </c>
      <c r="P84" s="93" t="str">
        <f>REPLACE(INDEX(GroupVertices[Group], MATCH(Edges[[#This Row],[Vertex 2]],GroupVertices[Vertex],0)),1,1,"")</f>
        <v>1</v>
      </c>
    </row>
    <row r="85" spans="1:16" ht="15.75" customHeight="1" thickTop="1" thickBot="1" x14ac:dyDescent="0.3">
      <c r="A85" s="76" t="s">
        <v>208</v>
      </c>
      <c r="B85" s="76" t="s">
        <v>260</v>
      </c>
      <c r="C85" s="77"/>
      <c r="D85" s="78">
        <v>1</v>
      </c>
      <c r="E85" s="79"/>
      <c r="F85" s="80"/>
      <c r="G85" s="77"/>
      <c r="H85" s="81"/>
      <c r="I85" s="82"/>
      <c r="J85" s="82"/>
      <c r="K85" s="51"/>
      <c r="L85" s="83">
        <v>85</v>
      </c>
      <c r="M85" s="83"/>
      <c r="N85" s="84">
        <v>1</v>
      </c>
      <c r="O85" s="93" t="str">
        <f>REPLACE(INDEX(GroupVertices[Group], MATCH(Edges[[#This Row],[Vertex 1]],GroupVertices[Vertex],0)),1,1,"")</f>
        <v>1</v>
      </c>
      <c r="P85" s="93" t="str">
        <f>REPLACE(INDEX(GroupVertices[Group], MATCH(Edges[[#This Row],[Vertex 2]],GroupVertices[Vertex],0)),1,1,"")</f>
        <v>1</v>
      </c>
    </row>
    <row r="86" spans="1:16" ht="15.75" customHeight="1" thickTop="1" thickBot="1" x14ac:dyDescent="0.3">
      <c r="A86" s="76" t="s">
        <v>208</v>
      </c>
      <c r="B86" s="76" t="s">
        <v>201</v>
      </c>
      <c r="C86" s="77"/>
      <c r="D86" s="78">
        <v>1.1428571428571428</v>
      </c>
      <c r="E86" s="79"/>
      <c r="F86" s="80"/>
      <c r="G86" s="77"/>
      <c r="H86" s="81"/>
      <c r="I86" s="82"/>
      <c r="J86" s="82"/>
      <c r="K86" s="51"/>
      <c r="L86" s="83">
        <v>86</v>
      </c>
      <c r="M86" s="83"/>
      <c r="N86" s="84">
        <v>2</v>
      </c>
      <c r="O86" s="93" t="str">
        <f>REPLACE(INDEX(GroupVertices[Group], MATCH(Edges[[#This Row],[Vertex 1]],GroupVertices[Vertex],0)),1,1,"")</f>
        <v>1</v>
      </c>
      <c r="P86" s="93" t="str">
        <f>REPLACE(INDEX(GroupVertices[Group], MATCH(Edges[[#This Row],[Vertex 2]],GroupVertices[Vertex],0)),1,1,"")</f>
        <v>1</v>
      </c>
    </row>
    <row r="87" spans="1:16" ht="15.75" customHeight="1" thickTop="1" thickBot="1" x14ac:dyDescent="0.3">
      <c r="A87" s="76" t="s">
        <v>208</v>
      </c>
      <c r="B87" s="76" t="s">
        <v>211</v>
      </c>
      <c r="C87" s="77"/>
      <c r="D87" s="78">
        <v>1.1428571428571428</v>
      </c>
      <c r="E87" s="79"/>
      <c r="F87" s="80"/>
      <c r="G87" s="77"/>
      <c r="H87" s="81"/>
      <c r="I87" s="82"/>
      <c r="J87" s="82"/>
      <c r="K87" s="51"/>
      <c r="L87" s="83">
        <v>87</v>
      </c>
      <c r="M87" s="83"/>
      <c r="N87" s="84">
        <v>2</v>
      </c>
      <c r="O87" s="93" t="str">
        <f>REPLACE(INDEX(GroupVertices[Group], MATCH(Edges[[#This Row],[Vertex 1]],GroupVertices[Vertex],0)),1,1,"")</f>
        <v>1</v>
      </c>
      <c r="P87" s="93" t="str">
        <f>REPLACE(INDEX(GroupVertices[Group], MATCH(Edges[[#This Row],[Vertex 2]],GroupVertices[Vertex],0)),1,1,"")</f>
        <v>1</v>
      </c>
    </row>
    <row r="88" spans="1:16" ht="15.75" customHeight="1" thickTop="1" thickBot="1" x14ac:dyDescent="0.3">
      <c r="A88" s="76" t="s">
        <v>208</v>
      </c>
      <c r="B88" s="76" t="s">
        <v>212</v>
      </c>
      <c r="C88" s="77"/>
      <c r="D88" s="78">
        <v>1</v>
      </c>
      <c r="E88" s="79"/>
      <c r="F88" s="80"/>
      <c r="G88" s="77"/>
      <c r="H88" s="81"/>
      <c r="I88" s="82"/>
      <c r="J88" s="82"/>
      <c r="K88" s="51"/>
      <c r="L88" s="83">
        <v>88</v>
      </c>
      <c r="M88" s="83"/>
      <c r="N88" s="84">
        <v>1</v>
      </c>
      <c r="O88" s="93" t="str">
        <f>REPLACE(INDEX(GroupVertices[Group], MATCH(Edges[[#This Row],[Vertex 1]],GroupVertices[Vertex],0)),1,1,"")</f>
        <v>1</v>
      </c>
      <c r="P88" s="93" t="str">
        <f>REPLACE(INDEX(GroupVertices[Group], MATCH(Edges[[#This Row],[Vertex 2]],GroupVertices[Vertex],0)),1,1,"")</f>
        <v>1</v>
      </c>
    </row>
    <row r="89" spans="1:16" ht="15.75" customHeight="1" thickTop="1" thickBot="1" x14ac:dyDescent="0.3">
      <c r="A89" s="76" t="s">
        <v>208</v>
      </c>
      <c r="B89" s="76" t="s">
        <v>261</v>
      </c>
      <c r="C89" s="77"/>
      <c r="D89" s="78">
        <v>1.2857142857142856</v>
      </c>
      <c r="E89" s="79"/>
      <c r="F89" s="80"/>
      <c r="G89" s="77"/>
      <c r="H89" s="81"/>
      <c r="I89" s="82"/>
      <c r="J89" s="82"/>
      <c r="K89" s="51"/>
      <c r="L89" s="83">
        <v>89</v>
      </c>
      <c r="M89" s="83"/>
      <c r="N89" s="84">
        <v>3</v>
      </c>
      <c r="O89" s="93" t="str">
        <f>REPLACE(INDEX(GroupVertices[Group], MATCH(Edges[[#This Row],[Vertex 1]],GroupVertices[Vertex],0)),1,1,"")</f>
        <v>1</v>
      </c>
      <c r="P89" s="93" t="str">
        <f>REPLACE(INDEX(GroupVertices[Group], MATCH(Edges[[#This Row],[Vertex 2]],GroupVertices[Vertex],0)),1,1,"")</f>
        <v>1</v>
      </c>
    </row>
    <row r="90" spans="1:16" ht="15.75" customHeight="1" thickTop="1" thickBot="1" x14ac:dyDescent="0.3">
      <c r="A90" s="76" t="s">
        <v>208</v>
      </c>
      <c r="B90" s="76" t="s">
        <v>213</v>
      </c>
      <c r="C90" s="77"/>
      <c r="D90" s="78">
        <v>1.1428571428571428</v>
      </c>
      <c r="E90" s="79"/>
      <c r="F90" s="80"/>
      <c r="G90" s="77"/>
      <c r="H90" s="81"/>
      <c r="I90" s="82"/>
      <c r="J90" s="82"/>
      <c r="K90" s="51"/>
      <c r="L90" s="83">
        <v>90</v>
      </c>
      <c r="M90" s="83"/>
      <c r="N90" s="84">
        <v>2</v>
      </c>
      <c r="O90" s="93" t="str">
        <f>REPLACE(INDEX(GroupVertices[Group], MATCH(Edges[[#This Row],[Vertex 1]],GroupVertices[Vertex],0)),1,1,"")</f>
        <v>1</v>
      </c>
      <c r="P90" s="93" t="str">
        <f>REPLACE(INDEX(GroupVertices[Group], MATCH(Edges[[#This Row],[Vertex 2]],GroupVertices[Vertex],0)),1,1,"")</f>
        <v>1</v>
      </c>
    </row>
    <row r="91" spans="1:16" ht="15.75" customHeight="1" thickTop="1" thickBot="1" x14ac:dyDescent="0.3">
      <c r="A91" s="76" t="s">
        <v>208</v>
      </c>
      <c r="B91" s="76" t="s">
        <v>262</v>
      </c>
      <c r="C91" s="77"/>
      <c r="D91" s="78">
        <v>1.7142857142857144</v>
      </c>
      <c r="E91" s="79"/>
      <c r="F91" s="80"/>
      <c r="G91" s="77"/>
      <c r="H91" s="81"/>
      <c r="I91" s="82"/>
      <c r="J91" s="82"/>
      <c r="K91" s="51"/>
      <c r="L91" s="83">
        <v>91</v>
      </c>
      <c r="M91" s="83"/>
      <c r="N91" s="84">
        <v>6</v>
      </c>
      <c r="O91" s="93" t="str">
        <f>REPLACE(INDEX(GroupVertices[Group], MATCH(Edges[[#This Row],[Vertex 1]],GroupVertices[Vertex],0)),1,1,"")</f>
        <v>1</v>
      </c>
      <c r="P91" s="93" t="str">
        <f>REPLACE(INDEX(GroupVertices[Group], MATCH(Edges[[#This Row],[Vertex 2]],GroupVertices[Vertex],0)),1,1,"")</f>
        <v>1</v>
      </c>
    </row>
    <row r="92" spans="1:16" ht="15.75" customHeight="1" thickTop="1" thickBot="1" x14ac:dyDescent="0.3">
      <c r="A92" s="76" t="s">
        <v>208</v>
      </c>
      <c r="B92" s="76" t="s">
        <v>214</v>
      </c>
      <c r="C92" s="77"/>
      <c r="D92" s="78">
        <v>1</v>
      </c>
      <c r="E92" s="79"/>
      <c r="F92" s="80"/>
      <c r="G92" s="77"/>
      <c r="H92" s="81"/>
      <c r="I92" s="82"/>
      <c r="J92" s="82"/>
      <c r="K92" s="51"/>
      <c r="L92" s="83">
        <v>92</v>
      </c>
      <c r="M92" s="83"/>
      <c r="N92" s="84">
        <v>1</v>
      </c>
      <c r="O92" s="93" t="str">
        <f>REPLACE(INDEX(GroupVertices[Group], MATCH(Edges[[#This Row],[Vertex 1]],GroupVertices[Vertex],0)),1,1,"")</f>
        <v>1</v>
      </c>
      <c r="P92" s="93" t="str">
        <f>REPLACE(INDEX(GroupVertices[Group], MATCH(Edges[[#This Row],[Vertex 2]],GroupVertices[Vertex],0)),1,1,"")</f>
        <v>1</v>
      </c>
    </row>
    <row r="93" spans="1:16" ht="15.75" customHeight="1" thickTop="1" thickBot="1" x14ac:dyDescent="0.3">
      <c r="A93" s="76" t="s">
        <v>208</v>
      </c>
      <c r="B93" s="76" t="s">
        <v>215</v>
      </c>
      <c r="C93" s="77"/>
      <c r="D93" s="78">
        <v>1.1428571428571428</v>
      </c>
      <c r="E93" s="79"/>
      <c r="F93" s="80"/>
      <c r="G93" s="77"/>
      <c r="H93" s="81"/>
      <c r="I93" s="82"/>
      <c r="J93" s="82"/>
      <c r="K93" s="51"/>
      <c r="L93" s="83">
        <v>93</v>
      </c>
      <c r="M93" s="83"/>
      <c r="N93" s="84">
        <v>2</v>
      </c>
      <c r="O93" s="93" t="str">
        <f>REPLACE(INDEX(GroupVertices[Group], MATCH(Edges[[#This Row],[Vertex 1]],GroupVertices[Vertex],0)),1,1,"")</f>
        <v>1</v>
      </c>
      <c r="P93" s="93" t="str">
        <f>REPLACE(INDEX(GroupVertices[Group], MATCH(Edges[[#This Row],[Vertex 2]],GroupVertices[Vertex],0)),1,1,"")</f>
        <v>1</v>
      </c>
    </row>
    <row r="94" spans="1:16" ht="15.75" customHeight="1" thickTop="1" thickBot="1" x14ac:dyDescent="0.3">
      <c r="A94" s="76" t="s">
        <v>208</v>
      </c>
      <c r="B94" s="76" t="s">
        <v>263</v>
      </c>
      <c r="C94" s="77"/>
      <c r="D94" s="78">
        <v>1</v>
      </c>
      <c r="E94" s="79"/>
      <c r="F94" s="80"/>
      <c r="G94" s="77"/>
      <c r="H94" s="81"/>
      <c r="I94" s="82"/>
      <c r="J94" s="82"/>
      <c r="K94" s="51"/>
      <c r="L94" s="83">
        <v>94</v>
      </c>
      <c r="M94" s="83"/>
      <c r="N94" s="84">
        <v>1</v>
      </c>
      <c r="O94" s="93" t="str">
        <f>REPLACE(INDEX(GroupVertices[Group], MATCH(Edges[[#This Row],[Vertex 1]],GroupVertices[Vertex],0)),1,1,"")</f>
        <v>1</v>
      </c>
      <c r="P94" s="93" t="str">
        <f>REPLACE(INDEX(GroupVertices[Group], MATCH(Edges[[#This Row],[Vertex 2]],GroupVertices[Vertex],0)),1,1,"")</f>
        <v>1</v>
      </c>
    </row>
    <row r="95" spans="1:16" ht="15.75" customHeight="1" thickTop="1" thickBot="1" x14ac:dyDescent="0.3">
      <c r="A95" s="76" t="s">
        <v>208</v>
      </c>
      <c r="B95" s="76" t="s">
        <v>264</v>
      </c>
      <c r="C95" s="77"/>
      <c r="D95" s="78">
        <v>1.7142857142857144</v>
      </c>
      <c r="E95" s="79"/>
      <c r="F95" s="80"/>
      <c r="G95" s="77"/>
      <c r="H95" s="81"/>
      <c r="I95" s="82"/>
      <c r="J95" s="82"/>
      <c r="K95" s="51"/>
      <c r="L95" s="83">
        <v>95</v>
      </c>
      <c r="M95" s="83"/>
      <c r="N95" s="84">
        <v>6</v>
      </c>
      <c r="O95" s="93" t="str">
        <f>REPLACE(INDEX(GroupVertices[Group], MATCH(Edges[[#This Row],[Vertex 1]],GroupVertices[Vertex],0)),1,1,"")</f>
        <v>1</v>
      </c>
      <c r="P95" s="93" t="str">
        <f>REPLACE(INDEX(GroupVertices[Group], MATCH(Edges[[#This Row],[Vertex 2]],GroupVertices[Vertex],0)),1,1,"")</f>
        <v>1</v>
      </c>
    </row>
    <row r="96" spans="1:16" ht="15.75" customHeight="1" thickTop="1" thickBot="1" x14ac:dyDescent="0.3">
      <c r="A96" s="76" t="s">
        <v>208</v>
      </c>
      <c r="B96" s="76" t="s">
        <v>265</v>
      </c>
      <c r="C96" s="77"/>
      <c r="D96" s="78">
        <v>1.2857142857142856</v>
      </c>
      <c r="E96" s="79"/>
      <c r="F96" s="80"/>
      <c r="G96" s="77"/>
      <c r="H96" s="81"/>
      <c r="I96" s="82"/>
      <c r="J96" s="82"/>
      <c r="K96" s="51"/>
      <c r="L96" s="83">
        <v>96</v>
      </c>
      <c r="M96" s="83"/>
      <c r="N96" s="84">
        <v>3</v>
      </c>
      <c r="O96" s="93" t="str">
        <f>REPLACE(INDEX(GroupVertices[Group], MATCH(Edges[[#This Row],[Vertex 1]],GroupVertices[Vertex],0)),1,1,"")</f>
        <v>1</v>
      </c>
      <c r="P96" s="93" t="str">
        <f>REPLACE(INDEX(GroupVertices[Group], MATCH(Edges[[#This Row],[Vertex 2]],GroupVertices[Vertex],0)),1,1,"")</f>
        <v>1</v>
      </c>
    </row>
    <row r="97" spans="1:16" ht="15.75" customHeight="1" thickTop="1" thickBot="1" x14ac:dyDescent="0.3">
      <c r="A97" s="76" t="s">
        <v>208</v>
      </c>
      <c r="B97" s="76" t="s">
        <v>266</v>
      </c>
      <c r="C97" s="77"/>
      <c r="D97" s="78">
        <v>1</v>
      </c>
      <c r="E97" s="79"/>
      <c r="F97" s="80"/>
      <c r="G97" s="77"/>
      <c r="H97" s="81"/>
      <c r="I97" s="82"/>
      <c r="J97" s="82"/>
      <c r="K97" s="51"/>
      <c r="L97" s="83">
        <v>97</v>
      </c>
      <c r="M97" s="83"/>
      <c r="N97" s="84">
        <v>1</v>
      </c>
      <c r="O97" s="93" t="str">
        <f>REPLACE(INDEX(GroupVertices[Group], MATCH(Edges[[#This Row],[Vertex 1]],GroupVertices[Vertex],0)),1,1,"")</f>
        <v>1</v>
      </c>
      <c r="P97" s="93" t="str">
        <f>REPLACE(INDEX(GroupVertices[Group], MATCH(Edges[[#This Row],[Vertex 2]],GroupVertices[Vertex],0)),1,1,"")</f>
        <v>1</v>
      </c>
    </row>
    <row r="98" spans="1:16" ht="15.75" customHeight="1" thickTop="1" thickBot="1" x14ac:dyDescent="0.3">
      <c r="A98" s="76" t="s">
        <v>208</v>
      </c>
      <c r="B98" s="76" t="s">
        <v>267</v>
      </c>
      <c r="C98" s="77"/>
      <c r="D98" s="78">
        <v>1</v>
      </c>
      <c r="E98" s="79"/>
      <c r="F98" s="80"/>
      <c r="G98" s="77"/>
      <c r="H98" s="81"/>
      <c r="I98" s="82"/>
      <c r="J98" s="82"/>
      <c r="K98" s="51"/>
      <c r="L98" s="83">
        <v>98</v>
      </c>
      <c r="M98" s="83"/>
      <c r="N98" s="84">
        <v>1</v>
      </c>
      <c r="O98" s="93" t="str">
        <f>REPLACE(INDEX(GroupVertices[Group], MATCH(Edges[[#This Row],[Vertex 1]],GroupVertices[Vertex],0)),1,1,"")</f>
        <v>1</v>
      </c>
      <c r="P98" s="93" t="str">
        <f>REPLACE(INDEX(GroupVertices[Group], MATCH(Edges[[#This Row],[Vertex 2]],GroupVertices[Vertex],0)),1,1,"")</f>
        <v>1</v>
      </c>
    </row>
    <row r="99" spans="1:16" ht="15.75" customHeight="1" thickTop="1" thickBot="1" x14ac:dyDescent="0.3">
      <c r="A99" s="76" t="s">
        <v>208</v>
      </c>
      <c r="B99" s="76" t="s">
        <v>216</v>
      </c>
      <c r="C99" s="77"/>
      <c r="D99" s="78">
        <v>1</v>
      </c>
      <c r="E99" s="79"/>
      <c r="F99" s="80"/>
      <c r="G99" s="77"/>
      <c r="H99" s="81"/>
      <c r="I99" s="82"/>
      <c r="J99" s="82"/>
      <c r="K99" s="51"/>
      <c r="L99" s="83">
        <v>99</v>
      </c>
      <c r="M99" s="83"/>
      <c r="N99" s="84">
        <v>1</v>
      </c>
      <c r="O99" s="93" t="str">
        <f>REPLACE(INDEX(GroupVertices[Group], MATCH(Edges[[#This Row],[Vertex 1]],GroupVertices[Vertex],0)),1,1,"")</f>
        <v>1</v>
      </c>
      <c r="P99" s="93" t="str">
        <f>REPLACE(INDEX(GroupVertices[Group], MATCH(Edges[[#This Row],[Vertex 2]],GroupVertices[Vertex],0)),1,1,"")</f>
        <v>1</v>
      </c>
    </row>
    <row r="100" spans="1:16" ht="15.75" customHeight="1" thickTop="1" thickBot="1" x14ac:dyDescent="0.3">
      <c r="A100" s="76" t="s">
        <v>208</v>
      </c>
      <c r="B100" s="76" t="s">
        <v>217</v>
      </c>
      <c r="C100" s="77"/>
      <c r="D100" s="78">
        <v>1.4285714285714286</v>
      </c>
      <c r="E100" s="79"/>
      <c r="F100" s="80"/>
      <c r="G100" s="77"/>
      <c r="H100" s="81"/>
      <c r="I100" s="82"/>
      <c r="J100" s="82"/>
      <c r="K100" s="51"/>
      <c r="L100" s="83">
        <v>100</v>
      </c>
      <c r="M100" s="83"/>
      <c r="N100" s="84">
        <v>4</v>
      </c>
      <c r="O100" s="93" t="str">
        <f>REPLACE(INDEX(GroupVertices[Group], MATCH(Edges[[#This Row],[Vertex 1]],GroupVertices[Vertex],0)),1,1,"")</f>
        <v>1</v>
      </c>
      <c r="P100" s="93" t="str">
        <f>REPLACE(INDEX(GroupVertices[Group], MATCH(Edges[[#This Row],[Vertex 2]],GroupVertices[Vertex],0)),1,1,"")</f>
        <v>1</v>
      </c>
    </row>
    <row r="101" spans="1:16" ht="15.75" customHeight="1" thickTop="1" thickBot="1" x14ac:dyDescent="0.3">
      <c r="A101" s="76" t="s">
        <v>208</v>
      </c>
      <c r="B101" s="76" t="s">
        <v>268</v>
      </c>
      <c r="C101" s="77"/>
      <c r="D101" s="78">
        <v>1</v>
      </c>
      <c r="E101" s="79"/>
      <c r="F101" s="80"/>
      <c r="G101" s="77"/>
      <c r="H101" s="81"/>
      <c r="I101" s="82"/>
      <c r="J101" s="82"/>
      <c r="K101" s="51"/>
      <c r="L101" s="83">
        <v>101</v>
      </c>
      <c r="M101" s="83"/>
      <c r="N101" s="84">
        <v>1</v>
      </c>
      <c r="O101" s="93" t="str">
        <f>REPLACE(INDEX(GroupVertices[Group], MATCH(Edges[[#This Row],[Vertex 1]],GroupVertices[Vertex],0)),1,1,"")</f>
        <v>1</v>
      </c>
      <c r="P101" s="93" t="str">
        <f>REPLACE(INDEX(GroupVertices[Group], MATCH(Edges[[#This Row],[Vertex 2]],GroupVertices[Vertex],0)),1,1,"")</f>
        <v>1</v>
      </c>
    </row>
    <row r="102" spans="1:16" ht="15.75" customHeight="1" thickTop="1" thickBot="1" x14ac:dyDescent="0.3">
      <c r="A102" s="76" t="s">
        <v>208</v>
      </c>
      <c r="B102" s="76" t="s">
        <v>269</v>
      </c>
      <c r="C102" s="77"/>
      <c r="D102" s="78">
        <v>1.5714285714285714</v>
      </c>
      <c r="E102" s="79"/>
      <c r="F102" s="80"/>
      <c r="G102" s="77"/>
      <c r="H102" s="81"/>
      <c r="I102" s="82"/>
      <c r="J102" s="82"/>
      <c r="K102" s="51"/>
      <c r="L102" s="83">
        <v>102</v>
      </c>
      <c r="M102" s="83"/>
      <c r="N102" s="84">
        <v>5</v>
      </c>
      <c r="O102" s="93" t="str">
        <f>REPLACE(INDEX(GroupVertices[Group], MATCH(Edges[[#This Row],[Vertex 1]],GroupVertices[Vertex],0)),1,1,"")</f>
        <v>1</v>
      </c>
      <c r="P102" s="93" t="str">
        <f>REPLACE(INDEX(GroupVertices[Group], MATCH(Edges[[#This Row],[Vertex 2]],GroupVertices[Vertex],0)),1,1,"")</f>
        <v>1</v>
      </c>
    </row>
    <row r="103" spans="1:16" ht="15.75" customHeight="1" thickTop="1" thickBot="1" x14ac:dyDescent="0.3">
      <c r="A103" s="76" t="s">
        <v>208</v>
      </c>
      <c r="B103" s="76" t="s">
        <v>270</v>
      </c>
      <c r="C103" s="77"/>
      <c r="D103" s="78">
        <v>1.1428571428571428</v>
      </c>
      <c r="E103" s="79"/>
      <c r="F103" s="80"/>
      <c r="G103" s="77"/>
      <c r="H103" s="81"/>
      <c r="I103" s="82"/>
      <c r="J103" s="82"/>
      <c r="K103" s="51"/>
      <c r="L103" s="83">
        <v>103</v>
      </c>
      <c r="M103" s="83"/>
      <c r="N103" s="84">
        <v>2</v>
      </c>
      <c r="O103" s="93" t="str">
        <f>REPLACE(INDEX(GroupVertices[Group], MATCH(Edges[[#This Row],[Vertex 1]],GroupVertices[Vertex],0)),1,1,"")</f>
        <v>1</v>
      </c>
      <c r="P103" s="93" t="str">
        <f>REPLACE(INDEX(GroupVertices[Group], MATCH(Edges[[#This Row],[Vertex 2]],GroupVertices[Vertex],0)),1,1,"")</f>
        <v>1</v>
      </c>
    </row>
    <row r="104" spans="1:16" ht="15.75" customHeight="1" thickTop="1" thickBot="1" x14ac:dyDescent="0.3">
      <c r="A104" s="76" t="s">
        <v>208</v>
      </c>
      <c r="B104" s="76" t="s">
        <v>218</v>
      </c>
      <c r="C104" s="77"/>
      <c r="D104" s="78">
        <v>1</v>
      </c>
      <c r="E104" s="79"/>
      <c r="F104" s="80"/>
      <c r="G104" s="77"/>
      <c r="H104" s="81"/>
      <c r="I104" s="82"/>
      <c r="J104" s="82"/>
      <c r="K104" s="51"/>
      <c r="L104" s="83">
        <v>104</v>
      </c>
      <c r="M104" s="83"/>
      <c r="N104" s="84">
        <v>1</v>
      </c>
      <c r="O104" s="93" t="str">
        <f>REPLACE(INDEX(GroupVertices[Group], MATCH(Edges[[#This Row],[Vertex 1]],GroupVertices[Vertex],0)),1,1,"")</f>
        <v>1</v>
      </c>
      <c r="P104" s="93" t="str">
        <f>REPLACE(INDEX(GroupVertices[Group], MATCH(Edges[[#This Row],[Vertex 2]],GroupVertices[Vertex],0)),1,1,"")</f>
        <v>1</v>
      </c>
    </row>
    <row r="105" spans="1:16" ht="15.75" customHeight="1" thickTop="1" thickBot="1" x14ac:dyDescent="0.3">
      <c r="A105" s="76" t="s">
        <v>208</v>
      </c>
      <c r="B105" s="76" t="s">
        <v>219</v>
      </c>
      <c r="C105" s="77"/>
      <c r="D105" s="78">
        <v>1.8571428571428572</v>
      </c>
      <c r="E105" s="79"/>
      <c r="F105" s="80"/>
      <c r="G105" s="77"/>
      <c r="H105" s="81"/>
      <c r="I105" s="82"/>
      <c r="J105" s="82"/>
      <c r="K105" s="51"/>
      <c r="L105" s="83">
        <v>105</v>
      </c>
      <c r="M105" s="83"/>
      <c r="N105" s="84">
        <v>7</v>
      </c>
      <c r="O105" s="93" t="str">
        <f>REPLACE(INDEX(GroupVertices[Group], MATCH(Edges[[#This Row],[Vertex 1]],GroupVertices[Vertex],0)),1,1,"")</f>
        <v>1</v>
      </c>
      <c r="P105" s="93" t="str">
        <f>REPLACE(INDEX(GroupVertices[Group], MATCH(Edges[[#This Row],[Vertex 2]],GroupVertices[Vertex],0)),1,1,"")</f>
        <v>1</v>
      </c>
    </row>
    <row r="106" spans="1:16" ht="15.75" customHeight="1" thickTop="1" thickBot="1" x14ac:dyDescent="0.3">
      <c r="A106" s="76" t="s">
        <v>208</v>
      </c>
      <c r="B106" s="76" t="s">
        <v>271</v>
      </c>
      <c r="C106" s="77"/>
      <c r="D106" s="78">
        <v>1.7142857142857144</v>
      </c>
      <c r="E106" s="79"/>
      <c r="F106" s="80"/>
      <c r="G106" s="77"/>
      <c r="H106" s="81"/>
      <c r="I106" s="82"/>
      <c r="J106" s="82"/>
      <c r="K106" s="51"/>
      <c r="L106" s="83">
        <v>106</v>
      </c>
      <c r="M106" s="83"/>
      <c r="N106" s="84">
        <v>6</v>
      </c>
      <c r="O106" s="93" t="str">
        <f>REPLACE(INDEX(GroupVertices[Group], MATCH(Edges[[#This Row],[Vertex 1]],GroupVertices[Vertex],0)),1,1,"")</f>
        <v>1</v>
      </c>
      <c r="P106" s="93" t="str">
        <f>REPLACE(INDEX(GroupVertices[Group], MATCH(Edges[[#This Row],[Vertex 2]],GroupVertices[Vertex],0)),1,1,"")</f>
        <v>1</v>
      </c>
    </row>
    <row r="107" spans="1:16" ht="15.75" customHeight="1" thickTop="1" thickBot="1" x14ac:dyDescent="0.3">
      <c r="A107" s="76" t="s">
        <v>208</v>
      </c>
      <c r="B107" s="76" t="s">
        <v>220</v>
      </c>
      <c r="C107" s="77"/>
      <c r="D107" s="78">
        <v>1</v>
      </c>
      <c r="E107" s="79"/>
      <c r="F107" s="80"/>
      <c r="G107" s="77"/>
      <c r="H107" s="81"/>
      <c r="I107" s="82"/>
      <c r="J107" s="82"/>
      <c r="K107" s="51"/>
      <c r="L107" s="83">
        <v>107</v>
      </c>
      <c r="M107" s="83"/>
      <c r="N107" s="84">
        <v>1</v>
      </c>
      <c r="O107" s="93" t="str">
        <f>REPLACE(INDEX(GroupVertices[Group], MATCH(Edges[[#This Row],[Vertex 1]],GroupVertices[Vertex],0)),1,1,"")</f>
        <v>1</v>
      </c>
      <c r="P107" s="93" t="str">
        <f>REPLACE(INDEX(GroupVertices[Group], MATCH(Edges[[#This Row],[Vertex 2]],GroupVertices[Vertex],0)),1,1,"")</f>
        <v>1</v>
      </c>
    </row>
    <row r="108" spans="1:16" ht="15.75" customHeight="1" thickTop="1" thickBot="1" x14ac:dyDescent="0.3">
      <c r="A108" s="76" t="s">
        <v>208</v>
      </c>
      <c r="B108" s="76" t="s">
        <v>272</v>
      </c>
      <c r="C108" s="77"/>
      <c r="D108" s="78">
        <v>1.2857142857142856</v>
      </c>
      <c r="E108" s="79"/>
      <c r="F108" s="80"/>
      <c r="G108" s="77"/>
      <c r="H108" s="81"/>
      <c r="I108" s="82"/>
      <c r="J108" s="82"/>
      <c r="K108" s="51"/>
      <c r="L108" s="83">
        <v>108</v>
      </c>
      <c r="M108" s="83"/>
      <c r="N108" s="84">
        <v>3</v>
      </c>
      <c r="O108" s="93" t="str">
        <f>REPLACE(INDEX(GroupVertices[Group], MATCH(Edges[[#This Row],[Vertex 1]],GroupVertices[Vertex],0)),1,1,"")</f>
        <v>1</v>
      </c>
      <c r="P108" s="93" t="str">
        <f>REPLACE(INDEX(GroupVertices[Group], MATCH(Edges[[#This Row],[Vertex 2]],GroupVertices[Vertex],0)),1,1,"")</f>
        <v>1</v>
      </c>
    </row>
    <row r="109" spans="1:16" ht="15.75" customHeight="1" thickTop="1" thickBot="1" x14ac:dyDescent="0.3">
      <c r="A109" s="76" t="s">
        <v>208</v>
      </c>
      <c r="B109" s="76" t="s">
        <v>273</v>
      </c>
      <c r="C109" s="77"/>
      <c r="D109" s="78">
        <v>4</v>
      </c>
      <c r="E109" s="79"/>
      <c r="F109" s="80"/>
      <c r="G109" s="77"/>
      <c r="H109" s="81"/>
      <c r="I109" s="82"/>
      <c r="J109" s="82"/>
      <c r="K109" s="51"/>
      <c r="L109" s="83">
        <v>109</v>
      </c>
      <c r="M109" s="83"/>
      <c r="N109" s="84">
        <v>22</v>
      </c>
      <c r="O109" s="93" t="str">
        <f>REPLACE(INDEX(GroupVertices[Group], MATCH(Edges[[#This Row],[Vertex 1]],GroupVertices[Vertex],0)),1,1,"")</f>
        <v>1</v>
      </c>
      <c r="P109" s="93" t="str">
        <f>REPLACE(INDEX(GroupVertices[Group], MATCH(Edges[[#This Row],[Vertex 2]],GroupVertices[Vertex],0)),1,1,"")</f>
        <v>1</v>
      </c>
    </row>
    <row r="110" spans="1:16" ht="15.75" customHeight="1" thickTop="1" thickBot="1" x14ac:dyDescent="0.3">
      <c r="A110" s="76" t="s">
        <v>208</v>
      </c>
      <c r="B110" s="76" t="s">
        <v>274</v>
      </c>
      <c r="C110" s="77"/>
      <c r="D110" s="78">
        <v>1</v>
      </c>
      <c r="E110" s="79"/>
      <c r="F110" s="80"/>
      <c r="G110" s="77"/>
      <c r="H110" s="81"/>
      <c r="I110" s="82"/>
      <c r="J110" s="82"/>
      <c r="K110" s="51"/>
      <c r="L110" s="83">
        <v>110</v>
      </c>
      <c r="M110" s="83"/>
      <c r="N110" s="84">
        <v>1</v>
      </c>
      <c r="O110" s="93" t="str">
        <f>REPLACE(INDEX(GroupVertices[Group], MATCH(Edges[[#This Row],[Vertex 1]],GroupVertices[Vertex],0)),1,1,"")</f>
        <v>1</v>
      </c>
      <c r="P110" s="93" t="str">
        <f>REPLACE(INDEX(GroupVertices[Group], MATCH(Edges[[#This Row],[Vertex 2]],GroupVertices[Vertex],0)),1,1,"")</f>
        <v>1</v>
      </c>
    </row>
    <row r="111" spans="1:16" ht="15.75" customHeight="1" thickTop="1" thickBot="1" x14ac:dyDescent="0.3">
      <c r="A111" s="76" t="s">
        <v>208</v>
      </c>
      <c r="B111" s="76" t="s">
        <v>180</v>
      </c>
      <c r="C111" s="77"/>
      <c r="D111" s="78">
        <v>1.1428571428571428</v>
      </c>
      <c r="E111" s="79"/>
      <c r="F111" s="80"/>
      <c r="G111" s="77"/>
      <c r="H111" s="81"/>
      <c r="I111" s="82"/>
      <c r="J111" s="82"/>
      <c r="K111" s="51"/>
      <c r="L111" s="83">
        <v>111</v>
      </c>
      <c r="M111" s="83"/>
      <c r="N111" s="84">
        <v>2</v>
      </c>
      <c r="O111" s="93" t="str">
        <f>REPLACE(INDEX(GroupVertices[Group], MATCH(Edges[[#This Row],[Vertex 1]],GroupVertices[Vertex],0)),1,1,"")</f>
        <v>1</v>
      </c>
      <c r="P111" s="93" t="str">
        <f>REPLACE(INDEX(GroupVertices[Group], MATCH(Edges[[#This Row],[Vertex 2]],GroupVertices[Vertex],0)),1,1,"")</f>
        <v>1</v>
      </c>
    </row>
    <row r="112" spans="1:16" ht="15.75" customHeight="1" thickTop="1" thickBot="1" x14ac:dyDescent="0.3">
      <c r="A112" s="76" t="s">
        <v>275</v>
      </c>
      <c r="B112" s="76" t="s">
        <v>276</v>
      </c>
      <c r="C112" s="77"/>
      <c r="D112" s="78">
        <v>1</v>
      </c>
      <c r="E112" s="79"/>
      <c r="F112" s="80"/>
      <c r="G112" s="77"/>
      <c r="H112" s="81"/>
      <c r="I112" s="82"/>
      <c r="J112" s="82"/>
      <c r="K112" s="51"/>
      <c r="L112" s="83">
        <v>112</v>
      </c>
      <c r="M112" s="83"/>
      <c r="N112" s="84">
        <v>1</v>
      </c>
      <c r="O112" s="93" t="str">
        <f>REPLACE(INDEX(GroupVertices[Group], MATCH(Edges[[#This Row],[Vertex 1]],GroupVertices[Vertex],0)),1,1,"")</f>
        <v>1</v>
      </c>
      <c r="P112" s="93" t="str">
        <f>REPLACE(INDEX(GroupVertices[Group], MATCH(Edges[[#This Row],[Vertex 2]],GroupVertices[Vertex],0)),1,1,"")</f>
        <v>1</v>
      </c>
    </row>
    <row r="113" spans="1:16" ht="15.75" customHeight="1" thickTop="1" thickBot="1" x14ac:dyDescent="0.3">
      <c r="A113" s="76" t="s">
        <v>275</v>
      </c>
      <c r="B113" s="76" t="s">
        <v>203</v>
      </c>
      <c r="C113" s="77"/>
      <c r="D113" s="78">
        <v>1</v>
      </c>
      <c r="E113" s="79"/>
      <c r="F113" s="80"/>
      <c r="G113" s="77"/>
      <c r="H113" s="81"/>
      <c r="I113" s="82"/>
      <c r="J113" s="82"/>
      <c r="K113" s="51"/>
      <c r="L113" s="83">
        <v>113</v>
      </c>
      <c r="M113" s="83"/>
      <c r="N113" s="84">
        <v>1</v>
      </c>
      <c r="O113" s="93" t="str">
        <f>REPLACE(INDEX(GroupVertices[Group], MATCH(Edges[[#This Row],[Vertex 1]],GroupVertices[Vertex],0)),1,1,"")</f>
        <v>1</v>
      </c>
      <c r="P113" s="93" t="str">
        <f>REPLACE(INDEX(GroupVertices[Group], MATCH(Edges[[#This Row],[Vertex 2]],GroupVertices[Vertex],0)),1,1,"")</f>
        <v>1</v>
      </c>
    </row>
    <row r="114" spans="1:16" ht="15.75" customHeight="1" thickTop="1" thickBot="1" x14ac:dyDescent="0.3">
      <c r="A114" s="76" t="s">
        <v>275</v>
      </c>
      <c r="B114" s="76" t="s">
        <v>277</v>
      </c>
      <c r="C114" s="77"/>
      <c r="D114" s="78">
        <v>1</v>
      </c>
      <c r="E114" s="79"/>
      <c r="F114" s="80"/>
      <c r="G114" s="77"/>
      <c r="H114" s="81"/>
      <c r="I114" s="82"/>
      <c r="J114" s="82"/>
      <c r="K114" s="51"/>
      <c r="L114" s="83">
        <v>114</v>
      </c>
      <c r="M114" s="83"/>
      <c r="N114" s="84">
        <v>1</v>
      </c>
      <c r="O114" s="93" t="str">
        <f>REPLACE(INDEX(GroupVertices[Group], MATCH(Edges[[#This Row],[Vertex 1]],GroupVertices[Vertex],0)),1,1,"")</f>
        <v>1</v>
      </c>
      <c r="P114" s="93" t="str">
        <f>REPLACE(INDEX(GroupVertices[Group], MATCH(Edges[[#This Row],[Vertex 2]],GroupVertices[Vertex],0)),1,1,"")</f>
        <v>1</v>
      </c>
    </row>
    <row r="115" spans="1:16" ht="15.75" customHeight="1" thickTop="1" thickBot="1" x14ac:dyDescent="0.3">
      <c r="A115" s="76" t="s">
        <v>278</v>
      </c>
      <c r="B115" s="76" t="s">
        <v>279</v>
      </c>
      <c r="C115" s="77"/>
      <c r="D115" s="78">
        <v>1.1428571428571428</v>
      </c>
      <c r="E115" s="79"/>
      <c r="F115" s="80"/>
      <c r="G115" s="77"/>
      <c r="H115" s="81"/>
      <c r="I115" s="82"/>
      <c r="J115" s="82"/>
      <c r="K115" s="51"/>
      <c r="L115" s="83">
        <v>115</v>
      </c>
      <c r="M115" s="83"/>
      <c r="N115" s="84">
        <v>2</v>
      </c>
      <c r="O115" s="93" t="str">
        <f>REPLACE(INDEX(GroupVertices[Group], MATCH(Edges[[#This Row],[Vertex 1]],GroupVertices[Vertex],0)),1,1,"")</f>
        <v>26</v>
      </c>
      <c r="P115" s="93" t="str">
        <f>REPLACE(INDEX(GroupVertices[Group], MATCH(Edges[[#This Row],[Vertex 2]],GroupVertices[Vertex],0)),1,1,"")</f>
        <v>26</v>
      </c>
    </row>
    <row r="116" spans="1:16" ht="15.75" customHeight="1" thickTop="1" thickBot="1" x14ac:dyDescent="0.3">
      <c r="A116" s="76" t="s">
        <v>278</v>
      </c>
      <c r="B116" s="76" t="s">
        <v>280</v>
      </c>
      <c r="C116" s="77"/>
      <c r="D116" s="78">
        <v>1.1428571428571428</v>
      </c>
      <c r="E116" s="79"/>
      <c r="F116" s="80"/>
      <c r="G116" s="77"/>
      <c r="H116" s="81"/>
      <c r="I116" s="82"/>
      <c r="J116" s="82"/>
      <c r="K116" s="51"/>
      <c r="L116" s="83">
        <v>116</v>
      </c>
      <c r="M116" s="83"/>
      <c r="N116" s="84">
        <v>2</v>
      </c>
      <c r="O116" s="93" t="str">
        <f>REPLACE(INDEX(GroupVertices[Group], MATCH(Edges[[#This Row],[Vertex 1]],GroupVertices[Vertex],0)),1,1,"")</f>
        <v>26</v>
      </c>
      <c r="P116" s="93" t="str">
        <f>REPLACE(INDEX(GroupVertices[Group], MATCH(Edges[[#This Row],[Vertex 2]],GroupVertices[Vertex],0)),1,1,"")</f>
        <v>26</v>
      </c>
    </row>
    <row r="117" spans="1:16" ht="15.75" customHeight="1" thickTop="1" thickBot="1" x14ac:dyDescent="0.3">
      <c r="A117" s="76" t="s">
        <v>281</v>
      </c>
      <c r="B117" s="76" t="s">
        <v>200</v>
      </c>
      <c r="C117" s="77"/>
      <c r="D117" s="78">
        <v>1.7142857142857144</v>
      </c>
      <c r="E117" s="79"/>
      <c r="F117" s="80"/>
      <c r="G117" s="77"/>
      <c r="H117" s="81"/>
      <c r="I117" s="82"/>
      <c r="J117" s="82"/>
      <c r="K117" s="51"/>
      <c r="L117" s="83">
        <v>117</v>
      </c>
      <c r="M117" s="83"/>
      <c r="N117" s="84">
        <v>6</v>
      </c>
      <c r="O117" s="93" t="str">
        <f>REPLACE(INDEX(GroupVertices[Group], MATCH(Edges[[#This Row],[Vertex 1]],GroupVertices[Vertex],0)),1,1,"")</f>
        <v>1</v>
      </c>
      <c r="P117" s="93" t="str">
        <f>REPLACE(INDEX(GroupVertices[Group], MATCH(Edges[[#This Row],[Vertex 2]],GroupVertices[Vertex],0)),1,1,"")</f>
        <v>1</v>
      </c>
    </row>
    <row r="118" spans="1:16" ht="15.75" customHeight="1" thickTop="1" thickBot="1" x14ac:dyDescent="0.3">
      <c r="A118" s="76" t="s">
        <v>282</v>
      </c>
      <c r="B118" s="76" t="s">
        <v>283</v>
      </c>
      <c r="C118" s="77"/>
      <c r="D118" s="78">
        <v>1.7142857142857144</v>
      </c>
      <c r="E118" s="79"/>
      <c r="F118" s="80"/>
      <c r="G118" s="77"/>
      <c r="H118" s="81"/>
      <c r="I118" s="82"/>
      <c r="J118" s="82"/>
      <c r="K118" s="51"/>
      <c r="L118" s="83">
        <v>118</v>
      </c>
      <c r="M118" s="83"/>
      <c r="N118" s="84">
        <v>6</v>
      </c>
      <c r="O118" s="93" t="str">
        <f>REPLACE(INDEX(GroupVertices[Group], MATCH(Edges[[#This Row],[Vertex 1]],GroupVertices[Vertex],0)),1,1,"")</f>
        <v>1</v>
      </c>
      <c r="P118" s="93" t="str">
        <f>REPLACE(INDEX(GroupVertices[Group], MATCH(Edges[[#This Row],[Vertex 2]],GroupVertices[Vertex],0)),1,1,"")</f>
        <v>1</v>
      </c>
    </row>
    <row r="119" spans="1:16" ht="15.75" customHeight="1" thickTop="1" thickBot="1" x14ac:dyDescent="0.3">
      <c r="A119" s="76" t="s">
        <v>282</v>
      </c>
      <c r="B119" s="76" t="s">
        <v>200</v>
      </c>
      <c r="C119" s="77"/>
      <c r="D119" s="78">
        <v>1.4285714285714286</v>
      </c>
      <c r="E119" s="79"/>
      <c r="F119" s="80"/>
      <c r="G119" s="77"/>
      <c r="H119" s="81"/>
      <c r="I119" s="82"/>
      <c r="J119" s="82"/>
      <c r="K119" s="51"/>
      <c r="L119" s="83">
        <v>119</v>
      </c>
      <c r="M119" s="83"/>
      <c r="N119" s="84">
        <v>4</v>
      </c>
      <c r="O119" s="93" t="str">
        <f>REPLACE(INDEX(GroupVertices[Group], MATCH(Edges[[#This Row],[Vertex 1]],GroupVertices[Vertex],0)),1,1,"")</f>
        <v>1</v>
      </c>
      <c r="P119" s="93" t="str">
        <f>REPLACE(INDEX(GroupVertices[Group], MATCH(Edges[[#This Row],[Vertex 2]],GroupVertices[Vertex],0)),1,1,"")</f>
        <v>1</v>
      </c>
    </row>
    <row r="120" spans="1:16" ht="15.75" customHeight="1" thickTop="1" thickBot="1" x14ac:dyDescent="0.3">
      <c r="A120" s="76" t="s">
        <v>282</v>
      </c>
      <c r="B120" s="76" t="s">
        <v>284</v>
      </c>
      <c r="C120" s="77"/>
      <c r="D120" s="78">
        <v>1.1428571428571428</v>
      </c>
      <c r="E120" s="79"/>
      <c r="F120" s="80"/>
      <c r="G120" s="77"/>
      <c r="H120" s="81"/>
      <c r="I120" s="82"/>
      <c r="J120" s="82"/>
      <c r="K120" s="51"/>
      <c r="L120" s="83">
        <v>120</v>
      </c>
      <c r="M120" s="83"/>
      <c r="N120" s="84">
        <v>2</v>
      </c>
      <c r="O120" s="93" t="str">
        <f>REPLACE(INDEX(GroupVertices[Group], MATCH(Edges[[#This Row],[Vertex 1]],GroupVertices[Vertex],0)),1,1,"")</f>
        <v>1</v>
      </c>
      <c r="P120" s="93" t="str">
        <f>REPLACE(INDEX(GroupVertices[Group], MATCH(Edges[[#This Row],[Vertex 2]],GroupVertices[Vertex],0)),1,1,"")</f>
        <v>1</v>
      </c>
    </row>
    <row r="121" spans="1:16" ht="15.75" customHeight="1" thickTop="1" thickBot="1" x14ac:dyDescent="0.3">
      <c r="A121" s="76" t="s">
        <v>282</v>
      </c>
      <c r="B121" s="76" t="s">
        <v>277</v>
      </c>
      <c r="C121" s="77"/>
      <c r="D121" s="78">
        <v>1.5714285714285714</v>
      </c>
      <c r="E121" s="79"/>
      <c r="F121" s="80"/>
      <c r="G121" s="77"/>
      <c r="H121" s="81"/>
      <c r="I121" s="82"/>
      <c r="J121" s="82"/>
      <c r="K121" s="51"/>
      <c r="L121" s="83">
        <v>121</v>
      </c>
      <c r="M121" s="83"/>
      <c r="N121" s="84">
        <v>5</v>
      </c>
      <c r="O121" s="93" t="str">
        <f>REPLACE(INDEX(GroupVertices[Group], MATCH(Edges[[#This Row],[Vertex 1]],GroupVertices[Vertex],0)),1,1,"")</f>
        <v>1</v>
      </c>
      <c r="P121" s="93" t="str">
        <f>REPLACE(INDEX(GroupVertices[Group], MATCH(Edges[[#This Row],[Vertex 2]],GroupVertices[Vertex],0)),1,1,"")</f>
        <v>1</v>
      </c>
    </row>
    <row r="122" spans="1:16" ht="15.75" customHeight="1" thickTop="1" thickBot="1" x14ac:dyDescent="0.3">
      <c r="A122" s="76" t="s">
        <v>282</v>
      </c>
      <c r="B122" s="76" t="s">
        <v>285</v>
      </c>
      <c r="C122" s="77"/>
      <c r="D122" s="78">
        <v>1.5714285714285714</v>
      </c>
      <c r="E122" s="79"/>
      <c r="F122" s="80"/>
      <c r="G122" s="77"/>
      <c r="H122" s="81"/>
      <c r="I122" s="82"/>
      <c r="J122" s="82"/>
      <c r="K122" s="51"/>
      <c r="L122" s="83">
        <v>122</v>
      </c>
      <c r="M122" s="83"/>
      <c r="N122" s="84">
        <v>5</v>
      </c>
      <c r="O122" s="93" t="str">
        <f>REPLACE(INDEX(GroupVertices[Group], MATCH(Edges[[#This Row],[Vertex 1]],GroupVertices[Vertex],0)),1,1,"")</f>
        <v>1</v>
      </c>
      <c r="P122" s="93" t="str">
        <f>REPLACE(INDEX(GroupVertices[Group], MATCH(Edges[[#This Row],[Vertex 2]],GroupVertices[Vertex],0)),1,1,"")</f>
        <v>1</v>
      </c>
    </row>
    <row r="123" spans="1:16" ht="15.75" customHeight="1" thickTop="1" thickBot="1" x14ac:dyDescent="0.3">
      <c r="A123" s="76" t="s">
        <v>286</v>
      </c>
      <c r="B123" s="76" t="s">
        <v>287</v>
      </c>
      <c r="C123" s="77"/>
      <c r="D123" s="78">
        <v>1</v>
      </c>
      <c r="E123" s="79"/>
      <c r="F123" s="80"/>
      <c r="G123" s="77"/>
      <c r="H123" s="81"/>
      <c r="I123" s="82"/>
      <c r="J123" s="82"/>
      <c r="K123" s="51"/>
      <c r="L123" s="83">
        <v>123</v>
      </c>
      <c r="M123" s="83"/>
      <c r="N123" s="84">
        <v>1</v>
      </c>
      <c r="O123" s="93" t="str">
        <f>REPLACE(INDEX(GroupVertices[Group], MATCH(Edges[[#This Row],[Vertex 1]],GroupVertices[Vertex],0)),1,1,"")</f>
        <v>1</v>
      </c>
      <c r="P123" s="93" t="str">
        <f>REPLACE(INDEX(GroupVertices[Group], MATCH(Edges[[#This Row],[Vertex 2]],GroupVertices[Vertex],0)),1,1,"")</f>
        <v>1</v>
      </c>
    </row>
    <row r="124" spans="1:16" ht="15.75" customHeight="1" thickTop="1" thickBot="1" x14ac:dyDescent="0.3">
      <c r="A124" s="76" t="s">
        <v>286</v>
      </c>
      <c r="B124" s="76" t="s">
        <v>272</v>
      </c>
      <c r="C124" s="77"/>
      <c r="D124" s="78">
        <v>1</v>
      </c>
      <c r="E124" s="79"/>
      <c r="F124" s="80"/>
      <c r="G124" s="77"/>
      <c r="H124" s="81"/>
      <c r="I124" s="82"/>
      <c r="J124" s="82"/>
      <c r="K124" s="51"/>
      <c r="L124" s="83">
        <v>124</v>
      </c>
      <c r="M124" s="83"/>
      <c r="N124" s="84">
        <v>1</v>
      </c>
      <c r="O124" s="93" t="str">
        <f>REPLACE(INDEX(GroupVertices[Group], MATCH(Edges[[#This Row],[Vertex 1]],GroupVertices[Vertex],0)),1,1,"")</f>
        <v>1</v>
      </c>
      <c r="P124" s="93" t="str">
        <f>REPLACE(INDEX(GroupVertices[Group], MATCH(Edges[[#This Row],[Vertex 2]],GroupVertices[Vertex],0)),1,1,"")</f>
        <v>1</v>
      </c>
    </row>
    <row r="125" spans="1:16" ht="15.75" customHeight="1" thickTop="1" thickBot="1" x14ac:dyDescent="0.3">
      <c r="A125" s="76" t="s">
        <v>288</v>
      </c>
      <c r="B125" s="76" t="s">
        <v>289</v>
      </c>
      <c r="C125" s="77"/>
      <c r="D125" s="78">
        <v>1.4285714285714286</v>
      </c>
      <c r="E125" s="79"/>
      <c r="F125" s="80"/>
      <c r="G125" s="77"/>
      <c r="H125" s="81"/>
      <c r="I125" s="82"/>
      <c r="J125" s="82"/>
      <c r="K125" s="51"/>
      <c r="L125" s="83">
        <v>125</v>
      </c>
      <c r="M125" s="83"/>
      <c r="N125" s="84">
        <v>4</v>
      </c>
      <c r="O125" s="93" t="str">
        <f>REPLACE(INDEX(GroupVertices[Group], MATCH(Edges[[#This Row],[Vertex 1]],GroupVertices[Vertex],0)),1,1,"")</f>
        <v>1</v>
      </c>
      <c r="P125" s="93" t="str">
        <f>REPLACE(INDEX(GroupVertices[Group], MATCH(Edges[[#This Row],[Vertex 2]],GroupVertices[Vertex],0)),1,1,"")</f>
        <v>1</v>
      </c>
    </row>
    <row r="126" spans="1:16" ht="15.75" customHeight="1" thickTop="1" thickBot="1" x14ac:dyDescent="0.3">
      <c r="A126" s="76" t="s">
        <v>290</v>
      </c>
      <c r="B126" s="76" t="s">
        <v>291</v>
      </c>
      <c r="C126" s="77"/>
      <c r="D126" s="78">
        <v>1.1428571428571428</v>
      </c>
      <c r="E126" s="79"/>
      <c r="F126" s="80"/>
      <c r="G126" s="77"/>
      <c r="H126" s="81"/>
      <c r="I126" s="82"/>
      <c r="J126" s="82"/>
      <c r="K126" s="51"/>
      <c r="L126" s="83">
        <v>126</v>
      </c>
      <c r="M126" s="83"/>
      <c r="N126" s="84">
        <v>2</v>
      </c>
      <c r="O126" s="93" t="str">
        <f>REPLACE(INDEX(GroupVertices[Group], MATCH(Edges[[#This Row],[Vertex 1]],GroupVertices[Vertex],0)),1,1,"")</f>
        <v>48</v>
      </c>
      <c r="P126" s="93" t="str">
        <f>REPLACE(INDEX(GroupVertices[Group], MATCH(Edges[[#This Row],[Vertex 2]],GroupVertices[Vertex],0)),1,1,"")</f>
        <v>48</v>
      </c>
    </row>
    <row r="127" spans="1:16" ht="15.75" customHeight="1" thickTop="1" thickBot="1" x14ac:dyDescent="0.3">
      <c r="A127" s="76" t="s">
        <v>292</v>
      </c>
      <c r="B127" s="76" t="s">
        <v>293</v>
      </c>
      <c r="C127" s="77"/>
      <c r="D127" s="78">
        <v>1</v>
      </c>
      <c r="E127" s="79"/>
      <c r="F127" s="80"/>
      <c r="G127" s="77"/>
      <c r="H127" s="81"/>
      <c r="I127" s="82"/>
      <c r="J127" s="82"/>
      <c r="K127" s="51"/>
      <c r="L127" s="83">
        <v>127</v>
      </c>
      <c r="M127" s="83"/>
      <c r="N127" s="84">
        <v>1</v>
      </c>
      <c r="O127" s="93" t="str">
        <f>REPLACE(INDEX(GroupVertices[Group], MATCH(Edges[[#This Row],[Vertex 1]],GroupVertices[Vertex],0)),1,1,"")</f>
        <v>50</v>
      </c>
      <c r="P127" s="93" t="str">
        <f>REPLACE(INDEX(GroupVertices[Group], MATCH(Edges[[#This Row],[Vertex 2]],GroupVertices[Vertex],0)),1,1,"")</f>
        <v>50</v>
      </c>
    </row>
    <row r="128" spans="1:16" ht="15.75" customHeight="1" thickTop="1" thickBot="1" x14ac:dyDescent="0.3">
      <c r="A128" s="76" t="s">
        <v>209</v>
      </c>
      <c r="B128" s="76" t="s">
        <v>210</v>
      </c>
      <c r="C128" s="77"/>
      <c r="D128" s="78">
        <v>1.4285714285714286</v>
      </c>
      <c r="E128" s="79"/>
      <c r="F128" s="80"/>
      <c r="G128" s="77"/>
      <c r="H128" s="81"/>
      <c r="I128" s="82"/>
      <c r="J128" s="82"/>
      <c r="K128" s="51"/>
      <c r="L128" s="83">
        <v>128</v>
      </c>
      <c r="M128" s="83"/>
      <c r="N128" s="84">
        <v>4</v>
      </c>
      <c r="O128" s="93" t="str">
        <f>REPLACE(INDEX(GroupVertices[Group], MATCH(Edges[[#This Row],[Vertex 1]],GroupVertices[Vertex],0)),1,1,"")</f>
        <v>1</v>
      </c>
      <c r="P128" s="93" t="str">
        <f>REPLACE(INDEX(GroupVertices[Group], MATCH(Edges[[#This Row],[Vertex 2]],GroupVertices[Vertex],0)),1,1,"")</f>
        <v>1</v>
      </c>
    </row>
    <row r="129" spans="1:16" ht="15.75" customHeight="1" thickTop="1" thickBot="1" x14ac:dyDescent="0.3">
      <c r="A129" s="76" t="s">
        <v>209</v>
      </c>
      <c r="B129" s="76" t="s">
        <v>201</v>
      </c>
      <c r="C129" s="77"/>
      <c r="D129" s="78">
        <v>1.4285714285714286</v>
      </c>
      <c r="E129" s="79"/>
      <c r="F129" s="80"/>
      <c r="G129" s="77"/>
      <c r="H129" s="81"/>
      <c r="I129" s="82"/>
      <c r="J129" s="82"/>
      <c r="K129" s="51"/>
      <c r="L129" s="83">
        <v>129</v>
      </c>
      <c r="M129" s="83"/>
      <c r="N129" s="84">
        <v>4</v>
      </c>
      <c r="O129" s="93" t="str">
        <f>REPLACE(INDEX(GroupVertices[Group], MATCH(Edges[[#This Row],[Vertex 1]],GroupVertices[Vertex],0)),1,1,"")</f>
        <v>1</v>
      </c>
      <c r="P129" s="93" t="str">
        <f>REPLACE(INDEX(GroupVertices[Group], MATCH(Edges[[#This Row],[Vertex 2]],GroupVertices[Vertex],0)),1,1,"")</f>
        <v>1</v>
      </c>
    </row>
    <row r="130" spans="1:16" ht="15.75" customHeight="1" thickTop="1" thickBot="1" x14ac:dyDescent="0.3">
      <c r="A130" s="76" t="s">
        <v>209</v>
      </c>
      <c r="B130" s="76" t="s">
        <v>211</v>
      </c>
      <c r="C130" s="77"/>
      <c r="D130" s="78">
        <v>1.4285714285714286</v>
      </c>
      <c r="E130" s="79"/>
      <c r="F130" s="80"/>
      <c r="G130" s="77"/>
      <c r="H130" s="81"/>
      <c r="I130" s="82"/>
      <c r="J130" s="82"/>
      <c r="K130" s="51"/>
      <c r="L130" s="83">
        <v>130</v>
      </c>
      <c r="M130" s="83"/>
      <c r="N130" s="84">
        <v>4</v>
      </c>
      <c r="O130" s="93" t="str">
        <f>REPLACE(INDEX(GroupVertices[Group], MATCH(Edges[[#This Row],[Vertex 1]],GroupVertices[Vertex],0)),1,1,"")</f>
        <v>1</v>
      </c>
      <c r="P130" s="93" t="str">
        <f>REPLACE(INDEX(GroupVertices[Group], MATCH(Edges[[#This Row],[Vertex 2]],GroupVertices[Vertex],0)),1,1,"")</f>
        <v>1</v>
      </c>
    </row>
    <row r="131" spans="1:16" ht="15.75" customHeight="1" thickTop="1" thickBot="1" x14ac:dyDescent="0.3">
      <c r="A131" s="76" t="s">
        <v>209</v>
      </c>
      <c r="B131" s="76" t="s">
        <v>212</v>
      </c>
      <c r="C131" s="77"/>
      <c r="D131" s="78">
        <v>1.1428571428571428</v>
      </c>
      <c r="E131" s="79"/>
      <c r="F131" s="80"/>
      <c r="G131" s="77"/>
      <c r="H131" s="81"/>
      <c r="I131" s="82"/>
      <c r="J131" s="82"/>
      <c r="K131" s="51"/>
      <c r="L131" s="83">
        <v>131</v>
      </c>
      <c r="M131" s="83"/>
      <c r="N131" s="84">
        <v>2</v>
      </c>
      <c r="O131" s="93" t="str">
        <f>REPLACE(INDEX(GroupVertices[Group], MATCH(Edges[[#This Row],[Vertex 1]],GroupVertices[Vertex],0)),1,1,"")</f>
        <v>1</v>
      </c>
      <c r="P131" s="93" t="str">
        <f>REPLACE(INDEX(GroupVertices[Group], MATCH(Edges[[#This Row],[Vertex 2]],GroupVertices[Vertex],0)),1,1,"")</f>
        <v>1</v>
      </c>
    </row>
    <row r="132" spans="1:16" ht="15.75" customHeight="1" thickTop="1" thickBot="1" x14ac:dyDescent="0.3">
      <c r="A132" s="76" t="s">
        <v>209</v>
      </c>
      <c r="B132" s="76" t="s">
        <v>213</v>
      </c>
      <c r="C132" s="77"/>
      <c r="D132" s="78">
        <v>1.4285714285714286</v>
      </c>
      <c r="E132" s="79"/>
      <c r="F132" s="80"/>
      <c r="G132" s="77"/>
      <c r="H132" s="81"/>
      <c r="I132" s="82"/>
      <c r="J132" s="82"/>
      <c r="K132" s="51"/>
      <c r="L132" s="83">
        <v>132</v>
      </c>
      <c r="M132" s="83"/>
      <c r="N132" s="84">
        <v>4</v>
      </c>
      <c r="O132" s="93" t="str">
        <f>REPLACE(INDEX(GroupVertices[Group], MATCH(Edges[[#This Row],[Vertex 1]],GroupVertices[Vertex],0)),1,1,"")</f>
        <v>1</v>
      </c>
      <c r="P132" s="93" t="str">
        <f>REPLACE(INDEX(GroupVertices[Group], MATCH(Edges[[#This Row],[Vertex 2]],GroupVertices[Vertex],0)),1,1,"")</f>
        <v>1</v>
      </c>
    </row>
    <row r="133" spans="1:16" ht="15.75" customHeight="1" thickTop="1" thickBot="1" x14ac:dyDescent="0.3">
      <c r="A133" s="76" t="s">
        <v>209</v>
      </c>
      <c r="B133" s="76" t="s">
        <v>214</v>
      </c>
      <c r="C133" s="77"/>
      <c r="D133" s="78">
        <v>1.1428571428571428</v>
      </c>
      <c r="E133" s="79"/>
      <c r="F133" s="80"/>
      <c r="G133" s="77"/>
      <c r="H133" s="81"/>
      <c r="I133" s="82"/>
      <c r="J133" s="82"/>
      <c r="K133" s="51"/>
      <c r="L133" s="83">
        <v>133</v>
      </c>
      <c r="M133" s="83"/>
      <c r="N133" s="84">
        <v>2</v>
      </c>
      <c r="O133" s="93" t="str">
        <f>REPLACE(INDEX(GroupVertices[Group], MATCH(Edges[[#This Row],[Vertex 1]],GroupVertices[Vertex],0)),1,1,"")</f>
        <v>1</v>
      </c>
      <c r="P133" s="93" t="str">
        <f>REPLACE(INDEX(GroupVertices[Group], MATCH(Edges[[#This Row],[Vertex 2]],GroupVertices[Vertex],0)),1,1,"")</f>
        <v>1</v>
      </c>
    </row>
    <row r="134" spans="1:16" ht="15.75" customHeight="1" thickTop="1" thickBot="1" x14ac:dyDescent="0.3">
      <c r="A134" s="76" t="s">
        <v>209</v>
      </c>
      <c r="B134" s="76" t="s">
        <v>215</v>
      </c>
      <c r="C134" s="77"/>
      <c r="D134" s="78">
        <v>1.4285714285714286</v>
      </c>
      <c r="E134" s="79"/>
      <c r="F134" s="80"/>
      <c r="G134" s="77"/>
      <c r="H134" s="81"/>
      <c r="I134" s="82"/>
      <c r="J134" s="82"/>
      <c r="K134" s="51"/>
      <c r="L134" s="83">
        <v>134</v>
      </c>
      <c r="M134" s="83"/>
      <c r="N134" s="84">
        <v>4</v>
      </c>
      <c r="O134" s="93" t="str">
        <f>REPLACE(INDEX(GroupVertices[Group], MATCH(Edges[[#This Row],[Vertex 1]],GroupVertices[Vertex],0)),1,1,"")</f>
        <v>1</v>
      </c>
      <c r="P134" s="93" t="str">
        <f>REPLACE(INDEX(GroupVertices[Group], MATCH(Edges[[#This Row],[Vertex 2]],GroupVertices[Vertex],0)),1,1,"")</f>
        <v>1</v>
      </c>
    </row>
    <row r="135" spans="1:16" ht="15.75" customHeight="1" thickTop="1" thickBot="1" x14ac:dyDescent="0.3">
      <c r="A135" s="76" t="s">
        <v>209</v>
      </c>
      <c r="B135" s="76" t="s">
        <v>216</v>
      </c>
      <c r="C135" s="77"/>
      <c r="D135" s="78">
        <v>1.1428571428571428</v>
      </c>
      <c r="E135" s="79"/>
      <c r="F135" s="80"/>
      <c r="G135" s="77"/>
      <c r="H135" s="81"/>
      <c r="I135" s="82"/>
      <c r="J135" s="82"/>
      <c r="K135" s="51"/>
      <c r="L135" s="83">
        <v>135</v>
      </c>
      <c r="M135" s="83"/>
      <c r="N135" s="84">
        <v>2</v>
      </c>
      <c r="O135" s="93" t="str">
        <f>REPLACE(INDEX(GroupVertices[Group], MATCH(Edges[[#This Row],[Vertex 1]],GroupVertices[Vertex],0)),1,1,"")</f>
        <v>1</v>
      </c>
      <c r="P135" s="93" t="str">
        <f>REPLACE(INDEX(GroupVertices[Group], MATCH(Edges[[#This Row],[Vertex 2]],GroupVertices[Vertex],0)),1,1,"")</f>
        <v>1</v>
      </c>
    </row>
    <row r="136" spans="1:16" ht="15.75" customHeight="1" thickTop="1" thickBot="1" x14ac:dyDescent="0.3">
      <c r="A136" s="76" t="s">
        <v>209</v>
      </c>
      <c r="B136" s="76" t="s">
        <v>217</v>
      </c>
      <c r="C136" s="77"/>
      <c r="D136" s="78">
        <v>2</v>
      </c>
      <c r="E136" s="79"/>
      <c r="F136" s="80"/>
      <c r="G136" s="77"/>
      <c r="H136" s="81"/>
      <c r="I136" s="82"/>
      <c r="J136" s="82"/>
      <c r="K136" s="51"/>
      <c r="L136" s="83">
        <v>136</v>
      </c>
      <c r="M136" s="83"/>
      <c r="N136" s="84">
        <v>8</v>
      </c>
      <c r="O136" s="93" t="str">
        <f>REPLACE(INDEX(GroupVertices[Group], MATCH(Edges[[#This Row],[Vertex 1]],GroupVertices[Vertex],0)),1,1,"")</f>
        <v>1</v>
      </c>
      <c r="P136" s="93" t="str">
        <f>REPLACE(INDEX(GroupVertices[Group], MATCH(Edges[[#This Row],[Vertex 2]],GroupVertices[Vertex],0)),1,1,"")</f>
        <v>1</v>
      </c>
    </row>
    <row r="137" spans="1:16" ht="15.75" customHeight="1" thickTop="1" thickBot="1" x14ac:dyDescent="0.3">
      <c r="A137" s="76" t="s">
        <v>209</v>
      </c>
      <c r="B137" s="76" t="s">
        <v>218</v>
      </c>
      <c r="C137" s="77"/>
      <c r="D137" s="78">
        <v>1.1428571428571428</v>
      </c>
      <c r="E137" s="79"/>
      <c r="F137" s="80"/>
      <c r="G137" s="77"/>
      <c r="H137" s="81"/>
      <c r="I137" s="82"/>
      <c r="J137" s="82"/>
      <c r="K137" s="51"/>
      <c r="L137" s="83">
        <v>137</v>
      </c>
      <c r="M137" s="83"/>
      <c r="N137" s="84">
        <v>2</v>
      </c>
      <c r="O137" s="93" t="str">
        <f>REPLACE(INDEX(GroupVertices[Group], MATCH(Edges[[#This Row],[Vertex 1]],GroupVertices[Vertex],0)),1,1,"")</f>
        <v>1</v>
      </c>
      <c r="P137" s="93" t="str">
        <f>REPLACE(INDEX(GroupVertices[Group], MATCH(Edges[[#This Row],[Vertex 2]],GroupVertices[Vertex],0)),1,1,"")</f>
        <v>1</v>
      </c>
    </row>
    <row r="138" spans="1:16" ht="15.75" customHeight="1" thickTop="1" thickBot="1" x14ac:dyDescent="0.3">
      <c r="A138" s="76" t="s">
        <v>209</v>
      </c>
      <c r="B138" s="76" t="s">
        <v>219</v>
      </c>
      <c r="C138" s="77"/>
      <c r="D138" s="78">
        <v>1.1428571428571428</v>
      </c>
      <c r="E138" s="79"/>
      <c r="F138" s="80"/>
      <c r="G138" s="77"/>
      <c r="H138" s="81"/>
      <c r="I138" s="82"/>
      <c r="J138" s="82"/>
      <c r="K138" s="51"/>
      <c r="L138" s="83">
        <v>138</v>
      </c>
      <c r="M138" s="83"/>
      <c r="N138" s="84">
        <v>2</v>
      </c>
      <c r="O138" s="93" t="str">
        <f>REPLACE(INDEX(GroupVertices[Group], MATCH(Edges[[#This Row],[Vertex 1]],GroupVertices[Vertex],0)),1,1,"")</f>
        <v>1</v>
      </c>
      <c r="P138" s="93" t="str">
        <f>REPLACE(INDEX(GroupVertices[Group], MATCH(Edges[[#This Row],[Vertex 2]],GroupVertices[Vertex],0)),1,1,"")</f>
        <v>1</v>
      </c>
    </row>
    <row r="139" spans="1:16" ht="15.75" customHeight="1" thickTop="1" thickBot="1" x14ac:dyDescent="0.3">
      <c r="A139" s="76" t="s">
        <v>209</v>
      </c>
      <c r="B139" s="76" t="s">
        <v>220</v>
      </c>
      <c r="C139" s="77"/>
      <c r="D139" s="78">
        <v>1.1428571428571428</v>
      </c>
      <c r="E139" s="79"/>
      <c r="F139" s="80"/>
      <c r="G139" s="77"/>
      <c r="H139" s="81"/>
      <c r="I139" s="82"/>
      <c r="J139" s="82"/>
      <c r="K139" s="51"/>
      <c r="L139" s="83">
        <v>139</v>
      </c>
      <c r="M139" s="83"/>
      <c r="N139" s="84">
        <v>2</v>
      </c>
      <c r="O139" s="93" t="str">
        <f>REPLACE(INDEX(GroupVertices[Group], MATCH(Edges[[#This Row],[Vertex 1]],GroupVertices[Vertex],0)),1,1,"")</f>
        <v>1</v>
      </c>
      <c r="P139" s="93" t="str">
        <f>REPLACE(INDEX(GroupVertices[Group], MATCH(Edges[[#This Row],[Vertex 2]],GroupVertices[Vertex],0)),1,1,"")</f>
        <v>1</v>
      </c>
    </row>
    <row r="140" spans="1:16" ht="15.75" customHeight="1" thickTop="1" thickBot="1" x14ac:dyDescent="0.3">
      <c r="A140" s="76" t="s">
        <v>209</v>
      </c>
      <c r="B140" s="76" t="s">
        <v>180</v>
      </c>
      <c r="C140" s="77"/>
      <c r="D140" s="78">
        <v>1.1428571428571428</v>
      </c>
      <c r="E140" s="79"/>
      <c r="F140" s="80"/>
      <c r="G140" s="77"/>
      <c r="H140" s="81"/>
      <c r="I140" s="82"/>
      <c r="J140" s="82"/>
      <c r="K140" s="51"/>
      <c r="L140" s="83">
        <v>140</v>
      </c>
      <c r="M140" s="83"/>
      <c r="N140" s="84">
        <v>2</v>
      </c>
      <c r="O140" s="93" t="str">
        <f>REPLACE(INDEX(GroupVertices[Group], MATCH(Edges[[#This Row],[Vertex 1]],GroupVertices[Vertex],0)),1,1,"")</f>
        <v>1</v>
      </c>
      <c r="P140" s="93" t="str">
        <f>REPLACE(INDEX(GroupVertices[Group], MATCH(Edges[[#This Row],[Vertex 2]],GroupVertices[Vertex],0)),1,1,"")</f>
        <v>1</v>
      </c>
    </row>
    <row r="141" spans="1:16" ht="15.75" customHeight="1" thickTop="1" thickBot="1" x14ac:dyDescent="0.3">
      <c r="A141" s="76" t="s">
        <v>294</v>
      </c>
      <c r="B141" s="76" t="s">
        <v>295</v>
      </c>
      <c r="C141" s="77"/>
      <c r="D141" s="78">
        <v>1</v>
      </c>
      <c r="E141" s="79"/>
      <c r="F141" s="80"/>
      <c r="G141" s="77"/>
      <c r="H141" s="81"/>
      <c r="I141" s="82"/>
      <c r="J141" s="82"/>
      <c r="K141" s="51"/>
      <c r="L141" s="83">
        <v>141</v>
      </c>
      <c r="M141" s="83"/>
      <c r="N141" s="84">
        <v>1</v>
      </c>
      <c r="O141" s="93" t="str">
        <f>REPLACE(INDEX(GroupVertices[Group], MATCH(Edges[[#This Row],[Vertex 1]],GroupVertices[Vertex],0)),1,1,"")</f>
        <v>7</v>
      </c>
      <c r="P141" s="93" t="str">
        <f>REPLACE(INDEX(GroupVertices[Group], MATCH(Edges[[#This Row],[Vertex 2]],GroupVertices[Vertex],0)),1,1,"")</f>
        <v>7</v>
      </c>
    </row>
    <row r="142" spans="1:16" ht="15.75" customHeight="1" thickTop="1" thickBot="1" x14ac:dyDescent="0.3">
      <c r="A142" s="76" t="s">
        <v>294</v>
      </c>
      <c r="B142" s="76" t="s">
        <v>296</v>
      </c>
      <c r="C142" s="77"/>
      <c r="D142" s="78">
        <v>1</v>
      </c>
      <c r="E142" s="79"/>
      <c r="F142" s="80"/>
      <c r="G142" s="77"/>
      <c r="H142" s="81"/>
      <c r="I142" s="82"/>
      <c r="J142" s="82"/>
      <c r="K142" s="51"/>
      <c r="L142" s="83">
        <v>142</v>
      </c>
      <c r="M142" s="83"/>
      <c r="N142" s="84">
        <v>1</v>
      </c>
      <c r="O142" s="93" t="str">
        <f>REPLACE(INDEX(GroupVertices[Group], MATCH(Edges[[#This Row],[Vertex 1]],GroupVertices[Vertex],0)),1,1,"")</f>
        <v>7</v>
      </c>
      <c r="P142" s="93" t="str">
        <f>REPLACE(INDEX(GroupVertices[Group], MATCH(Edges[[#This Row],[Vertex 2]],GroupVertices[Vertex],0)),1,1,"")</f>
        <v>7</v>
      </c>
    </row>
    <row r="143" spans="1:16" ht="15.75" customHeight="1" thickTop="1" thickBot="1" x14ac:dyDescent="0.3">
      <c r="A143" s="76" t="s">
        <v>297</v>
      </c>
      <c r="B143" s="76" t="s">
        <v>298</v>
      </c>
      <c r="C143" s="77"/>
      <c r="D143" s="78">
        <v>1</v>
      </c>
      <c r="E143" s="79"/>
      <c r="F143" s="80"/>
      <c r="G143" s="77"/>
      <c r="H143" s="81"/>
      <c r="I143" s="82"/>
      <c r="J143" s="82"/>
      <c r="K143" s="51"/>
      <c r="L143" s="83">
        <v>143</v>
      </c>
      <c r="M143" s="83"/>
      <c r="N143" s="84">
        <v>1</v>
      </c>
      <c r="O143" s="93" t="str">
        <f>REPLACE(INDEX(GroupVertices[Group], MATCH(Edges[[#This Row],[Vertex 1]],GroupVertices[Vertex],0)),1,1,"")</f>
        <v>1</v>
      </c>
      <c r="P143" s="93" t="str">
        <f>REPLACE(INDEX(GroupVertices[Group], MATCH(Edges[[#This Row],[Vertex 2]],GroupVertices[Vertex],0)),1,1,"")</f>
        <v>1</v>
      </c>
    </row>
    <row r="144" spans="1:16" ht="15.75" customHeight="1" thickTop="1" thickBot="1" x14ac:dyDescent="0.3">
      <c r="A144" s="76" t="s">
        <v>297</v>
      </c>
      <c r="B144" s="76" t="s">
        <v>299</v>
      </c>
      <c r="C144" s="77"/>
      <c r="D144" s="78">
        <v>1</v>
      </c>
      <c r="E144" s="79"/>
      <c r="F144" s="80"/>
      <c r="G144" s="77"/>
      <c r="H144" s="81"/>
      <c r="I144" s="82"/>
      <c r="J144" s="82"/>
      <c r="K144" s="51"/>
      <c r="L144" s="83">
        <v>144</v>
      </c>
      <c r="M144" s="83"/>
      <c r="N144" s="84">
        <v>1</v>
      </c>
      <c r="O144" s="93" t="str">
        <f>REPLACE(INDEX(GroupVertices[Group], MATCH(Edges[[#This Row],[Vertex 1]],GroupVertices[Vertex],0)),1,1,"")</f>
        <v>1</v>
      </c>
      <c r="P144" s="93" t="str">
        <f>REPLACE(INDEX(GroupVertices[Group], MATCH(Edges[[#This Row],[Vertex 2]],GroupVertices[Vertex],0)),1,1,"")</f>
        <v>1</v>
      </c>
    </row>
    <row r="145" spans="1:16" ht="15.75" customHeight="1" thickTop="1" thickBot="1" x14ac:dyDescent="0.3">
      <c r="A145" s="76" t="s">
        <v>300</v>
      </c>
      <c r="B145" s="76" t="s">
        <v>301</v>
      </c>
      <c r="C145" s="77"/>
      <c r="D145" s="78">
        <v>1</v>
      </c>
      <c r="E145" s="79"/>
      <c r="F145" s="80"/>
      <c r="G145" s="77"/>
      <c r="H145" s="81"/>
      <c r="I145" s="82"/>
      <c r="J145" s="82"/>
      <c r="K145" s="51"/>
      <c r="L145" s="83">
        <v>145</v>
      </c>
      <c r="M145" s="83"/>
      <c r="N145" s="84">
        <v>1</v>
      </c>
      <c r="O145" s="93" t="str">
        <f>REPLACE(INDEX(GroupVertices[Group], MATCH(Edges[[#This Row],[Vertex 1]],GroupVertices[Vertex],0)),1,1,"")</f>
        <v>1</v>
      </c>
      <c r="P145" s="93" t="str">
        <f>REPLACE(INDEX(GroupVertices[Group], MATCH(Edges[[#This Row],[Vertex 2]],GroupVertices[Vertex],0)),1,1,"")</f>
        <v>1</v>
      </c>
    </row>
    <row r="146" spans="1:16" ht="15.75" customHeight="1" thickTop="1" thickBot="1" x14ac:dyDescent="0.3">
      <c r="A146" s="76" t="s">
        <v>300</v>
      </c>
      <c r="B146" s="76" t="s">
        <v>302</v>
      </c>
      <c r="C146" s="77"/>
      <c r="D146" s="78">
        <v>1</v>
      </c>
      <c r="E146" s="79"/>
      <c r="F146" s="80"/>
      <c r="G146" s="77"/>
      <c r="H146" s="81"/>
      <c r="I146" s="82"/>
      <c r="J146" s="82"/>
      <c r="K146" s="51"/>
      <c r="L146" s="83">
        <v>146</v>
      </c>
      <c r="M146" s="83"/>
      <c r="N146" s="84">
        <v>1</v>
      </c>
      <c r="O146" s="93" t="str">
        <f>REPLACE(INDEX(GroupVertices[Group], MATCH(Edges[[#This Row],[Vertex 1]],GroupVertices[Vertex],0)),1,1,"")</f>
        <v>1</v>
      </c>
      <c r="P146" s="93" t="str">
        <f>REPLACE(INDEX(GroupVertices[Group], MATCH(Edges[[#This Row],[Vertex 2]],GroupVertices[Vertex],0)),1,1,"")</f>
        <v>1</v>
      </c>
    </row>
    <row r="147" spans="1:16" ht="15.75" customHeight="1" thickTop="1" thickBot="1" x14ac:dyDescent="0.3">
      <c r="A147" s="76" t="s">
        <v>303</v>
      </c>
      <c r="B147" s="76" t="s">
        <v>304</v>
      </c>
      <c r="C147" s="77"/>
      <c r="D147" s="78">
        <v>1.1428571428571428</v>
      </c>
      <c r="E147" s="79"/>
      <c r="F147" s="80"/>
      <c r="G147" s="77"/>
      <c r="H147" s="81"/>
      <c r="I147" s="82"/>
      <c r="J147" s="82"/>
      <c r="K147" s="51"/>
      <c r="L147" s="83">
        <v>147</v>
      </c>
      <c r="M147" s="83"/>
      <c r="N147" s="84">
        <v>2</v>
      </c>
      <c r="O147" s="93" t="str">
        <f>REPLACE(INDEX(GroupVertices[Group], MATCH(Edges[[#This Row],[Vertex 1]],GroupVertices[Vertex],0)),1,1,"")</f>
        <v>1</v>
      </c>
      <c r="P147" s="93" t="str">
        <f>REPLACE(INDEX(GroupVertices[Group], MATCH(Edges[[#This Row],[Vertex 2]],GroupVertices[Vertex],0)),1,1,"")</f>
        <v>1</v>
      </c>
    </row>
    <row r="148" spans="1:16" ht="15.75" customHeight="1" thickTop="1" thickBot="1" x14ac:dyDescent="0.3">
      <c r="A148" s="76" t="s">
        <v>185</v>
      </c>
      <c r="B148" s="76" t="s">
        <v>233</v>
      </c>
      <c r="C148" s="77"/>
      <c r="D148" s="78">
        <v>2.5714285714285712</v>
      </c>
      <c r="E148" s="79"/>
      <c r="F148" s="80"/>
      <c r="G148" s="77"/>
      <c r="H148" s="81"/>
      <c r="I148" s="82"/>
      <c r="J148" s="82"/>
      <c r="K148" s="51"/>
      <c r="L148" s="83">
        <v>148</v>
      </c>
      <c r="M148" s="83"/>
      <c r="N148" s="84">
        <v>12</v>
      </c>
      <c r="O148" s="93" t="str">
        <f>REPLACE(INDEX(GroupVertices[Group], MATCH(Edges[[#This Row],[Vertex 1]],GroupVertices[Vertex],0)),1,1,"")</f>
        <v>1</v>
      </c>
      <c r="P148" s="93" t="str">
        <f>REPLACE(INDEX(GroupVertices[Group], MATCH(Edges[[#This Row],[Vertex 2]],GroupVertices[Vertex],0)),1,1,"")</f>
        <v>1</v>
      </c>
    </row>
    <row r="149" spans="1:16" ht="15.75" customHeight="1" thickTop="1" thickBot="1" x14ac:dyDescent="0.3">
      <c r="A149" s="76" t="s">
        <v>185</v>
      </c>
      <c r="B149" s="76" t="s">
        <v>234</v>
      </c>
      <c r="C149" s="77"/>
      <c r="D149" s="78">
        <v>1.4285714285714286</v>
      </c>
      <c r="E149" s="79"/>
      <c r="F149" s="80"/>
      <c r="G149" s="77"/>
      <c r="H149" s="81"/>
      <c r="I149" s="82"/>
      <c r="J149" s="82"/>
      <c r="K149" s="51"/>
      <c r="L149" s="83">
        <v>149</v>
      </c>
      <c r="M149" s="83"/>
      <c r="N149" s="84">
        <v>4</v>
      </c>
      <c r="O149" s="93" t="str">
        <f>REPLACE(INDEX(GroupVertices[Group], MATCH(Edges[[#This Row],[Vertex 1]],GroupVertices[Vertex],0)),1,1,"")</f>
        <v>1</v>
      </c>
      <c r="P149" s="93" t="str">
        <f>REPLACE(INDEX(GroupVertices[Group], MATCH(Edges[[#This Row],[Vertex 2]],GroupVertices[Vertex],0)),1,1,"")</f>
        <v>1</v>
      </c>
    </row>
    <row r="150" spans="1:16" ht="15.75" customHeight="1" thickTop="1" thickBot="1" x14ac:dyDescent="0.3">
      <c r="A150" s="76" t="s">
        <v>185</v>
      </c>
      <c r="B150" s="76" t="s">
        <v>235</v>
      </c>
      <c r="C150" s="77"/>
      <c r="D150" s="78">
        <v>1.4285714285714286</v>
      </c>
      <c r="E150" s="79"/>
      <c r="F150" s="80"/>
      <c r="G150" s="77"/>
      <c r="H150" s="81"/>
      <c r="I150" s="82"/>
      <c r="J150" s="82"/>
      <c r="K150" s="51"/>
      <c r="L150" s="83">
        <v>150</v>
      </c>
      <c r="M150" s="83"/>
      <c r="N150" s="84">
        <v>4</v>
      </c>
      <c r="O150" s="93" t="str">
        <f>REPLACE(INDEX(GroupVertices[Group], MATCH(Edges[[#This Row],[Vertex 1]],GroupVertices[Vertex],0)),1,1,"")</f>
        <v>1</v>
      </c>
      <c r="P150" s="93" t="str">
        <f>REPLACE(INDEX(GroupVertices[Group], MATCH(Edges[[#This Row],[Vertex 2]],GroupVertices[Vertex],0)),1,1,"")</f>
        <v>1</v>
      </c>
    </row>
    <row r="151" spans="1:16" ht="15.75" customHeight="1" thickTop="1" thickBot="1" x14ac:dyDescent="0.3">
      <c r="A151" s="76" t="s">
        <v>185</v>
      </c>
      <c r="B151" s="76" t="s">
        <v>217</v>
      </c>
      <c r="C151" s="77"/>
      <c r="D151" s="78">
        <v>5.4285714285714288</v>
      </c>
      <c r="E151" s="79"/>
      <c r="F151" s="80"/>
      <c r="G151" s="77"/>
      <c r="H151" s="81"/>
      <c r="I151" s="82"/>
      <c r="J151" s="82"/>
      <c r="K151" s="51"/>
      <c r="L151" s="83">
        <v>151</v>
      </c>
      <c r="M151" s="83"/>
      <c r="N151" s="84">
        <v>32</v>
      </c>
      <c r="O151" s="93" t="str">
        <f>REPLACE(INDEX(GroupVertices[Group], MATCH(Edges[[#This Row],[Vertex 1]],GroupVertices[Vertex],0)),1,1,"")</f>
        <v>1</v>
      </c>
      <c r="P151" s="93" t="str">
        <f>REPLACE(INDEX(GroupVertices[Group], MATCH(Edges[[#This Row],[Vertex 2]],GroupVertices[Vertex],0)),1,1,"")</f>
        <v>1</v>
      </c>
    </row>
    <row r="152" spans="1:16" ht="15.75" customHeight="1" thickTop="1" thickBot="1" x14ac:dyDescent="0.3">
      <c r="A152" s="76" t="s">
        <v>185</v>
      </c>
      <c r="B152" s="76" t="s">
        <v>236</v>
      </c>
      <c r="C152" s="77"/>
      <c r="D152" s="78">
        <v>3.7142857142857144</v>
      </c>
      <c r="E152" s="79"/>
      <c r="F152" s="80"/>
      <c r="G152" s="77"/>
      <c r="H152" s="81"/>
      <c r="I152" s="82"/>
      <c r="J152" s="82"/>
      <c r="K152" s="51"/>
      <c r="L152" s="83">
        <v>152</v>
      </c>
      <c r="M152" s="83"/>
      <c r="N152" s="84">
        <v>20</v>
      </c>
      <c r="O152" s="93" t="str">
        <f>REPLACE(INDEX(GroupVertices[Group], MATCH(Edges[[#This Row],[Vertex 1]],GroupVertices[Vertex],0)),1,1,"")</f>
        <v>1</v>
      </c>
      <c r="P152" s="93" t="str">
        <f>REPLACE(INDEX(GroupVertices[Group], MATCH(Edges[[#This Row],[Vertex 2]],GroupVertices[Vertex],0)),1,1,"")</f>
        <v>1</v>
      </c>
    </row>
    <row r="153" spans="1:16" ht="15.75" customHeight="1" thickTop="1" thickBot="1" x14ac:dyDescent="0.3">
      <c r="A153" s="76" t="s">
        <v>185</v>
      </c>
      <c r="B153" s="76" t="s">
        <v>237</v>
      </c>
      <c r="C153" s="77"/>
      <c r="D153" s="78">
        <v>2.5714285714285712</v>
      </c>
      <c r="E153" s="79"/>
      <c r="F153" s="80"/>
      <c r="G153" s="77"/>
      <c r="H153" s="81"/>
      <c r="I153" s="82"/>
      <c r="J153" s="82"/>
      <c r="K153" s="51"/>
      <c r="L153" s="83">
        <v>153</v>
      </c>
      <c r="M153" s="83"/>
      <c r="N153" s="84">
        <v>12</v>
      </c>
      <c r="O153" s="93" t="str">
        <f>REPLACE(INDEX(GroupVertices[Group], MATCH(Edges[[#This Row],[Vertex 1]],GroupVertices[Vertex],0)),1,1,"")</f>
        <v>1</v>
      </c>
      <c r="P153" s="93" t="str">
        <f>REPLACE(INDEX(GroupVertices[Group], MATCH(Edges[[#This Row],[Vertex 2]],GroupVertices[Vertex],0)),1,1,"")</f>
        <v>1</v>
      </c>
    </row>
    <row r="154" spans="1:16" ht="15.75" customHeight="1" thickTop="1" thickBot="1" x14ac:dyDescent="0.3">
      <c r="A154" s="76" t="s">
        <v>305</v>
      </c>
      <c r="B154" s="76" t="s">
        <v>306</v>
      </c>
      <c r="C154" s="77"/>
      <c r="D154" s="78">
        <v>1</v>
      </c>
      <c r="E154" s="79"/>
      <c r="F154" s="80"/>
      <c r="G154" s="77"/>
      <c r="H154" s="81"/>
      <c r="I154" s="82"/>
      <c r="J154" s="82"/>
      <c r="K154" s="51"/>
      <c r="L154" s="83">
        <v>154</v>
      </c>
      <c r="M154" s="83"/>
      <c r="N154" s="84">
        <v>1</v>
      </c>
      <c r="O154" s="93" t="str">
        <f>REPLACE(INDEX(GroupVertices[Group], MATCH(Edges[[#This Row],[Vertex 1]],GroupVertices[Vertex],0)),1,1,"")</f>
        <v>1</v>
      </c>
      <c r="P154" s="93" t="str">
        <f>REPLACE(INDEX(GroupVertices[Group], MATCH(Edges[[#This Row],[Vertex 2]],GroupVertices[Vertex],0)),1,1,"")</f>
        <v>1</v>
      </c>
    </row>
    <row r="155" spans="1:16" ht="15.75" customHeight="1" thickTop="1" thickBot="1" x14ac:dyDescent="0.3">
      <c r="A155" s="76" t="s">
        <v>307</v>
      </c>
      <c r="B155" s="76" t="s">
        <v>308</v>
      </c>
      <c r="C155" s="77"/>
      <c r="D155" s="78">
        <v>1.1428571428571428</v>
      </c>
      <c r="E155" s="79"/>
      <c r="F155" s="80"/>
      <c r="G155" s="77"/>
      <c r="H155" s="81"/>
      <c r="I155" s="82"/>
      <c r="J155" s="82"/>
      <c r="K155" s="51"/>
      <c r="L155" s="83">
        <v>155</v>
      </c>
      <c r="M155" s="83"/>
      <c r="N155" s="84">
        <v>2</v>
      </c>
      <c r="O155" s="93" t="str">
        <f>REPLACE(INDEX(GroupVertices[Group], MATCH(Edges[[#This Row],[Vertex 1]],GroupVertices[Vertex],0)),1,1,"")</f>
        <v>5</v>
      </c>
      <c r="P155" s="93" t="str">
        <f>REPLACE(INDEX(GroupVertices[Group], MATCH(Edges[[#This Row],[Vertex 2]],GroupVertices[Vertex],0)),1,1,"")</f>
        <v>5</v>
      </c>
    </row>
    <row r="156" spans="1:16" ht="15.75" customHeight="1" thickTop="1" thickBot="1" x14ac:dyDescent="0.3">
      <c r="A156" s="76" t="s">
        <v>307</v>
      </c>
      <c r="B156" s="76" t="s">
        <v>309</v>
      </c>
      <c r="C156" s="77"/>
      <c r="D156" s="78">
        <v>1</v>
      </c>
      <c r="E156" s="79"/>
      <c r="F156" s="80"/>
      <c r="G156" s="77"/>
      <c r="H156" s="81"/>
      <c r="I156" s="82"/>
      <c r="J156" s="82"/>
      <c r="K156" s="51"/>
      <c r="L156" s="83">
        <v>156</v>
      </c>
      <c r="M156" s="83"/>
      <c r="N156" s="84">
        <v>1</v>
      </c>
      <c r="O156" s="93" t="str">
        <f>REPLACE(INDEX(GroupVertices[Group], MATCH(Edges[[#This Row],[Vertex 1]],GroupVertices[Vertex],0)),1,1,"")</f>
        <v>5</v>
      </c>
      <c r="P156" s="93" t="str">
        <f>REPLACE(INDEX(GroupVertices[Group], MATCH(Edges[[#This Row],[Vertex 2]],GroupVertices[Vertex],0)),1,1,"")</f>
        <v>5</v>
      </c>
    </row>
    <row r="157" spans="1:16" ht="15.75" customHeight="1" thickTop="1" thickBot="1" x14ac:dyDescent="0.3">
      <c r="A157" s="76" t="s">
        <v>307</v>
      </c>
      <c r="B157" s="76" t="s">
        <v>310</v>
      </c>
      <c r="C157" s="77"/>
      <c r="D157" s="78">
        <v>1</v>
      </c>
      <c r="E157" s="79"/>
      <c r="F157" s="80"/>
      <c r="G157" s="77"/>
      <c r="H157" s="81"/>
      <c r="I157" s="82"/>
      <c r="J157" s="82"/>
      <c r="K157" s="51"/>
      <c r="L157" s="83">
        <v>157</v>
      </c>
      <c r="M157" s="83"/>
      <c r="N157" s="84">
        <v>1</v>
      </c>
      <c r="O157" s="93" t="str">
        <f>REPLACE(INDEX(GroupVertices[Group], MATCH(Edges[[#This Row],[Vertex 1]],GroupVertices[Vertex],0)),1,1,"")</f>
        <v>5</v>
      </c>
      <c r="P157" s="93" t="str">
        <f>REPLACE(INDEX(GroupVertices[Group], MATCH(Edges[[#This Row],[Vertex 2]],GroupVertices[Vertex],0)),1,1,"")</f>
        <v>5</v>
      </c>
    </row>
    <row r="158" spans="1:16" ht="15.75" customHeight="1" thickTop="1" thickBot="1" x14ac:dyDescent="0.3">
      <c r="A158" s="76" t="s">
        <v>307</v>
      </c>
      <c r="B158" s="76" t="s">
        <v>311</v>
      </c>
      <c r="C158" s="77"/>
      <c r="D158" s="78">
        <v>1</v>
      </c>
      <c r="E158" s="79"/>
      <c r="F158" s="80"/>
      <c r="G158" s="77"/>
      <c r="H158" s="81"/>
      <c r="I158" s="82"/>
      <c r="J158" s="82"/>
      <c r="K158" s="51"/>
      <c r="L158" s="83">
        <v>158</v>
      </c>
      <c r="M158" s="83"/>
      <c r="N158" s="84">
        <v>1</v>
      </c>
      <c r="O158" s="93" t="str">
        <f>REPLACE(INDEX(GroupVertices[Group], MATCH(Edges[[#This Row],[Vertex 1]],GroupVertices[Vertex],0)),1,1,"")</f>
        <v>5</v>
      </c>
      <c r="P158" s="93" t="str">
        <f>REPLACE(INDEX(GroupVertices[Group], MATCH(Edges[[#This Row],[Vertex 2]],GroupVertices[Vertex],0)),1,1,"")</f>
        <v>5</v>
      </c>
    </row>
    <row r="159" spans="1:16" ht="15.75" customHeight="1" thickTop="1" thickBot="1" x14ac:dyDescent="0.3">
      <c r="A159" s="76" t="s">
        <v>312</v>
      </c>
      <c r="B159" s="76" t="s">
        <v>313</v>
      </c>
      <c r="C159" s="77"/>
      <c r="D159" s="78">
        <v>1</v>
      </c>
      <c r="E159" s="79"/>
      <c r="F159" s="80"/>
      <c r="G159" s="77"/>
      <c r="H159" s="81"/>
      <c r="I159" s="82"/>
      <c r="J159" s="82"/>
      <c r="K159" s="51"/>
      <c r="L159" s="83">
        <v>159</v>
      </c>
      <c r="M159" s="83"/>
      <c r="N159" s="84">
        <v>1</v>
      </c>
      <c r="O159" s="93" t="str">
        <f>REPLACE(INDEX(GroupVertices[Group], MATCH(Edges[[#This Row],[Vertex 1]],GroupVertices[Vertex],0)),1,1,"")</f>
        <v>1</v>
      </c>
      <c r="P159" s="93" t="str">
        <f>REPLACE(INDEX(GroupVertices[Group], MATCH(Edges[[#This Row],[Vertex 2]],GroupVertices[Vertex],0)),1,1,"")</f>
        <v>1</v>
      </c>
    </row>
    <row r="160" spans="1:16" ht="15.75" customHeight="1" thickTop="1" thickBot="1" x14ac:dyDescent="0.3">
      <c r="A160" s="76" t="s">
        <v>312</v>
      </c>
      <c r="B160" s="76" t="s">
        <v>314</v>
      </c>
      <c r="C160" s="77"/>
      <c r="D160" s="78">
        <v>1</v>
      </c>
      <c r="E160" s="79"/>
      <c r="F160" s="80"/>
      <c r="G160" s="77"/>
      <c r="H160" s="81"/>
      <c r="I160" s="82"/>
      <c r="J160" s="82"/>
      <c r="K160" s="51"/>
      <c r="L160" s="83">
        <v>160</v>
      </c>
      <c r="M160" s="83"/>
      <c r="N160" s="84">
        <v>1</v>
      </c>
      <c r="O160" s="93" t="str">
        <f>REPLACE(INDEX(GroupVertices[Group], MATCH(Edges[[#This Row],[Vertex 1]],GroupVertices[Vertex],0)),1,1,"")</f>
        <v>1</v>
      </c>
      <c r="P160" s="93" t="str">
        <f>REPLACE(INDEX(GroupVertices[Group], MATCH(Edges[[#This Row],[Vertex 2]],GroupVertices[Vertex],0)),1,1,"")</f>
        <v>1</v>
      </c>
    </row>
    <row r="161" spans="1:16" ht="15.75" customHeight="1" thickTop="1" thickBot="1" x14ac:dyDescent="0.3">
      <c r="A161" s="76" t="s">
        <v>315</v>
      </c>
      <c r="B161" s="76" t="s">
        <v>316</v>
      </c>
      <c r="C161" s="77"/>
      <c r="D161" s="78">
        <v>1.2857142857142856</v>
      </c>
      <c r="E161" s="79"/>
      <c r="F161" s="80"/>
      <c r="G161" s="77"/>
      <c r="H161" s="81"/>
      <c r="I161" s="82"/>
      <c r="J161" s="82"/>
      <c r="K161" s="51"/>
      <c r="L161" s="83">
        <v>161</v>
      </c>
      <c r="M161" s="83"/>
      <c r="N161" s="84">
        <v>3</v>
      </c>
      <c r="O161" s="93" t="str">
        <f>REPLACE(INDEX(GroupVertices[Group], MATCH(Edges[[#This Row],[Vertex 1]],GroupVertices[Vertex],0)),1,1,"")</f>
        <v>1</v>
      </c>
      <c r="P161" s="93" t="str">
        <f>REPLACE(INDEX(GroupVertices[Group], MATCH(Edges[[#This Row],[Vertex 2]],GroupVertices[Vertex],0)),1,1,"")</f>
        <v>1</v>
      </c>
    </row>
    <row r="162" spans="1:16" ht="15.75" customHeight="1" thickTop="1" thickBot="1" x14ac:dyDescent="0.3">
      <c r="A162" s="76" t="s">
        <v>317</v>
      </c>
      <c r="B162" s="76" t="s">
        <v>318</v>
      </c>
      <c r="C162" s="77"/>
      <c r="D162" s="78">
        <v>1.1428571428571428</v>
      </c>
      <c r="E162" s="79"/>
      <c r="F162" s="80"/>
      <c r="G162" s="77"/>
      <c r="H162" s="81"/>
      <c r="I162" s="82"/>
      <c r="J162" s="82"/>
      <c r="K162" s="51"/>
      <c r="L162" s="83">
        <v>162</v>
      </c>
      <c r="M162" s="83"/>
      <c r="N162" s="84">
        <v>2</v>
      </c>
      <c r="O162" s="93" t="str">
        <f>REPLACE(INDEX(GroupVertices[Group], MATCH(Edges[[#This Row],[Vertex 1]],GroupVertices[Vertex],0)),1,1,"")</f>
        <v>1</v>
      </c>
      <c r="P162" s="93" t="str">
        <f>REPLACE(INDEX(GroupVertices[Group], MATCH(Edges[[#This Row],[Vertex 2]],GroupVertices[Vertex],0)),1,1,"")</f>
        <v>1</v>
      </c>
    </row>
    <row r="163" spans="1:16" ht="15.75" customHeight="1" thickTop="1" thickBot="1" x14ac:dyDescent="0.3">
      <c r="A163" s="76" t="s">
        <v>317</v>
      </c>
      <c r="B163" s="76" t="s">
        <v>200</v>
      </c>
      <c r="C163" s="77"/>
      <c r="D163" s="78">
        <v>1.2857142857142856</v>
      </c>
      <c r="E163" s="79"/>
      <c r="F163" s="80"/>
      <c r="G163" s="77"/>
      <c r="H163" s="81"/>
      <c r="I163" s="82"/>
      <c r="J163" s="82"/>
      <c r="K163" s="51"/>
      <c r="L163" s="83">
        <v>163</v>
      </c>
      <c r="M163" s="83"/>
      <c r="N163" s="84">
        <v>3</v>
      </c>
      <c r="O163" s="93" t="str">
        <f>REPLACE(INDEX(GroupVertices[Group], MATCH(Edges[[#This Row],[Vertex 1]],GroupVertices[Vertex],0)),1,1,"")</f>
        <v>1</v>
      </c>
      <c r="P163" s="93" t="str">
        <f>REPLACE(INDEX(GroupVertices[Group], MATCH(Edges[[#This Row],[Vertex 2]],GroupVertices[Vertex],0)),1,1,"")</f>
        <v>1</v>
      </c>
    </row>
    <row r="164" spans="1:16" ht="15.75" customHeight="1" thickTop="1" thickBot="1" x14ac:dyDescent="0.3">
      <c r="A164" s="76" t="s">
        <v>317</v>
      </c>
      <c r="B164" s="76" t="s">
        <v>212</v>
      </c>
      <c r="C164" s="77"/>
      <c r="D164" s="78">
        <v>1.4285714285714286</v>
      </c>
      <c r="E164" s="79"/>
      <c r="F164" s="80"/>
      <c r="G164" s="77"/>
      <c r="H164" s="81"/>
      <c r="I164" s="82"/>
      <c r="J164" s="82"/>
      <c r="K164" s="51"/>
      <c r="L164" s="83">
        <v>164</v>
      </c>
      <c r="M164" s="83"/>
      <c r="N164" s="84">
        <v>4</v>
      </c>
      <c r="O164" s="93" t="str">
        <f>REPLACE(INDEX(GroupVertices[Group], MATCH(Edges[[#This Row],[Vertex 1]],GroupVertices[Vertex],0)),1,1,"")</f>
        <v>1</v>
      </c>
      <c r="P164" s="93" t="str">
        <f>REPLACE(INDEX(GroupVertices[Group], MATCH(Edges[[#This Row],[Vertex 2]],GroupVertices[Vertex],0)),1,1,"")</f>
        <v>1</v>
      </c>
    </row>
    <row r="165" spans="1:16" ht="15.75" customHeight="1" thickTop="1" thickBot="1" x14ac:dyDescent="0.3">
      <c r="A165" s="76" t="s">
        <v>317</v>
      </c>
      <c r="B165" s="76" t="s">
        <v>304</v>
      </c>
      <c r="C165" s="77"/>
      <c r="D165" s="78">
        <v>1.4285714285714286</v>
      </c>
      <c r="E165" s="79"/>
      <c r="F165" s="80"/>
      <c r="G165" s="77"/>
      <c r="H165" s="81"/>
      <c r="I165" s="82"/>
      <c r="J165" s="82"/>
      <c r="K165" s="51"/>
      <c r="L165" s="83">
        <v>165</v>
      </c>
      <c r="M165" s="83"/>
      <c r="N165" s="84">
        <v>4</v>
      </c>
      <c r="O165" s="93" t="str">
        <f>REPLACE(INDEX(GroupVertices[Group], MATCH(Edges[[#This Row],[Vertex 1]],GroupVertices[Vertex],0)),1,1,"")</f>
        <v>1</v>
      </c>
      <c r="P165" s="93" t="str">
        <f>REPLACE(INDEX(GroupVertices[Group], MATCH(Edges[[#This Row],[Vertex 2]],GroupVertices[Vertex],0)),1,1,"")</f>
        <v>1</v>
      </c>
    </row>
    <row r="166" spans="1:16" ht="15.75" customHeight="1" thickTop="1" thickBot="1" x14ac:dyDescent="0.3">
      <c r="A166" s="76" t="s">
        <v>317</v>
      </c>
      <c r="B166" s="76" t="s">
        <v>319</v>
      </c>
      <c r="C166" s="77"/>
      <c r="D166" s="78">
        <v>1.1428571428571428</v>
      </c>
      <c r="E166" s="79"/>
      <c r="F166" s="80"/>
      <c r="G166" s="77"/>
      <c r="H166" s="81"/>
      <c r="I166" s="82"/>
      <c r="J166" s="82"/>
      <c r="K166" s="51"/>
      <c r="L166" s="83">
        <v>166</v>
      </c>
      <c r="M166" s="83"/>
      <c r="N166" s="84">
        <v>2</v>
      </c>
      <c r="O166" s="93" t="str">
        <f>REPLACE(INDEX(GroupVertices[Group], MATCH(Edges[[#This Row],[Vertex 1]],GroupVertices[Vertex],0)),1,1,"")</f>
        <v>1</v>
      </c>
      <c r="P166" s="93" t="str">
        <f>REPLACE(INDEX(GroupVertices[Group], MATCH(Edges[[#This Row],[Vertex 2]],GroupVertices[Vertex],0)),1,1,"")</f>
        <v>1</v>
      </c>
    </row>
    <row r="167" spans="1:16" ht="15.75" customHeight="1" thickTop="1" thickBot="1" x14ac:dyDescent="0.3">
      <c r="A167" s="76" t="s">
        <v>317</v>
      </c>
      <c r="B167" s="76" t="s">
        <v>320</v>
      </c>
      <c r="C167" s="77"/>
      <c r="D167" s="78">
        <v>1.1428571428571428</v>
      </c>
      <c r="E167" s="79"/>
      <c r="F167" s="80"/>
      <c r="G167" s="77"/>
      <c r="H167" s="81"/>
      <c r="I167" s="82"/>
      <c r="J167" s="82"/>
      <c r="K167" s="51"/>
      <c r="L167" s="83">
        <v>167</v>
      </c>
      <c r="M167" s="83"/>
      <c r="N167" s="84">
        <v>2</v>
      </c>
      <c r="O167" s="93" t="str">
        <f>REPLACE(INDEX(GroupVertices[Group], MATCH(Edges[[#This Row],[Vertex 1]],GroupVertices[Vertex],0)),1,1,"")</f>
        <v>1</v>
      </c>
      <c r="P167" s="93" t="str">
        <f>REPLACE(INDEX(GroupVertices[Group], MATCH(Edges[[#This Row],[Vertex 2]],GroupVertices[Vertex],0)),1,1,"")</f>
        <v>1</v>
      </c>
    </row>
    <row r="168" spans="1:16" ht="15.75" customHeight="1" thickTop="1" thickBot="1" x14ac:dyDescent="0.3">
      <c r="A168" s="76" t="s">
        <v>317</v>
      </c>
      <c r="B168" s="76" t="s">
        <v>321</v>
      </c>
      <c r="C168" s="77"/>
      <c r="D168" s="78">
        <v>1.2857142857142856</v>
      </c>
      <c r="E168" s="79"/>
      <c r="F168" s="80"/>
      <c r="G168" s="77"/>
      <c r="H168" s="81"/>
      <c r="I168" s="82"/>
      <c r="J168" s="82"/>
      <c r="K168" s="51"/>
      <c r="L168" s="83">
        <v>168</v>
      </c>
      <c r="M168" s="83"/>
      <c r="N168" s="84">
        <v>3</v>
      </c>
      <c r="O168" s="93" t="str">
        <f>REPLACE(INDEX(GroupVertices[Group], MATCH(Edges[[#This Row],[Vertex 1]],GroupVertices[Vertex],0)),1,1,"")</f>
        <v>1</v>
      </c>
      <c r="P168" s="93" t="str">
        <f>REPLACE(INDEX(GroupVertices[Group], MATCH(Edges[[#This Row],[Vertex 2]],GroupVertices[Vertex],0)),1,1,"")</f>
        <v>1</v>
      </c>
    </row>
    <row r="169" spans="1:16" ht="15.75" customHeight="1" thickTop="1" thickBot="1" x14ac:dyDescent="0.3">
      <c r="A169" s="76" t="s">
        <v>317</v>
      </c>
      <c r="B169" s="76" t="s">
        <v>322</v>
      </c>
      <c r="C169" s="77"/>
      <c r="D169" s="78">
        <v>1.4285714285714286</v>
      </c>
      <c r="E169" s="79"/>
      <c r="F169" s="80"/>
      <c r="G169" s="77"/>
      <c r="H169" s="81"/>
      <c r="I169" s="82"/>
      <c r="J169" s="82"/>
      <c r="K169" s="51"/>
      <c r="L169" s="83">
        <v>169</v>
      </c>
      <c r="M169" s="83"/>
      <c r="N169" s="84">
        <v>4</v>
      </c>
      <c r="O169" s="93" t="str">
        <f>REPLACE(INDEX(GroupVertices[Group], MATCH(Edges[[#This Row],[Vertex 1]],GroupVertices[Vertex],0)),1,1,"")</f>
        <v>1</v>
      </c>
      <c r="P169" s="93" t="str">
        <f>REPLACE(INDEX(GroupVertices[Group], MATCH(Edges[[#This Row],[Vertex 2]],GroupVertices[Vertex],0)),1,1,"")</f>
        <v>1</v>
      </c>
    </row>
    <row r="170" spans="1:16" ht="15.75" customHeight="1" thickTop="1" thickBot="1" x14ac:dyDescent="0.3">
      <c r="A170" s="76" t="s">
        <v>317</v>
      </c>
      <c r="B170" s="76" t="s">
        <v>323</v>
      </c>
      <c r="C170" s="77"/>
      <c r="D170" s="78">
        <v>1.4285714285714286</v>
      </c>
      <c r="E170" s="79"/>
      <c r="F170" s="80"/>
      <c r="G170" s="77"/>
      <c r="H170" s="81"/>
      <c r="I170" s="82"/>
      <c r="J170" s="82"/>
      <c r="K170" s="51"/>
      <c r="L170" s="83">
        <v>170</v>
      </c>
      <c r="M170" s="83"/>
      <c r="N170" s="84">
        <v>4</v>
      </c>
      <c r="O170" s="93" t="str">
        <f>REPLACE(INDEX(GroupVertices[Group], MATCH(Edges[[#This Row],[Vertex 1]],GroupVertices[Vertex],0)),1,1,"")</f>
        <v>1</v>
      </c>
      <c r="P170" s="93" t="str">
        <f>REPLACE(INDEX(GroupVertices[Group], MATCH(Edges[[#This Row],[Vertex 2]],GroupVertices[Vertex],0)),1,1,"")</f>
        <v>1</v>
      </c>
    </row>
    <row r="171" spans="1:16" ht="15.75" customHeight="1" thickTop="1" thickBot="1" x14ac:dyDescent="0.3">
      <c r="A171" s="76" t="s">
        <v>317</v>
      </c>
      <c r="B171" s="76" t="s">
        <v>179</v>
      </c>
      <c r="C171" s="77"/>
      <c r="D171" s="78">
        <v>1.1428571428571428</v>
      </c>
      <c r="E171" s="79"/>
      <c r="F171" s="80"/>
      <c r="G171" s="77"/>
      <c r="H171" s="81"/>
      <c r="I171" s="82"/>
      <c r="J171" s="82"/>
      <c r="K171" s="51"/>
      <c r="L171" s="83">
        <v>171</v>
      </c>
      <c r="M171" s="83"/>
      <c r="N171" s="84">
        <v>2</v>
      </c>
      <c r="O171" s="93" t="str">
        <f>REPLACE(INDEX(GroupVertices[Group], MATCH(Edges[[#This Row],[Vertex 1]],GroupVertices[Vertex],0)),1,1,"")</f>
        <v>1</v>
      </c>
      <c r="P171" s="93" t="str">
        <f>REPLACE(INDEX(GroupVertices[Group], MATCH(Edges[[#This Row],[Vertex 2]],GroupVertices[Vertex],0)),1,1,"")</f>
        <v>1</v>
      </c>
    </row>
    <row r="172" spans="1:16" ht="15.75" customHeight="1" thickTop="1" thickBot="1" x14ac:dyDescent="0.3">
      <c r="A172" s="76" t="s">
        <v>317</v>
      </c>
      <c r="B172" s="76" t="s">
        <v>324</v>
      </c>
      <c r="C172" s="77"/>
      <c r="D172" s="78">
        <v>1</v>
      </c>
      <c r="E172" s="79"/>
      <c r="F172" s="80"/>
      <c r="G172" s="77"/>
      <c r="H172" s="81"/>
      <c r="I172" s="82"/>
      <c r="J172" s="82"/>
      <c r="K172" s="51"/>
      <c r="L172" s="83">
        <v>172</v>
      </c>
      <c r="M172" s="83"/>
      <c r="N172" s="84">
        <v>1</v>
      </c>
      <c r="O172" s="93" t="str">
        <f>REPLACE(INDEX(GroupVertices[Group], MATCH(Edges[[#This Row],[Vertex 1]],GroupVertices[Vertex],0)),1,1,"")</f>
        <v>1</v>
      </c>
      <c r="P172" s="93" t="str">
        <f>REPLACE(INDEX(GroupVertices[Group], MATCH(Edges[[#This Row],[Vertex 2]],GroupVertices[Vertex],0)),1,1,"")</f>
        <v>1</v>
      </c>
    </row>
    <row r="173" spans="1:16" ht="15.75" customHeight="1" thickTop="1" thickBot="1" x14ac:dyDescent="0.3">
      <c r="A173" s="76" t="s">
        <v>325</v>
      </c>
      <c r="B173" s="76" t="s">
        <v>326</v>
      </c>
      <c r="C173" s="77"/>
      <c r="D173" s="78">
        <v>2.5714285714285712</v>
      </c>
      <c r="E173" s="79"/>
      <c r="F173" s="80"/>
      <c r="G173" s="77"/>
      <c r="H173" s="81"/>
      <c r="I173" s="82"/>
      <c r="J173" s="82"/>
      <c r="K173" s="51"/>
      <c r="L173" s="83">
        <v>173</v>
      </c>
      <c r="M173" s="83"/>
      <c r="N173" s="84">
        <v>12</v>
      </c>
      <c r="O173" s="93" t="str">
        <f>REPLACE(INDEX(GroupVertices[Group], MATCH(Edges[[#This Row],[Vertex 1]],GroupVertices[Vertex],0)),1,1,"")</f>
        <v>1</v>
      </c>
      <c r="P173" s="93" t="str">
        <f>REPLACE(INDEX(GroupVertices[Group], MATCH(Edges[[#This Row],[Vertex 2]],GroupVertices[Vertex],0)),1,1,"")</f>
        <v>1</v>
      </c>
    </row>
    <row r="174" spans="1:16" ht="15.75" customHeight="1" thickTop="1" thickBot="1" x14ac:dyDescent="0.3">
      <c r="A174" s="76" t="s">
        <v>193</v>
      </c>
      <c r="B174" s="76" t="s">
        <v>194</v>
      </c>
      <c r="C174" s="77"/>
      <c r="D174" s="78">
        <v>1</v>
      </c>
      <c r="E174" s="79"/>
      <c r="F174" s="80"/>
      <c r="G174" s="77"/>
      <c r="H174" s="81"/>
      <c r="I174" s="82"/>
      <c r="J174" s="82"/>
      <c r="K174" s="51"/>
      <c r="L174" s="83">
        <v>174</v>
      </c>
      <c r="M174" s="83"/>
      <c r="N174" s="84">
        <v>1</v>
      </c>
      <c r="O174" s="93" t="str">
        <f>REPLACE(INDEX(GroupVertices[Group], MATCH(Edges[[#This Row],[Vertex 1]],GroupVertices[Vertex],0)),1,1,"")</f>
        <v>1</v>
      </c>
      <c r="P174" s="93" t="str">
        <f>REPLACE(INDEX(GroupVertices[Group], MATCH(Edges[[#This Row],[Vertex 2]],GroupVertices[Vertex],0)),1,1,"")</f>
        <v>1</v>
      </c>
    </row>
    <row r="175" spans="1:16" ht="15.75" customHeight="1" thickTop="1" thickBot="1" x14ac:dyDescent="0.3">
      <c r="A175" s="76" t="s">
        <v>193</v>
      </c>
      <c r="B175" s="76" t="s">
        <v>327</v>
      </c>
      <c r="C175" s="77"/>
      <c r="D175" s="78">
        <v>1.2857142857142856</v>
      </c>
      <c r="E175" s="79"/>
      <c r="F175" s="80"/>
      <c r="G175" s="77"/>
      <c r="H175" s="81"/>
      <c r="I175" s="82"/>
      <c r="J175" s="82"/>
      <c r="K175" s="51"/>
      <c r="L175" s="83">
        <v>175</v>
      </c>
      <c r="M175" s="83"/>
      <c r="N175" s="84">
        <v>3</v>
      </c>
      <c r="O175" s="93" t="str">
        <f>REPLACE(INDEX(GroupVertices[Group], MATCH(Edges[[#This Row],[Vertex 1]],GroupVertices[Vertex],0)),1,1,"")</f>
        <v>1</v>
      </c>
      <c r="P175" s="93" t="str">
        <f>REPLACE(INDEX(GroupVertices[Group], MATCH(Edges[[#This Row],[Vertex 2]],GroupVertices[Vertex],0)),1,1,"")</f>
        <v>1</v>
      </c>
    </row>
    <row r="176" spans="1:16" ht="15.75" customHeight="1" thickTop="1" thickBot="1" x14ac:dyDescent="0.3">
      <c r="A176" s="76" t="s">
        <v>193</v>
      </c>
      <c r="B176" s="76" t="s">
        <v>328</v>
      </c>
      <c r="C176" s="77"/>
      <c r="D176" s="78">
        <v>1.5714285714285714</v>
      </c>
      <c r="E176" s="79"/>
      <c r="F176" s="80"/>
      <c r="G176" s="77"/>
      <c r="H176" s="81"/>
      <c r="I176" s="82"/>
      <c r="J176" s="82"/>
      <c r="K176" s="51"/>
      <c r="L176" s="83">
        <v>176</v>
      </c>
      <c r="M176" s="83"/>
      <c r="N176" s="84">
        <v>5</v>
      </c>
      <c r="O176" s="93" t="str">
        <f>REPLACE(INDEX(GroupVertices[Group], MATCH(Edges[[#This Row],[Vertex 1]],GroupVertices[Vertex],0)),1,1,"")</f>
        <v>1</v>
      </c>
      <c r="P176" s="93" t="str">
        <f>REPLACE(INDEX(GroupVertices[Group], MATCH(Edges[[#This Row],[Vertex 2]],GroupVertices[Vertex],0)),1,1,"")</f>
        <v>1</v>
      </c>
    </row>
    <row r="177" spans="1:16" ht="15.75" customHeight="1" thickTop="1" thickBot="1" x14ac:dyDescent="0.3">
      <c r="A177" s="76" t="s">
        <v>193</v>
      </c>
      <c r="B177" s="76" t="s">
        <v>313</v>
      </c>
      <c r="C177" s="77"/>
      <c r="D177" s="78">
        <v>1.1428571428571428</v>
      </c>
      <c r="E177" s="79"/>
      <c r="F177" s="80"/>
      <c r="G177" s="77"/>
      <c r="H177" s="81"/>
      <c r="I177" s="82"/>
      <c r="J177" s="82"/>
      <c r="K177" s="51"/>
      <c r="L177" s="83">
        <v>177</v>
      </c>
      <c r="M177" s="83"/>
      <c r="N177" s="84">
        <v>2</v>
      </c>
      <c r="O177" s="93" t="str">
        <f>REPLACE(INDEX(GroupVertices[Group], MATCH(Edges[[#This Row],[Vertex 1]],GroupVertices[Vertex],0)),1,1,"")</f>
        <v>1</v>
      </c>
      <c r="P177" s="93" t="str">
        <f>REPLACE(INDEX(GroupVertices[Group], MATCH(Edges[[#This Row],[Vertex 2]],GroupVertices[Vertex],0)),1,1,"")</f>
        <v>1</v>
      </c>
    </row>
    <row r="178" spans="1:16" ht="15.75" customHeight="1" thickTop="1" thickBot="1" x14ac:dyDescent="0.3">
      <c r="A178" s="76" t="s">
        <v>193</v>
      </c>
      <c r="B178" s="76" t="s">
        <v>195</v>
      </c>
      <c r="C178" s="77"/>
      <c r="D178" s="78">
        <v>1</v>
      </c>
      <c r="E178" s="79"/>
      <c r="F178" s="80"/>
      <c r="G178" s="77"/>
      <c r="H178" s="81"/>
      <c r="I178" s="82"/>
      <c r="J178" s="82"/>
      <c r="K178" s="51"/>
      <c r="L178" s="83">
        <v>178</v>
      </c>
      <c r="M178" s="83"/>
      <c r="N178" s="84">
        <v>1</v>
      </c>
      <c r="O178" s="93" t="str">
        <f>REPLACE(INDEX(GroupVertices[Group], MATCH(Edges[[#This Row],[Vertex 1]],GroupVertices[Vertex],0)),1,1,"")</f>
        <v>1</v>
      </c>
      <c r="P178" s="93" t="str">
        <f>REPLACE(INDEX(GroupVertices[Group], MATCH(Edges[[#This Row],[Vertex 2]],GroupVertices[Vertex],0)),1,1,"")</f>
        <v>1</v>
      </c>
    </row>
    <row r="179" spans="1:16" ht="15.75" customHeight="1" thickTop="1" thickBot="1" x14ac:dyDescent="0.3">
      <c r="A179" s="76" t="s">
        <v>329</v>
      </c>
      <c r="B179" s="76" t="s">
        <v>179</v>
      </c>
      <c r="C179" s="77"/>
      <c r="D179" s="78">
        <v>1</v>
      </c>
      <c r="E179" s="79"/>
      <c r="F179" s="80"/>
      <c r="G179" s="77"/>
      <c r="H179" s="81"/>
      <c r="I179" s="82"/>
      <c r="J179" s="82"/>
      <c r="K179" s="51"/>
      <c r="L179" s="83">
        <v>179</v>
      </c>
      <c r="M179" s="83"/>
      <c r="N179" s="84">
        <v>1</v>
      </c>
      <c r="O179" s="93" t="str">
        <f>REPLACE(INDEX(GroupVertices[Group], MATCH(Edges[[#This Row],[Vertex 1]],GroupVertices[Vertex],0)),1,1,"")</f>
        <v>1</v>
      </c>
      <c r="P179" s="93" t="str">
        <f>REPLACE(INDEX(GroupVertices[Group], MATCH(Edges[[#This Row],[Vertex 2]],GroupVertices[Vertex],0)),1,1,"")</f>
        <v>1</v>
      </c>
    </row>
    <row r="180" spans="1:16" ht="15.75" customHeight="1" thickTop="1" thickBot="1" x14ac:dyDescent="0.3">
      <c r="A180" s="76" t="s">
        <v>329</v>
      </c>
      <c r="B180" s="76" t="s">
        <v>244</v>
      </c>
      <c r="C180" s="77"/>
      <c r="D180" s="78">
        <v>1.4285714285714286</v>
      </c>
      <c r="E180" s="79"/>
      <c r="F180" s="80"/>
      <c r="G180" s="77"/>
      <c r="H180" s="81"/>
      <c r="I180" s="82"/>
      <c r="J180" s="82"/>
      <c r="K180" s="51"/>
      <c r="L180" s="83">
        <v>180</v>
      </c>
      <c r="M180" s="83"/>
      <c r="N180" s="84">
        <v>4</v>
      </c>
      <c r="O180" s="93" t="str">
        <f>REPLACE(INDEX(GroupVertices[Group], MATCH(Edges[[#This Row],[Vertex 1]],GroupVertices[Vertex],0)),1,1,"")</f>
        <v>1</v>
      </c>
      <c r="P180" s="93" t="str">
        <f>REPLACE(INDEX(GroupVertices[Group], MATCH(Edges[[#This Row],[Vertex 2]],GroupVertices[Vertex],0)),1,1,"")</f>
        <v>1</v>
      </c>
    </row>
    <row r="181" spans="1:16" ht="15.75" customHeight="1" thickTop="1" thickBot="1" x14ac:dyDescent="0.3">
      <c r="A181" s="76" t="s">
        <v>330</v>
      </c>
      <c r="B181" s="76" t="s">
        <v>331</v>
      </c>
      <c r="C181" s="77"/>
      <c r="D181" s="78">
        <v>1.1428571428571428</v>
      </c>
      <c r="E181" s="79"/>
      <c r="F181" s="80"/>
      <c r="G181" s="77"/>
      <c r="H181" s="81"/>
      <c r="I181" s="82"/>
      <c r="J181" s="82"/>
      <c r="K181" s="51"/>
      <c r="L181" s="83">
        <v>181</v>
      </c>
      <c r="M181" s="83"/>
      <c r="N181" s="84">
        <v>2</v>
      </c>
      <c r="O181" s="93" t="str">
        <f>REPLACE(INDEX(GroupVertices[Group], MATCH(Edges[[#This Row],[Vertex 1]],GroupVertices[Vertex],0)),1,1,"")</f>
        <v>1</v>
      </c>
      <c r="P181" s="93" t="str">
        <f>REPLACE(INDEX(GroupVertices[Group], MATCH(Edges[[#This Row],[Vertex 2]],GroupVertices[Vertex],0)),1,1,"")</f>
        <v>1</v>
      </c>
    </row>
    <row r="182" spans="1:16" ht="15.75" customHeight="1" thickTop="1" thickBot="1" x14ac:dyDescent="0.3">
      <c r="A182" s="76" t="s">
        <v>332</v>
      </c>
      <c r="B182" s="76" t="s">
        <v>333</v>
      </c>
      <c r="C182" s="77"/>
      <c r="D182" s="78">
        <v>1</v>
      </c>
      <c r="E182" s="79"/>
      <c r="F182" s="80"/>
      <c r="G182" s="77"/>
      <c r="H182" s="81"/>
      <c r="I182" s="82"/>
      <c r="J182" s="82"/>
      <c r="K182" s="51"/>
      <c r="L182" s="83">
        <v>182</v>
      </c>
      <c r="M182" s="83"/>
      <c r="N182" s="84">
        <v>1</v>
      </c>
      <c r="O182" s="93" t="str">
        <f>REPLACE(INDEX(GroupVertices[Group], MATCH(Edges[[#This Row],[Vertex 1]],GroupVertices[Vertex],0)),1,1,"")</f>
        <v>1</v>
      </c>
      <c r="P182" s="93" t="str">
        <f>REPLACE(INDEX(GroupVertices[Group], MATCH(Edges[[#This Row],[Vertex 2]],GroupVertices[Vertex],0)),1,1,"")</f>
        <v>1</v>
      </c>
    </row>
    <row r="183" spans="1:16" ht="15.75" customHeight="1" thickTop="1" thickBot="1" x14ac:dyDescent="0.3">
      <c r="A183" s="76" t="s">
        <v>332</v>
      </c>
      <c r="B183" s="76" t="s">
        <v>334</v>
      </c>
      <c r="C183" s="77"/>
      <c r="D183" s="78">
        <v>1</v>
      </c>
      <c r="E183" s="79"/>
      <c r="F183" s="80"/>
      <c r="G183" s="77"/>
      <c r="H183" s="81"/>
      <c r="I183" s="82"/>
      <c r="J183" s="82"/>
      <c r="K183" s="51"/>
      <c r="L183" s="83">
        <v>183</v>
      </c>
      <c r="M183" s="83"/>
      <c r="N183" s="84">
        <v>1</v>
      </c>
      <c r="O183" s="93" t="str">
        <f>REPLACE(INDEX(GroupVertices[Group], MATCH(Edges[[#This Row],[Vertex 1]],GroupVertices[Vertex],0)),1,1,"")</f>
        <v>1</v>
      </c>
      <c r="P183" s="93" t="str">
        <f>REPLACE(INDEX(GroupVertices[Group], MATCH(Edges[[#This Row],[Vertex 2]],GroupVertices[Vertex],0)),1,1,"")</f>
        <v>1</v>
      </c>
    </row>
    <row r="184" spans="1:16" ht="15.75" customHeight="1" thickTop="1" thickBot="1" x14ac:dyDescent="0.3">
      <c r="A184" s="76" t="s">
        <v>332</v>
      </c>
      <c r="B184" s="76" t="s">
        <v>335</v>
      </c>
      <c r="C184" s="77"/>
      <c r="D184" s="78">
        <v>1</v>
      </c>
      <c r="E184" s="79"/>
      <c r="F184" s="80"/>
      <c r="G184" s="77"/>
      <c r="H184" s="81"/>
      <c r="I184" s="82"/>
      <c r="J184" s="82"/>
      <c r="K184" s="51"/>
      <c r="L184" s="83">
        <v>184</v>
      </c>
      <c r="M184" s="83"/>
      <c r="N184" s="84">
        <v>1</v>
      </c>
      <c r="O184" s="93" t="str">
        <f>REPLACE(INDEX(GroupVertices[Group], MATCH(Edges[[#This Row],[Vertex 1]],GroupVertices[Vertex],0)),1,1,"")</f>
        <v>1</v>
      </c>
      <c r="P184" s="93" t="str">
        <f>REPLACE(INDEX(GroupVertices[Group], MATCH(Edges[[#This Row],[Vertex 2]],GroupVertices[Vertex],0)),1,1,"")</f>
        <v>1</v>
      </c>
    </row>
    <row r="185" spans="1:16" ht="15.75" customHeight="1" thickTop="1" thickBot="1" x14ac:dyDescent="0.3">
      <c r="A185" s="76" t="s">
        <v>332</v>
      </c>
      <c r="B185" s="76" t="s">
        <v>336</v>
      </c>
      <c r="C185" s="77"/>
      <c r="D185" s="78">
        <v>1</v>
      </c>
      <c r="E185" s="79"/>
      <c r="F185" s="80"/>
      <c r="G185" s="77"/>
      <c r="H185" s="81"/>
      <c r="I185" s="82"/>
      <c r="J185" s="82"/>
      <c r="K185" s="51"/>
      <c r="L185" s="83">
        <v>185</v>
      </c>
      <c r="M185" s="83"/>
      <c r="N185" s="84">
        <v>1</v>
      </c>
      <c r="O185" s="93" t="str">
        <f>REPLACE(INDEX(GroupVertices[Group], MATCH(Edges[[#This Row],[Vertex 1]],GroupVertices[Vertex],0)),1,1,"")</f>
        <v>1</v>
      </c>
      <c r="P185" s="93" t="str">
        <f>REPLACE(INDEX(GroupVertices[Group], MATCH(Edges[[#This Row],[Vertex 2]],GroupVertices[Vertex],0)),1,1,"")</f>
        <v>1</v>
      </c>
    </row>
    <row r="186" spans="1:16" ht="15.75" customHeight="1" thickTop="1" thickBot="1" x14ac:dyDescent="0.3">
      <c r="A186" s="76" t="s">
        <v>337</v>
      </c>
      <c r="B186" s="76" t="s">
        <v>338</v>
      </c>
      <c r="C186" s="77"/>
      <c r="D186" s="78">
        <v>1</v>
      </c>
      <c r="E186" s="79"/>
      <c r="F186" s="80"/>
      <c r="G186" s="77"/>
      <c r="H186" s="81"/>
      <c r="I186" s="82"/>
      <c r="J186" s="82"/>
      <c r="K186" s="51"/>
      <c r="L186" s="83">
        <v>186</v>
      </c>
      <c r="M186" s="83"/>
      <c r="N186" s="84">
        <v>1</v>
      </c>
      <c r="O186" s="93" t="str">
        <f>REPLACE(INDEX(GroupVertices[Group], MATCH(Edges[[#This Row],[Vertex 1]],GroupVertices[Vertex],0)),1,1,"")</f>
        <v>1</v>
      </c>
      <c r="P186" s="93" t="str">
        <f>REPLACE(INDEX(GroupVertices[Group], MATCH(Edges[[#This Row],[Vertex 2]],GroupVertices[Vertex],0)),1,1,"")</f>
        <v>1</v>
      </c>
    </row>
    <row r="187" spans="1:16" ht="15.75" customHeight="1" thickTop="1" thickBot="1" x14ac:dyDescent="0.3">
      <c r="A187" s="76" t="s">
        <v>337</v>
      </c>
      <c r="B187" s="76" t="s">
        <v>339</v>
      </c>
      <c r="C187" s="77"/>
      <c r="D187" s="78">
        <v>1</v>
      </c>
      <c r="E187" s="79"/>
      <c r="F187" s="80"/>
      <c r="G187" s="77"/>
      <c r="H187" s="81"/>
      <c r="I187" s="82"/>
      <c r="J187" s="82"/>
      <c r="K187" s="51"/>
      <c r="L187" s="83">
        <v>187</v>
      </c>
      <c r="M187" s="83"/>
      <c r="N187" s="84">
        <v>1</v>
      </c>
      <c r="O187" s="93" t="str">
        <f>REPLACE(INDEX(GroupVertices[Group], MATCH(Edges[[#This Row],[Vertex 1]],GroupVertices[Vertex],0)),1,1,"")</f>
        <v>1</v>
      </c>
      <c r="P187" s="93" t="str">
        <f>REPLACE(INDEX(GroupVertices[Group], MATCH(Edges[[#This Row],[Vertex 2]],GroupVertices[Vertex],0)),1,1,"")</f>
        <v>1</v>
      </c>
    </row>
    <row r="188" spans="1:16" ht="15.75" customHeight="1" thickTop="1" thickBot="1" x14ac:dyDescent="0.3">
      <c r="A188" s="76" t="s">
        <v>337</v>
      </c>
      <c r="B188" s="76" t="s">
        <v>340</v>
      </c>
      <c r="C188" s="77"/>
      <c r="D188" s="78">
        <v>1.1428571428571428</v>
      </c>
      <c r="E188" s="79"/>
      <c r="F188" s="80"/>
      <c r="G188" s="77"/>
      <c r="H188" s="81"/>
      <c r="I188" s="82"/>
      <c r="J188" s="82"/>
      <c r="K188" s="51"/>
      <c r="L188" s="83">
        <v>188</v>
      </c>
      <c r="M188" s="83"/>
      <c r="N188" s="84">
        <v>2</v>
      </c>
      <c r="O188" s="93" t="str">
        <f>REPLACE(INDEX(GroupVertices[Group], MATCH(Edges[[#This Row],[Vertex 1]],GroupVertices[Vertex],0)),1,1,"")</f>
        <v>1</v>
      </c>
      <c r="P188" s="93" t="str">
        <f>REPLACE(INDEX(GroupVertices[Group], MATCH(Edges[[#This Row],[Vertex 2]],GroupVertices[Vertex],0)),1,1,"")</f>
        <v>1</v>
      </c>
    </row>
    <row r="189" spans="1:16" ht="15.75" customHeight="1" thickTop="1" thickBot="1" x14ac:dyDescent="0.3">
      <c r="A189" s="76" t="s">
        <v>341</v>
      </c>
      <c r="B189" s="76" t="s">
        <v>342</v>
      </c>
      <c r="C189" s="77"/>
      <c r="D189" s="78">
        <v>1.2857142857142856</v>
      </c>
      <c r="E189" s="79"/>
      <c r="F189" s="80"/>
      <c r="G189" s="77"/>
      <c r="H189" s="81"/>
      <c r="I189" s="82"/>
      <c r="J189" s="82"/>
      <c r="K189" s="51"/>
      <c r="L189" s="83">
        <v>189</v>
      </c>
      <c r="M189" s="83"/>
      <c r="N189" s="84">
        <v>3</v>
      </c>
      <c r="O189" s="93" t="str">
        <f>REPLACE(INDEX(GroupVertices[Group], MATCH(Edges[[#This Row],[Vertex 1]],GroupVertices[Vertex],0)),1,1,"")</f>
        <v>8</v>
      </c>
      <c r="P189" s="93" t="str">
        <f>REPLACE(INDEX(GroupVertices[Group], MATCH(Edges[[#This Row],[Vertex 2]],GroupVertices[Vertex],0)),1,1,"")</f>
        <v>8</v>
      </c>
    </row>
    <row r="190" spans="1:16" ht="15.75" customHeight="1" thickTop="1" thickBot="1" x14ac:dyDescent="0.3">
      <c r="A190" s="76" t="s">
        <v>341</v>
      </c>
      <c r="B190" s="76" t="s">
        <v>343</v>
      </c>
      <c r="C190" s="77"/>
      <c r="D190" s="78">
        <v>1</v>
      </c>
      <c r="E190" s="79"/>
      <c r="F190" s="80"/>
      <c r="G190" s="77"/>
      <c r="H190" s="81"/>
      <c r="I190" s="82"/>
      <c r="J190" s="82"/>
      <c r="K190" s="51"/>
      <c r="L190" s="83">
        <v>190</v>
      </c>
      <c r="M190" s="83"/>
      <c r="N190" s="84">
        <v>1</v>
      </c>
      <c r="O190" s="93" t="str">
        <f>REPLACE(INDEX(GroupVertices[Group], MATCH(Edges[[#This Row],[Vertex 1]],GroupVertices[Vertex],0)),1,1,"")</f>
        <v>8</v>
      </c>
      <c r="P190" s="93" t="str">
        <f>REPLACE(INDEX(GroupVertices[Group], MATCH(Edges[[#This Row],[Vertex 2]],GroupVertices[Vertex],0)),1,1,"")</f>
        <v>8</v>
      </c>
    </row>
    <row r="191" spans="1:16" ht="15.75" customHeight="1" thickTop="1" thickBot="1" x14ac:dyDescent="0.3">
      <c r="A191" s="76" t="s">
        <v>341</v>
      </c>
      <c r="B191" s="76" t="s">
        <v>344</v>
      </c>
      <c r="C191" s="77"/>
      <c r="D191" s="78">
        <v>1</v>
      </c>
      <c r="E191" s="79"/>
      <c r="F191" s="80"/>
      <c r="G191" s="77"/>
      <c r="H191" s="81"/>
      <c r="I191" s="82"/>
      <c r="J191" s="82"/>
      <c r="K191" s="51"/>
      <c r="L191" s="83">
        <v>191</v>
      </c>
      <c r="M191" s="83"/>
      <c r="N191" s="84">
        <v>1</v>
      </c>
      <c r="O191" s="93" t="str">
        <f>REPLACE(INDEX(GroupVertices[Group], MATCH(Edges[[#This Row],[Vertex 1]],GroupVertices[Vertex],0)),1,1,"")</f>
        <v>8</v>
      </c>
      <c r="P191" s="93" t="str">
        <f>REPLACE(INDEX(GroupVertices[Group], MATCH(Edges[[#This Row],[Vertex 2]],GroupVertices[Vertex],0)),1,1,"")</f>
        <v>8</v>
      </c>
    </row>
    <row r="192" spans="1:16" ht="15.75" customHeight="1" thickTop="1" thickBot="1" x14ac:dyDescent="0.3">
      <c r="A192" s="76" t="s">
        <v>341</v>
      </c>
      <c r="B192" s="76" t="s">
        <v>345</v>
      </c>
      <c r="C192" s="77"/>
      <c r="D192" s="78">
        <v>1</v>
      </c>
      <c r="E192" s="79"/>
      <c r="F192" s="80"/>
      <c r="G192" s="77"/>
      <c r="H192" s="81"/>
      <c r="I192" s="82"/>
      <c r="J192" s="82"/>
      <c r="K192" s="51"/>
      <c r="L192" s="83">
        <v>192</v>
      </c>
      <c r="M192" s="83"/>
      <c r="N192" s="84">
        <v>1</v>
      </c>
      <c r="O192" s="93" t="str">
        <f>REPLACE(INDEX(GroupVertices[Group], MATCH(Edges[[#This Row],[Vertex 1]],GroupVertices[Vertex],0)),1,1,"")</f>
        <v>8</v>
      </c>
      <c r="P192" s="93" t="str">
        <f>REPLACE(INDEX(GroupVertices[Group], MATCH(Edges[[#This Row],[Vertex 2]],GroupVertices[Vertex],0)),1,1,"")</f>
        <v>8</v>
      </c>
    </row>
    <row r="193" spans="1:16" ht="15.75" customHeight="1" thickTop="1" thickBot="1" x14ac:dyDescent="0.3">
      <c r="A193" s="76" t="s">
        <v>346</v>
      </c>
      <c r="B193" s="76" t="s">
        <v>347</v>
      </c>
      <c r="C193" s="77"/>
      <c r="D193" s="78">
        <v>1.1428571428571428</v>
      </c>
      <c r="E193" s="79"/>
      <c r="F193" s="80"/>
      <c r="G193" s="77"/>
      <c r="H193" s="81"/>
      <c r="I193" s="82"/>
      <c r="J193" s="82"/>
      <c r="K193" s="51"/>
      <c r="L193" s="83">
        <v>193</v>
      </c>
      <c r="M193" s="83"/>
      <c r="N193" s="84">
        <v>2</v>
      </c>
      <c r="O193" s="93" t="str">
        <f>REPLACE(INDEX(GroupVertices[Group], MATCH(Edges[[#This Row],[Vertex 1]],GroupVertices[Vertex],0)),1,1,"")</f>
        <v>1</v>
      </c>
      <c r="P193" s="93" t="str">
        <f>REPLACE(INDEX(GroupVertices[Group], MATCH(Edges[[#This Row],[Vertex 2]],GroupVertices[Vertex],0)),1,1,"")</f>
        <v>1</v>
      </c>
    </row>
    <row r="194" spans="1:16" ht="15.75" customHeight="1" thickTop="1" thickBot="1" x14ac:dyDescent="0.3">
      <c r="A194" s="76" t="s">
        <v>346</v>
      </c>
      <c r="B194" s="76" t="s">
        <v>217</v>
      </c>
      <c r="C194" s="77"/>
      <c r="D194" s="78">
        <v>1</v>
      </c>
      <c r="E194" s="79"/>
      <c r="F194" s="80"/>
      <c r="G194" s="77"/>
      <c r="H194" s="81"/>
      <c r="I194" s="82"/>
      <c r="J194" s="82"/>
      <c r="K194" s="51"/>
      <c r="L194" s="83">
        <v>194</v>
      </c>
      <c r="M194" s="83"/>
      <c r="N194" s="84">
        <v>1</v>
      </c>
      <c r="O194" s="93" t="str">
        <f>REPLACE(INDEX(GroupVertices[Group], MATCH(Edges[[#This Row],[Vertex 1]],GroupVertices[Vertex],0)),1,1,"")</f>
        <v>1</v>
      </c>
      <c r="P194" s="93" t="str">
        <f>REPLACE(INDEX(GroupVertices[Group], MATCH(Edges[[#This Row],[Vertex 2]],GroupVertices[Vertex],0)),1,1,"")</f>
        <v>1</v>
      </c>
    </row>
    <row r="195" spans="1:16" ht="15.75" customHeight="1" thickTop="1" thickBot="1" x14ac:dyDescent="0.3">
      <c r="A195" s="76" t="s">
        <v>346</v>
      </c>
      <c r="B195" s="76" t="s">
        <v>348</v>
      </c>
      <c r="C195" s="77"/>
      <c r="D195" s="78">
        <v>1.1428571428571428</v>
      </c>
      <c r="E195" s="79"/>
      <c r="F195" s="80"/>
      <c r="G195" s="77"/>
      <c r="H195" s="81"/>
      <c r="I195" s="82"/>
      <c r="J195" s="82"/>
      <c r="K195" s="51"/>
      <c r="L195" s="83">
        <v>195</v>
      </c>
      <c r="M195" s="83"/>
      <c r="N195" s="84">
        <v>2</v>
      </c>
      <c r="O195" s="93" t="str">
        <f>REPLACE(INDEX(GroupVertices[Group], MATCH(Edges[[#This Row],[Vertex 1]],GroupVertices[Vertex],0)),1,1,"")</f>
        <v>1</v>
      </c>
      <c r="P195" s="93" t="str">
        <f>REPLACE(INDEX(GroupVertices[Group], MATCH(Edges[[#This Row],[Vertex 2]],GroupVertices[Vertex],0)),1,1,"")</f>
        <v>1</v>
      </c>
    </row>
    <row r="196" spans="1:16" ht="15.75" customHeight="1" thickTop="1" thickBot="1" x14ac:dyDescent="0.3">
      <c r="A196" s="76" t="s">
        <v>346</v>
      </c>
      <c r="B196" s="76" t="s">
        <v>349</v>
      </c>
      <c r="C196" s="77"/>
      <c r="D196" s="78">
        <v>1.1428571428571428</v>
      </c>
      <c r="E196" s="79"/>
      <c r="F196" s="80"/>
      <c r="G196" s="77"/>
      <c r="H196" s="81"/>
      <c r="I196" s="82"/>
      <c r="J196" s="82"/>
      <c r="K196" s="51"/>
      <c r="L196" s="83">
        <v>196</v>
      </c>
      <c r="M196" s="83"/>
      <c r="N196" s="84">
        <v>2</v>
      </c>
      <c r="O196" s="93" t="str">
        <f>REPLACE(INDEX(GroupVertices[Group], MATCH(Edges[[#This Row],[Vertex 1]],GroupVertices[Vertex],0)),1,1,"")</f>
        <v>1</v>
      </c>
      <c r="P196" s="93" t="str">
        <f>REPLACE(INDEX(GroupVertices[Group], MATCH(Edges[[#This Row],[Vertex 2]],GroupVertices[Vertex],0)),1,1,"")</f>
        <v>1</v>
      </c>
    </row>
    <row r="197" spans="1:16" ht="15.75" customHeight="1" thickTop="1" thickBot="1" x14ac:dyDescent="0.3">
      <c r="A197" s="76" t="s">
        <v>346</v>
      </c>
      <c r="B197" s="76" t="s">
        <v>350</v>
      </c>
      <c r="C197" s="77"/>
      <c r="D197" s="78">
        <v>1.4285714285714286</v>
      </c>
      <c r="E197" s="79"/>
      <c r="F197" s="80"/>
      <c r="G197" s="77"/>
      <c r="H197" s="81"/>
      <c r="I197" s="82"/>
      <c r="J197" s="82"/>
      <c r="K197" s="51"/>
      <c r="L197" s="83">
        <v>197</v>
      </c>
      <c r="M197" s="83"/>
      <c r="N197" s="84">
        <v>4</v>
      </c>
      <c r="O197" s="93" t="str">
        <f>REPLACE(INDEX(GroupVertices[Group], MATCH(Edges[[#This Row],[Vertex 1]],GroupVertices[Vertex],0)),1,1,"")</f>
        <v>1</v>
      </c>
      <c r="P197" s="93" t="str">
        <f>REPLACE(INDEX(GroupVertices[Group], MATCH(Edges[[#This Row],[Vertex 2]],GroupVertices[Vertex],0)),1,1,"")</f>
        <v>1</v>
      </c>
    </row>
    <row r="198" spans="1:16" ht="15.75" customHeight="1" thickTop="1" thickBot="1" x14ac:dyDescent="0.3">
      <c r="A198" s="76" t="s">
        <v>346</v>
      </c>
      <c r="B198" s="76" t="s">
        <v>351</v>
      </c>
      <c r="C198" s="77"/>
      <c r="D198" s="78">
        <v>1.7142857142857144</v>
      </c>
      <c r="E198" s="79"/>
      <c r="F198" s="80"/>
      <c r="G198" s="77"/>
      <c r="H198" s="81"/>
      <c r="I198" s="82"/>
      <c r="J198" s="82"/>
      <c r="K198" s="51"/>
      <c r="L198" s="83">
        <v>198</v>
      </c>
      <c r="M198" s="83"/>
      <c r="N198" s="84">
        <v>6</v>
      </c>
      <c r="O198" s="93" t="str">
        <f>REPLACE(INDEX(GroupVertices[Group], MATCH(Edges[[#This Row],[Vertex 1]],GroupVertices[Vertex],0)),1,1,"")</f>
        <v>1</v>
      </c>
      <c r="P198" s="93" t="str">
        <f>REPLACE(INDEX(GroupVertices[Group], MATCH(Edges[[#This Row],[Vertex 2]],GroupVertices[Vertex],0)),1,1,"")</f>
        <v>1</v>
      </c>
    </row>
    <row r="199" spans="1:16" ht="15.75" customHeight="1" thickTop="1" thickBot="1" x14ac:dyDescent="0.3">
      <c r="A199" s="76" t="s">
        <v>257</v>
      </c>
      <c r="B199" s="76" t="s">
        <v>267</v>
      </c>
      <c r="C199" s="77"/>
      <c r="D199" s="78">
        <v>1</v>
      </c>
      <c r="E199" s="79"/>
      <c r="F199" s="80"/>
      <c r="G199" s="77"/>
      <c r="H199" s="81"/>
      <c r="I199" s="82"/>
      <c r="J199" s="82"/>
      <c r="K199" s="51"/>
      <c r="L199" s="83">
        <v>199</v>
      </c>
      <c r="M199" s="83"/>
      <c r="N199" s="84">
        <v>1</v>
      </c>
      <c r="O199" s="93" t="str">
        <f>REPLACE(INDEX(GroupVertices[Group], MATCH(Edges[[#This Row],[Vertex 1]],GroupVertices[Vertex],0)),1,1,"")</f>
        <v>1</v>
      </c>
      <c r="P199" s="93" t="str">
        <f>REPLACE(INDEX(GroupVertices[Group], MATCH(Edges[[#This Row],[Vertex 2]],GroupVertices[Vertex],0)),1,1,"")</f>
        <v>1</v>
      </c>
    </row>
    <row r="200" spans="1:16" ht="15.75" customHeight="1" thickTop="1" thickBot="1" x14ac:dyDescent="0.3">
      <c r="A200" s="76" t="s">
        <v>257</v>
      </c>
      <c r="B200" s="76" t="s">
        <v>268</v>
      </c>
      <c r="C200" s="77"/>
      <c r="D200" s="78">
        <v>1</v>
      </c>
      <c r="E200" s="79"/>
      <c r="F200" s="80"/>
      <c r="G200" s="77"/>
      <c r="H200" s="81"/>
      <c r="I200" s="82"/>
      <c r="J200" s="82"/>
      <c r="K200" s="51"/>
      <c r="L200" s="83">
        <v>200</v>
      </c>
      <c r="M200" s="83"/>
      <c r="N200" s="84">
        <v>1</v>
      </c>
      <c r="O200" s="93" t="str">
        <f>REPLACE(INDEX(GroupVertices[Group], MATCH(Edges[[#This Row],[Vertex 1]],GroupVertices[Vertex],0)),1,1,"")</f>
        <v>1</v>
      </c>
      <c r="P200" s="93" t="str">
        <f>REPLACE(INDEX(GroupVertices[Group], MATCH(Edges[[#This Row],[Vertex 2]],GroupVertices[Vertex],0)),1,1,"")</f>
        <v>1</v>
      </c>
    </row>
    <row r="201" spans="1:16" ht="15.75" customHeight="1" thickTop="1" thickBot="1" x14ac:dyDescent="0.3">
      <c r="A201" s="76" t="s">
        <v>257</v>
      </c>
      <c r="B201" s="76" t="s">
        <v>269</v>
      </c>
      <c r="C201" s="77"/>
      <c r="D201" s="78">
        <v>1.5714285714285714</v>
      </c>
      <c r="E201" s="79"/>
      <c r="F201" s="80"/>
      <c r="G201" s="77"/>
      <c r="H201" s="81"/>
      <c r="I201" s="82"/>
      <c r="J201" s="82"/>
      <c r="K201" s="51"/>
      <c r="L201" s="83">
        <v>201</v>
      </c>
      <c r="M201" s="83"/>
      <c r="N201" s="84">
        <v>5</v>
      </c>
      <c r="O201" s="93" t="str">
        <f>REPLACE(INDEX(GroupVertices[Group], MATCH(Edges[[#This Row],[Vertex 1]],GroupVertices[Vertex],0)),1,1,"")</f>
        <v>1</v>
      </c>
      <c r="P201" s="93" t="str">
        <f>REPLACE(INDEX(GroupVertices[Group], MATCH(Edges[[#This Row],[Vertex 2]],GroupVertices[Vertex],0)),1,1,"")</f>
        <v>1</v>
      </c>
    </row>
    <row r="202" spans="1:16" ht="15.75" customHeight="1" thickTop="1" thickBot="1" x14ac:dyDescent="0.3">
      <c r="A202" s="76" t="s">
        <v>257</v>
      </c>
      <c r="B202" s="76" t="s">
        <v>270</v>
      </c>
      <c r="C202" s="77"/>
      <c r="D202" s="78">
        <v>1.1428571428571428</v>
      </c>
      <c r="E202" s="79"/>
      <c r="F202" s="80"/>
      <c r="G202" s="77"/>
      <c r="H202" s="81"/>
      <c r="I202" s="82"/>
      <c r="J202" s="82"/>
      <c r="K202" s="51"/>
      <c r="L202" s="83">
        <v>202</v>
      </c>
      <c r="M202" s="83"/>
      <c r="N202" s="84">
        <v>2</v>
      </c>
      <c r="O202" s="93" t="str">
        <f>REPLACE(INDEX(GroupVertices[Group], MATCH(Edges[[#This Row],[Vertex 1]],GroupVertices[Vertex],0)),1,1,"")</f>
        <v>1</v>
      </c>
      <c r="P202" s="93" t="str">
        <f>REPLACE(INDEX(GroupVertices[Group], MATCH(Edges[[#This Row],[Vertex 2]],GroupVertices[Vertex],0)),1,1,"")</f>
        <v>1</v>
      </c>
    </row>
    <row r="203" spans="1:16" ht="15.75" customHeight="1" thickTop="1" thickBot="1" x14ac:dyDescent="0.3">
      <c r="A203" s="76" t="s">
        <v>257</v>
      </c>
      <c r="B203" s="76" t="s">
        <v>285</v>
      </c>
      <c r="C203" s="77"/>
      <c r="D203" s="78">
        <v>1</v>
      </c>
      <c r="E203" s="79"/>
      <c r="F203" s="80"/>
      <c r="G203" s="77"/>
      <c r="H203" s="81"/>
      <c r="I203" s="82"/>
      <c r="J203" s="82"/>
      <c r="K203" s="51"/>
      <c r="L203" s="83">
        <v>203</v>
      </c>
      <c r="M203" s="83"/>
      <c r="N203" s="84">
        <v>1</v>
      </c>
      <c r="O203" s="93" t="str">
        <f>REPLACE(INDEX(GroupVertices[Group], MATCH(Edges[[#This Row],[Vertex 1]],GroupVertices[Vertex],0)),1,1,"")</f>
        <v>1</v>
      </c>
      <c r="P203" s="93" t="str">
        <f>REPLACE(INDEX(GroupVertices[Group], MATCH(Edges[[#This Row],[Vertex 2]],GroupVertices[Vertex],0)),1,1,"")</f>
        <v>1</v>
      </c>
    </row>
    <row r="204" spans="1:16" ht="15.75" customHeight="1" thickTop="1" thickBot="1" x14ac:dyDescent="0.3">
      <c r="A204" s="76" t="s">
        <v>257</v>
      </c>
      <c r="B204" s="76" t="s">
        <v>352</v>
      </c>
      <c r="C204" s="77"/>
      <c r="D204" s="78">
        <v>1</v>
      </c>
      <c r="E204" s="79"/>
      <c r="F204" s="80"/>
      <c r="G204" s="77"/>
      <c r="H204" s="81"/>
      <c r="I204" s="82"/>
      <c r="J204" s="82"/>
      <c r="K204" s="51"/>
      <c r="L204" s="83">
        <v>204</v>
      </c>
      <c r="M204" s="83"/>
      <c r="N204" s="84">
        <v>1</v>
      </c>
      <c r="O204" s="93" t="str">
        <f>REPLACE(INDEX(GroupVertices[Group], MATCH(Edges[[#This Row],[Vertex 1]],GroupVertices[Vertex],0)),1,1,"")</f>
        <v>1</v>
      </c>
      <c r="P204" s="93" t="str">
        <f>REPLACE(INDEX(GroupVertices[Group], MATCH(Edges[[#This Row],[Vertex 2]],GroupVertices[Vertex],0)),1,1,"")</f>
        <v>1</v>
      </c>
    </row>
    <row r="205" spans="1:16" ht="15.75" customHeight="1" thickTop="1" thickBot="1" x14ac:dyDescent="0.3">
      <c r="A205" s="76" t="s">
        <v>257</v>
      </c>
      <c r="B205" s="76" t="s">
        <v>322</v>
      </c>
      <c r="C205" s="77"/>
      <c r="D205" s="78">
        <v>1.4285714285714286</v>
      </c>
      <c r="E205" s="79"/>
      <c r="F205" s="80"/>
      <c r="G205" s="77"/>
      <c r="H205" s="81"/>
      <c r="I205" s="82"/>
      <c r="J205" s="82"/>
      <c r="K205" s="51"/>
      <c r="L205" s="83">
        <v>205</v>
      </c>
      <c r="M205" s="83"/>
      <c r="N205" s="84">
        <v>4</v>
      </c>
      <c r="O205" s="93" t="str">
        <f>REPLACE(INDEX(GroupVertices[Group], MATCH(Edges[[#This Row],[Vertex 1]],GroupVertices[Vertex],0)),1,1,"")</f>
        <v>1</v>
      </c>
      <c r="P205" s="93" t="str">
        <f>REPLACE(INDEX(GroupVertices[Group], MATCH(Edges[[#This Row],[Vertex 2]],GroupVertices[Vertex],0)),1,1,"")</f>
        <v>1</v>
      </c>
    </row>
    <row r="206" spans="1:16" ht="15.75" customHeight="1" thickTop="1" thickBot="1" x14ac:dyDescent="0.3">
      <c r="A206" s="76" t="s">
        <v>257</v>
      </c>
      <c r="B206" s="76" t="s">
        <v>180</v>
      </c>
      <c r="C206" s="77"/>
      <c r="D206" s="78">
        <v>1</v>
      </c>
      <c r="E206" s="79"/>
      <c r="F206" s="80"/>
      <c r="G206" s="77"/>
      <c r="H206" s="81"/>
      <c r="I206" s="82"/>
      <c r="J206" s="82"/>
      <c r="K206" s="51"/>
      <c r="L206" s="83">
        <v>206</v>
      </c>
      <c r="M206" s="83"/>
      <c r="N206" s="84">
        <v>1</v>
      </c>
      <c r="O206" s="93" t="str">
        <f>REPLACE(INDEX(GroupVertices[Group], MATCH(Edges[[#This Row],[Vertex 1]],GroupVertices[Vertex],0)),1,1,"")</f>
        <v>1</v>
      </c>
      <c r="P206" s="93" t="str">
        <f>REPLACE(INDEX(GroupVertices[Group], MATCH(Edges[[#This Row],[Vertex 2]],GroupVertices[Vertex],0)),1,1,"")</f>
        <v>1</v>
      </c>
    </row>
    <row r="207" spans="1:16" ht="15.75" customHeight="1" thickTop="1" thickBot="1" x14ac:dyDescent="0.3">
      <c r="A207" s="76" t="s">
        <v>258</v>
      </c>
      <c r="B207" s="76" t="s">
        <v>259</v>
      </c>
      <c r="C207" s="77"/>
      <c r="D207" s="78">
        <v>1.1428571428571428</v>
      </c>
      <c r="E207" s="79"/>
      <c r="F207" s="80"/>
      <c r="G207" s="77"/>
      <c r="H207" s="81"/>
      <c r="I207" s="82"/>
      <c r="J207" s="82"/>
      <c r="K207" s="51"/>
      <c r="L207" s="83">
        <v>207</v>
      </c>
      <c r="M207" s="83"/>
      <c r="N207" s="84">
        <v>2</v>
      </c>
      <c r="O207" s="93" t="str">
        <f>REPLACE(INDEX(GroupVertices[Group], MATCH(Edges[[#This Row],[Vertex 1]],GroupVertices[Vertex],0)),1,1,"")</f>
        <v>1</v>
      </c>
      <c r="P207" s="93" t="str">
        <f>REPLACE(INDEX(GroupVertices[Group], MATCH(Edges[[#This Row],[Vertex 2]],GroupVertices[Vertex],0)),1,1,"")</f>
        <v>1</v>
      </c>
    </row>
    <row r="208" spans="1:16" ht="15.75" customHeight="1" thickTop="1" thickBot="1" x14ac:dyDescent="0.3">
      <c r="A208" s="76" t="s">
        <v>258</v>
      </c>
      <c r="B208" s="76" t="s">
        <v>261</v>
      </c>
      <c r="C208" s="77"/>
      <c r="D208" s="78">
        <v>1.1428571428571428</v>
      </c>
      <c r="E208" s="79"/>
      <c r="F208" s="80"/>
      <c r="G208" s="77"/>
      <c r="H208" s="81"/>
      <c r="I208" s="82"/>
      <c r="J208" s="82"/>
      <c r="K208" s="51"/>
      <c r="L208" s="83">
        <v>208</v>
      </c>
      <c r="M208" s="83"/>
      <c r="N208" s="84">
        <v>2</v>
      </c>
      <c r="O208" s="93" t="str">
        <f>REPLACE(INDEX(GroupVertices[Group], MATCH(Edges[[#This Row],[Vertex 1]],GroupVertices[Vertex],0)),1,1,"")</f>
        <v>1</v>
      </c>
      <c r="P208" s="93" t="str">
        <f>REPLACE(INDEX(GroupVertices[Group], MATCH(Edges[[#This Row],[Vertex 2]],GroupVertices[Vertex],0)),1,1,"")</f>
        <v>1</v>
      </c>
    </row>
    <row r="209" spans="1:16" ht="15.75" customHeight="1" thickTop="1" thickBot="1" x14ac:dyDescent="0.3">
      <c r="A209" s="76" t="s">
        <v>258</v>
      </c>
      <c r="B209" s="76" t="s">
        <v>262</v>
      </c>
      <c r="C209" s="77"/>
      <c r="D209" s="78">
        <v>1.4285714285714286</v>
      </c>
      <c r="E209" s="79"/>
      <c r="F209" s="80"/>
      <c r="G209" s="77"/>
      <c r="H209" s="81"/>
      <c r="I209" s="82"/>
      <c r="J209" s="82"/>
      <c r="K209" s="51"/>
      <c r="L209" s="83">
        <v>209</v>
      </c>
      <c r="M209" s="83"/>
      <c r="N209" s="84">
        <v>4</v>
      </c>
      <c r="O209" s="93" t="str">
        <f>REPLACE(INDEX(GroupVertices[Group], MATCH(Edges[[#This Row],[Vertex 1]],GroupVertices[Vertex],0)),1,1,"")</f>
        <v>1</v>
      </c>
      <c r="P209" s="93" t="str">
        <f>REPLACE(INDEX(GroupVertices[Group], MATCH(Edges[[#This Row],[Vertex 2]],GroupVertices[Vertex],0)),1,1,"")</f>
        <v>1</v>
      </c>
    </row>
    <row r="210" spans="1:16" ht="15.75" customHeight="1" thickTop="1" thickBot="1" x14ac:dyDescent="0.3">
      <c r="A210" s="76" t="s">
        <v>258</v>
      </c>
      <c r="B210" s="76" t="s">
        <v>264</v>
      </c>
      <c r="C210" s="77"/>
      <c r="D210" s="78">
        <v>1.4285714285714286</v>
      </c>
      <c r="E210" s="79"/>
      <c r="F210" s="80"/>
      <c r="G210" s="77"/>
      <c r="H210" s="81"/>
      <c r="I210" s="82"/>
      <c r="J210" s="82"/>
      <c r="K210" s="51"/>
      <c r="L210" s="83">
        <v>210</v>
      </c>
      <c r="M210" s="83"/>
      <c r="N210" s="84">
        <v>4</v>
      </c>
      <c r="O210" s="93" t="str">
        <f>REPLACE(INDEX(GroupVertices[Group], MATCH(Edges[[#This Row],[Vertex 1]],GroupVertices[Vertex],0)),1,1,"")</f>
        <v>1</v>
      </c>
      <c r="P210" s="93" t="str">
        <f>REPLACE(INDEX(GroupVertices[Group], MATCH(Edges[[#This Row],[Vertex 2]],GroupVertices[Vertex],0)),1,1,"")</f>
        <v>1</v>
      </c>
    </row>
    <row r="211" spans="1:16" ht="15.75" customHeight="1" thickTop="1" thickBot="1" x14ac:dyDescent="0.3">
      <c r="A211" s="76" t="s">
        <v>258</v>
      </c>
      <c r="B211" s="76" t="s">
        <v>271</v>
      </c>
      <c r="C211" s="77"/>
      <c r="D211" s="78">
        <v>1.4285714285714286</v>
      </c>
      <c r="E211" s="79"/>
      <c r="F211" s="80"/>
      <c r="G211" s="77"/>
      <c r="H211" s="81"/>
      <c r="I211" s="82"/>
      <c r="J211" s="82"/>
      <c r="K211" s="51"/>
      <c r="L211" s="83">
        <v>211</v>
      </c>
      <c r="M211" s="83"/>
      <c r="N211" s="84">
        <v>4</v>
      </c>
      <c r="O211" s="93" t="str">
        <f>REPLACE(INDEX(GroupVertices[Group], MATCH(Edges[[#This Row],[Vertex 1]],GroupVertices[Vertex],0)),1,1,"")</f>
        <v>1</v>
      </c>
      <c r="P211" s="93" t="str">
        <f>REPLACE(INDEX(GroupVertices[Group], MATCH(Edges[[#This Row],[Vertex 2]],GroupVertices[Vertex],0)),1,1,"")</f>
        <v>1</v>
      </c>
    </row>
    <row r="212" spans="1:16" ht="15.75" customHeight="1" thickTop="1" thickBot="1" x14ac:dyDescent="0.3">
      <c r="A212" s="76" t="s">
        <v>258</v>
      </c>
      <c r="B212" s="76" t="s">
        <v>272</v>
      </c>
      <c r="C212" s="77"/>
      <c r="D212" s="78">
        <v>1.1428571428571428</v>
      </c>
      <c r="E212" s="79"/>
      <c r="F212" s="80"/>
      <c r="G212" s="77"/>
      <c r="H212" s="81"/>
      <c r="I212" s="82"/>
      <c r="J212" s="82"/>
      <c r="K212" s="51"/>
      <c r="L212" s="83">
        <v>212</v>
      </c>
      <c r="M212" s="83"/>
      <c r="N212" s="84">
        <v>2</v>
      </c>
      <c r="O212" s="93" t="str">
        <f>REPLACE(INDEX(GroupVertices[Group], MATCH(Edges[[#This Row],[Vertex 1]],GroupVertices[Vertex],0)),1,1,"")</f>
        <v>1</v>
      </c>
      <c r="P212" s="93" t="str">
        <f>REPLACE(INDEX(GroupVertices[Group], MATCH(Edges[[#This Row],[Vertex 2]],GroupVertices[Vertex],0)),1,1,"")</f>
        <v>1</v>
      </c>
    </row>
    <row r="213" spans="1:16" ht="15.75" customHeight="1" thickTop="1" thickBot="1" x14ac:dyDescent="0.3">
      <c r="A213" s="76" t="s">
        <v>353</v>
      </c>
      <c r="B213" s="76" t="s">
        <v>354</v>
      </c>
      <c r="C213" s="77"/>
      <c r="D213" s="78">
        <v>1</v>
      </c>
      <c r="E213" s="79"/>
      <c r="F213" s="80"/>
      <c r="G213" s="77"/>
      <c r="H213" s="81"/>
      <c r="I213" s="82"/>
      <c r="J213" s="82"/>
      <c r="K213" s="51"/>
      <c r="L213" s="83">
        <v>213</v>
      </c>
      <c r="M213" s="83"/>
      <c r="N213" s="84">
        <v>1</v>
      </c>
      <c r="O213" s="93" t="str">
        <f>REPLACE(INDEX(GroupVertices[Group], MATCH(Edges[[#This Row],[Vertex 1]],GroupVertices[Vertex],0)),1,1,"")</f>
        <v>1</v>
      </c>
      <c r="P213" s="93" t="str">
        <f>REPLACE(INDEX(GroupVertices[Group], MATCH(Edges[[#This Row],[Vertex 2]],GroupVertices[Vertex],0)),1,1,"")</f>
        <v>1</v>
      </c>
    </row>
    <row r="214" spans="1:16" ht="15.75" customHeight="1" thickTop="1" thickBot="1" x14ac:dyDescent="0.3">
      <c r="A214" s="76" t="s">
        <v>353</v>
      </c>
      <c r="B214" s="76" t="s">
        <v>355</v>
      </c>
      <c r="C214" s="77"/>
      <c r="D214" s="78">
        <v>1.2857142857142856</v>
      </c>
      <c r="E214" s="79"/>
      <c r="F214" s="80"/>
      <c r="G214" s="77"/>
      <c r="H214" s="81"/>
      <c r="I214" s="82"/>
      <c r="J214" s="82"/>
      <c r="K214" s="51"/>
      <c r="L214" s="83">
        <v>214</v>
      </c>
      <c r="M214" s="83"/>
      <c r="N214" s="84">
        <v>3</v>
      </c>
      <c r="O214" s="93" t="str">
        <f>REPLACE(INDEX(GroupVertices[Group], MATCH(Edges[[#This Row],[Vertex 1]],GroupVertices[Vertex],0)),1,1,"")</f>
        <v>1</v>
      </c>
      <c r="P214" s="93" t="str">
        <f>REPLACE(INDEX(GroupVertices[Group], MATCH(Edges[[#This Row],[Vertex 2]],GroupVertices[Vertex],0)),1,1,"")</f>
        <v>1</v>
      </c>
    </row>
    <row r="215" spans="1:16" ht="15.75" customHeight="1" thickTop="1" thickBot="1" x14ac:dyDescent="0.3">
      <c r="A215" s="76" t="s">
        <v>353</v>
      </c>
      <c r="B215" s="76" t="s">
        <v>356</v>
      </c>
      <c r="C215" s="77"/>
      <c r="D215" s="78">
        <v>1</v>
      </c>
      <c r="E215" s="79"/>
      <c r="F215" s="80"/>
      <c r="G215" s="77"/>
      <c r="H215" s="81"/>
      <c r="I215" s="82"/>
      <c r="J215" s="82"/>
      <c r="K215" s="51"/>
      <c r="L215" s="83">
        <v>215</v>
      </c>
      <c r="M215" s="83"/>
      <c r="N215" s="84">
        <v>1</v>
      </c>
      <c r="O215" s="93" t="str">
        <f>REPLACE(INDEX(GroupVertices[Group], MATCH(Edges[[#This Row],[Vertex 1]],GroupVertices[Vertex],0)),1,1,"")</f>
        <v>1</v>
      </c>
      <c r="P215" s="93" t="str">
        <f>REPLACE(INDEX(GroupVertices[Group], MATCH(Edges[[#This Row],[Vertex 2]],GroupVertices[Vertex],0)),1,1,"")</f>
        <v>1</v>
      </c>
    </row>
    <row r="216" spans="1:16" ht="15.75" customHeight="1" thickTop="1" thickBot="1" x14ac:dyDescent="0.3">
      <c r="A216" s="76" t="s">
        <v>233</v>
      </c>
      <c r="B216" s="76" t="s">
        <v>234</v>
      </c>
      <c r="C216" s="77"/>
      <c r="D216" s="78">
        <v>1.2857142857142856</v>
      </c>
      <c r="E216" s="79"/>
      <c r="F216" s="80"/>
      <c r="G216" s="77"/>
      <c r="H216" s="81"/>
      <c r="I216" s="82"/>
      <c r="J216" s="82"/>
      <c r="K216" s="51"/>
      <c r="L216" s="83">
        <v>216</v>
      </c>
      <c r="M216" s="83"/>
      <c r="N216" s="84">
        <v>3</v>
      </c>
      <c r="O216" s="93" t="str">
        <f>REPLACE(INDEX(GroupVertices[Group], MATCH(Edges[[#This Row],[Vertex 1]],GroupVertices[Vertex],0)),1,1,"")</f>
        <v>1</v>
      </c>
      <c r="P216" s="93" t="str">
        <f>REPLACE(INDEX(GroupVertices[Group], MATCH(Edges[[#This Row],[Vertex 2]],GroupVertices[Vertex],0)),1,1,"")</f>
        <v>1</v>
      </c>
    </row>
    <row r="217" spans="1:16" ht="15.75" customHeight="1" thickTop="1" thickBot="1" x14ac:dyDescent="0.3">
      <c r="A217" s="76" t="s">
        <v>233</v>
      </c>
      <c r="B217" s="76" t="s">
        <v>235</v>
      </c>
      <c r="C217" s="77"/>
      <c r="D217" s="78">
        <v>1.2857142857142856</v>
      </c>
      <c r="E217" s="79"/>
      <c r="F217" s="80"/>
      <c r="G217" s="77"/>
      <c r="H217" s="81"/>
      <c r="I217" s="82"/>
      <c r="J217" s="82"/>
      <c r="K217" s="51"/>
      <c r="L217" s="83">
        <v>217</v>
      </c>
      <c r="M217" s="83"/>
      <c r="N217" s="84">
        <v>3</v>
      </c>
      <c r="O217" s="93" t="str">
        <f>REPLACE(INDEX(GroupVertices[Group], MATCH(Edges[[#This Row],[Vertex 1]],GroupVertices[Vertex],0)),1,1,"")</f>
        <v>1</v>
      </c>
      <c r="P217" s="93" t="str">
        <f>REPLACE(INDEX(GroupVertices[Group], MATCH(Edges[[#This Row],[Vertex 2]],GroupVertices[Vertex],0)),1,1,"")</f>
        <v>1</v>
      </c>
    </row>
    <row r="218" spans="1:16" ht="15.75" customHeight="1" thickTop="1" thickBot="1" x14ac:dyDescent="0.3">
      <c r="A218" s="76" t="s">
        <v>233</v>
      </c>
      <c r="B218" s="76" t="s">
        <v>217</v>
      </c>
      <c r="C218" s="77"/>
      <c r="D218" s="78">
        <v>4.2857142857142856</v>
      </c>
      <c r="E218" s="79"/>
      <c r="F218" s="80"/>
      <c r="G218" s="77"/>
      <c r="H218" s="81"/>
      <c r="I218" s="82"/>
      <c r="J218" s="82"/>
      <c r="K218" s="51"/>
      <c r="L218" s="83">
        <v>218</v>
      </c>
      <c r="M218" s="83"/>
      <c r="N218" s="84">
        <v>24</v>
      </c>
      <c r="O218" s="93" t="str">
        <f>REPLACE(INDEX(GroupVertices[Group], MATCH(Edges[[#This Row],[Vertex 1]],GroupVertices[Vertex],0)),1,1,"")</f>
        <v>1</v>
      </c>
      <c r="P218" s="93" t="str">
        <f>REPLACE(INDEX(GroupVertices[Group], MATCH(Edges[[#This Row],[Vertex 2]],GroupVertices[Vertex],0)),1,1,"")</f>
        <v>1</v>
      </c>
    </row>
    <row r="219" spans="1:16" ht="15.75" customHeight="1" thickTop="1" thickBot="1" x14ac:dyDescent="0.3">
      <c r="A219" s="76" t="s">
        <v>233</v>
      </c>
      <c r="B219" s="76" t="s">
        <v>236</v>
      </c>
      <c r="C219" s="77"/>
      <c r="D219" s="78">
        <v>3</v>
      </c>
      <c r="E219" s="79"/>
      <c r="F219" s="80"/>
      <c r="G219" s="77"/>
      <c r="H219" s="81"/>
      <c r="I219" s="82"/>
      <c r="J219" s="82"/>
      <c r="K219" s="51"/>
      <c r="L219" s="83">
        <v>219</v>
      </c>
      <c r="M219" s="83"/>
      <c r="N219" s="84">
        <v>15</v>
      </c>
      <c r="O219" s="93" t="str">
        <f>REPLACE(INDEX(GroupVertices[Group], MATCH(Edges[[#This Row],[Vertex 1]],GroupVertices[Vertex],0)),1,1,"")</f>
        <v>1</v>
      </c>
      <c r="P219" s="93" t="str">
        <f>REPLACE(INDEX(GroupVertices[Group], MATCH(Edges[[#This Row],[Vertex 2]],GroupVertices[Vertex],0)),1,1,"")</f>
        <v>1</v>
      </c>
    </row>
    <row r="220" spans="1:16" ht="15.75" customHeight="1" thickTop="1" thickBot="1" x14ac:dyDescent="0.3">
      <c r="A220" s="76" t="s">
        <v>233</v>
      </c>
      <c r="B220" s="76" t="s">
        <v>237</v>
      </c>
      <c r="C220" s="77"/>
      <c r="D220" s="78">
        <v>2.1428571428571428</v>
      </c>
      <c r="E220" s="79"/>
      <c r="F220" s="80"/>
      <c r="G220" s="77"/>
      <c r="H220" s="81"/>
      <c r="I220" s="82"/>
      <c r="J220" s="82"/>
      <c r="K220" s="51"/>
      <c r="L220" s="83">
        <v>220</v>
      </c>
      <c r="M220" s="83"/>
      <c r="N220" s="84">
        <v>9</v>
      </c>
      <c r="O220" s="93" t="str">
        <f>REPLACE(INDEX(GroupVertices[Group], MATCH(Edges[[#This Row],[Vertex 1]],GroupVertices[Vertex],0)),1,1,"")</f>
        <v>1</v>
      </c>
      <c r="P220" s="93" t="str">
        <f>REPLACE(INDEX(GroupVertices[Group], MATCH(Edges[[#This Row],[Vertex 2]],GroupVertices[Vertex],0)),1,1,"")</f>
        <v>1</v>
      </c>
    </row>
    <row r="221" spans="1:16" ht="15.75" customHeight="1" thickTop="1" thickBot="1" x14ac:dyDescent="0.3">
      <c r="A221" s="76" t="s">
        <v>259</v>
      </c>
      <c r="B221" s="76" t="s">
        <v>261</v>
      </c>
      <c r="C221" s="77"/>
      <c r="D221" s="78">
        <v>1</v>
      </c>
      <c r="E221" s="79"/>
      <c r="F221" s="80"/>
      <c r="G221" s="77"/>
      <c r="H221" s="81"/>
      <c r="I221" s="82"/>
      <c r="J221" s="82"/>
      <c r="K221" s="51"/>
      <c r="L221" s="83">
        <v>221</v>
      </c>
      <c r="M221" s="83"/>
      <c r="N221" s="84">
        <v>1</v>
      </c>
      <c r="O221" s="93" t="str">
        <f>REPLACE(INDEX(GroupVertices[Group], MATCH(Edges[[#This Row],[Vertex 1]],GroupVertices[Vertex],0)),1,1,"")</f>
        <v>1</v>
      </c>
      <c r="P221" s="93" t="str">
        <f>REPLACE(INDEX(GroupVertices[Group], MATCH(Edges[[#This Row],[Vertex 2]],GroupVertices[Vertex],0)),1,1,"")</f>
        <v>1</v>
      </c>
    </row>
    <row r="222" spans="1:16" ht="15.75" customHeight="1" thickTop="1" thickBot="1" x14ac:dyDescent="0.3">
      <c r="A222" s="76" t="s">
        <v>259</v>
      </c>
      <c r="B222" s="76" t="s">
        <v>262</v>
      </c>
      <c r="C222" s="77"/>
      <c r="D222" s="78">
        <v>1.1428571428571428</v>
      </c>
      <c r="E222" s="79"/>
      <c r="F222" s="80"/>
      <c r="G222" s="77"/>
      <c r="H222" s="81"/>
      <c r="I222" s="82"/>
      <c r="J222" s="82"/>
      <c r="K222" s="51"/>
      <c r="L222" s="83">
        <v>222</v>
      </c>
      <c r="M222" s="83"/>
      <c r="N222" s="84">
        <v>2</v>
      </c>
      <c r="O222" s="93" t="str">
        <f>REPLACE(INDEX(GroupVertices[Group], MATCH(Edges[[#This Row],[Vertex 1]],GroupVertices[Vertex],0)),1,1,"")</f>
        <v>1</v>
      </c>
      <c r="P222" s="93" t="str">
        <f>REPLACE(INDEX(GroupVertices[Group], MATCH(Edges[[#This Row],[Vertex 2]],GroupVertices[Vertex],0)),1,1,"")</f>
        <v>1</v>
      </c>
    </row>
    <row r="223" spans="1:16" ht="15.75" customHeight="1" thickTop="1" thickBot="1" x14ac:dyDescent="0.3">
      <c r="A223" s="76" t="s">
        <v>259</v>
      </c>
      <c r="B223" s="76" t="s">
        <v>264</v>
      </c>
      <c r="C223" s="77"/>
      <c r="D223" s="78">
        <v>1.1428571428571428</v>
      </c>
      <c r="E223" s="79"/>
      <c r="F223" s="80"/>
      <c r="G223" s="77"/>
      <c r="H223" s="81"/>
      <c r="I223" s="82"/>
      <c r="J223" s="82"/>
      <c r="K223" s="51"/>
      <c r="L223" s="83">
        <v>223</v>
      </c>
      <c r="M223" s="83"/>
      <c r="N223" s="84">
        <v>2</v>
      </c>
      <c r="O223" s="93" t="str">
        <f>REPLACE(INDEX(GroupVertices[Group], MATCH(Edges[[#This Row],[Vertex 1]],GroupVertices[Vertex],0)),1,1,"")</f>
        <v>1</v>
      </c>
      <c r="P223" s="93" t="str">
        <f>REPLACE(INDEX(GroupVertices[Group], MATCH(Edges[[#This Row],[Vertex 2]],GroupVertices[Vertex],0)),1,1,"")</f>
        <v>1</v>
      </c>
    </row>
    <row r="224" spans="1:16" ht="15.75" customHeight="1" thickTop="1" thickBot="1" x14ac:dyDescent="0.3">
      <c r="A224" s="76" t="s">
        <v>259</v>
      </c>
      <c r="B224" s="76" t="s">
        <v>271</v>
      </c>
      <c r="C224" s="77"/>
      <c r="D224" s="78">
        <v>1.1428571428571428</v>
      </c>
      <c r="E224" s="79"/>
      <c r="F224" s="80"/>
      <c r="G224" s="77"/>
      <c r="H224" s="81"/>
      <c r="I224" s="82"/>
      <c r="J224" s="82"/>
      <c r="K224" s="51"/>
      <c r="L224" s="83">
        <v>224</v>
      </c>
      <c r="M224" s="83"/>
      <c r="N224" s="84">
        <v>2</v>
      </c>
      <c r="O224" s="93" t="str">
        <f>REPLACE(INDEX(GroupVertices[Group], MATCH(Edges[[#This Row],[Vertex 1]],GroupVertices[Vertex],0)),1,1,"")</f>
        <v>1</v>
      </c>
      <c r="P224" s="93" t="str">
        <f>REPLACE(INDEX(GroupVertices[Group], MATCH(Edges[[#This Row],[Vertex 2]],GroupVertices[Vertex],0)),1,1,"")</f>
        <v>1</v>
      </c>
    </row>
    <row r="225" spans="1:16" ht="15.75" customHeight="1" thickTop="1" thickBot="1" x14ac:dyDescent="0.3">
      <c r="A225" s="76" t="s">
        <v>259</v>
      </c>
      <c r="B225" s="76" t="s">
        <v>272</v>
      </c>
      <c r="C225" s="77"/>
      <c r="D225" s="78">
        <v>1</v>
      </c>
      <c r="E225" s="79"/>
      <c r="F225" s="80"/>
      <c r="G225" s="77"/>
      <c r="H225" s="81"/>
      <c r="I225" s="82"/>
      <c r="J225" s="82"/>
      <c r="K225" s="51"/>
      <c r="L225" s="83">
        <v>225</v>
      </c>
      <c r="M225" s="83"/>
      <c r="N225" s="84">
        <v>1</v>
      </c>
      <c r="O225" s="93" t="str">
        <f>REPLACE(INDEX(GroupVertices[Group], MATCH(Edges[[#This Row],[Vertex 1]],GroupVertices[Vertex],0)),1,1,"")</f>
        <v>1</v>
      </c>
      <c r="P225" s="93" t="str">
        <f>REPLACE(INDEX(GroupVertices[Group], MATCH(Edges[[#This Row],[Vertex 2]],GroupVertices[Vertex],0)),1,1,"")</f>
        <v>1</v>
      </c>
    </row>
    <row r="226" spans="1:16" ht="15.75" customHeight="1" thickTop="1" thickBot="1" x14ac:dyDescent="0.3">
      <c r="A226" s="76" t="s">
        <v>182</v>
      </c>
      <c r="B226" s="76" t="s">
        <v>357</v>
      </c>
      <c r="C226" s="77"/>
      <c r="D226" s="78">
        <v>1.1428571428571428</v>
      </c>
      <c r="E226" s="79"/>
      <c r="F226" s="80"/>
      <c r="G226" s="77"/>
      <c r="H226" s="81"/>
      <c r="I226" s="82"/>
      <c r="J226" s="82"/>
      <c r="K226" s="51"/>
      <c r="L226" s="83">
        <v>226</v>
      </c>
      <c r="M226" s="83"/>
      <c r="N226" s="84">
        <v>2</v>
      </c>
      <c r="O226" s="93" t="str">
        <f>REPLACE(INDEX(GroupVertices[Group], MATCH(Edges[[#This Row],[Vertex 1]],GroupVertices[Vertex],0)),1,1,"")</f>
        <v>1</v>
      </c>
      <c r="P226" s="93" t="str">
        <f>REPLACE(INDEX(GroupVertices[Group], MATCH(Edges[[#This Row],[Vertex 2]],GroupVertices[Vertex],0)),1,1,"")</f>
        <v>1</v>
      </c>
    </row>
    <row r="227" spans="1:16" ht="15.75" customHeight="1" thickTop="1" thickBot="1" x14ac:dyDescent="0.3">
      <c r="A227" s="76" t="s">
        <v>182</v>
      </c>
      <c r="B227" s="76" t="s">
        <v>358</v>
      </c>
      <c r="C227" s="77"/>
      <c r="D227" s="78">
        <v>1.5714285714285714</v>
      </c>
      <c r="E227" s="79"/>
      <c r="F227" s="80"/>
      <c r="G227" s="77"/>
      <c r="H227" s="81"/>
      <c r="I227" s="82"/>
      <c r="J227" s="82"/>
      <c r="K227" s="51"/>
      <c r="L227" s="83">
        <v>227</v>
      </c>
      <c r="M227" s="83"/>
      <c r="N227" s="84">
        <v>5</v>
      </c>
      <c r="O227" s="93" t="str">
        <f>REPLACE(INDEX(GroupVertices[Group], MATCH(Edges[[#This Row],[Vertex 1]],GroupVertices[Vertex],0)),1,1,"")</f>
        <v>1</v>
      </c>
      <c r="P227" s="93" t="str">
        <f>REPLACE(INDEX(GroupVertices[Group], MATCH(Edges[[#This Row],[Vertex 2]],GroupVertices[Vertex],0)),1,1,"")</f>
        <v>1</v>
      </c>
    </row>
    <row r="228" spans="1:16" ht="15.75" customHeight="1" thickTop="1" thickBot="1" x14ac:dyDescent="0.3">
      <c r="A228" s="76" t="s">
        <v>182</v>
      </c>
      <c r="B228" s="76" t="s">
        <v>359</v>
      </c>
      <c r="C228" s="77"/>
      <c r="D228" s="78">
        <v>1</v>
      </c>
      <c r="E228" s="79"/>
      <c r="F228" s="80"/>
      <c r="G228" s="77"/>
      <c r="H228" s="81"/>
      <c r="I228" s="82"/>
      <c r="J228" s="82"/>
      <c r="K228" s="51"/>
      <c r="L228" s="83">
        <v>228</v>
      </c>
      <c r="M228" s="83"/>
      <c r="N228" s="84">
        <v>1</v>
      </c>
      <c r="O228" s="93" t="str">
        <f>REPLACE(INDEX(GroupVertices[Group], MATCH(Edges[[#This Row],[Vertex 1]],GroupVertices[Vertex],0)),1,1,"")</f>
        <v>1</v>
      </c>
      <c r="P228" s="93" t="str">
        <f>REPLACE(INDEX(GroupVertices[Group], MATCH(Edges[[#This Row],[Vertex 2]],GroupVertices[Vertex],0)),1,1,"")</f>
        <v>1</v>
      </c>
    </row>
    <row r="229" spans="1:16" ht="15.75" customHeight="1" thickTop="1" thickBot="1" x14ac:dyDescent="0.3">
      <c r="A229" s="76" t="s">
        <v>182</v>
      </c>
      <c r="B229" s="76" t="s">
        <v>360</v>
      </c>
      <c r="C229" s="77"/>
      <c r="D229" s="78">
        <v>1.1428571428571428</v>
      </c>
      <c r="E229" s="79"/>
      <c r="F229" s="80"/>
      <c r="G229" s="77"/>
      <c r="H229" s="81"/>
      <c r="I229" s="82"/>
      <c r="J229" s="82"/>
      <c r="K229" s="51"/>
      <c r="L229" s="83">
        <v>229</v>
      </c>
      <c r="M229" s="83"/>
      <c r="N229" s="84">
        <v>2</v>
      </c>
      <c r="O229" s="93" t="str">
        <f>REPLACE(INDEX(GroupVertices[Group], MATCH(Edges[[#This Row],[Vertex 1]],GroupVertices[Vertex],0)),1,1,"")</f>
        <v>1</v>
      </c>
      <c r="P229" s="93" t="str">
        <f>REPLACE(INDEX(GroupVertices[Group], MATCH(Edges[[#This Row],[Vertex 2]],GroupVertices[Vertex],0)),1,1,"")</f>
        <v>1</v>
      </c>
    </row>
    <row r="230" spans="1:16" ht="15.75" customHeight="1" thickTop="1" thickBot="1" x14ac:dyDescent="0.3">
      <c r="A230" s="76" t="s">
        <v>182</v>
      </c>
      <c r="B230" s="76" t="s">
        <v>361</v>
      </c>
      <c r="C230" s="77"/>
      <c r="D230" s="78">
        <v>1</v>
      </c>
      <c r="E230" s="79"/>
      <c r="F230" s="80"/>
      <c r="G230" s="77"/>
      <c r="H230" s="81"/>
      <c r="I230" s="82"/>
      <c r="J230" s="82"/>
      <c r="K230" s="51"/>
      <c r="L230" s="83">
        <v>230</v>
      </c>
      <c r="M230" s="83"/>
      <c r="N230" s="84">
        <v>1</v>
      </c>
      <c r="O230" s="93" t="str">
        <f>REPLACE(INDEX(GroupVertices[Group], MATCH(Edges[[#This Row],[Vertex 1]],GroupVertices[Vertex],0)),1,1,"")</f>
        <v>1</v>
      </c>
      <c r="P230" s="93" t="str">
        <f>REPLACE(INDEX(GroupVertices[Group], MATCH(Edges[[#This Row],[Vertex 2]],GroupVertices[Vertex],0)),1,1,"")</f>
        <v>1</v>
      </c>
    </row>
    <row r="231" spans="1:16" ht="15.75" customHeight="1" thickTop="1" thickBot="1" x14ac:dyDescent="0.3">
      <c r="A231" s="76" t="s">
        <v>182</v>
      </c>
      <c r="B231" s="76" t="s">
        <v>256</v>
      </c>
      <c r="C231" s="77"/>
      <c r="D231" s="78">
        <v>1</v>
      </c>
      <c r="E231" s="79"/>
      <c r="F231" s="80"/>
      <c r="G231" s="77"/>
      <c r="H231" s="81"/>
      <c r="I231" s="82"/>
      <c r="J231" s="82"/>
      <c r="K231" s="51"/>
      <c r="L231" s="83">
        <v>231</v>
      </c>
      <c r="M231" s="83"/>
      <c r="N231" s="84">
        <v>1</v>
      </c>
      <c r="O231" s="93" t="str">
        <f>REPLACE(INDEX(GroupVertices[Group], MATCH(Edges[[#This Row],[Vertex 1]],GroupVertices[Vertex],0)),1,1,"")</f>
        <v>1</v>
      </c>
      <c r="P231" s="93" t="str">
        <f>REPLACE(INDEX(GroupVertices[Group], MATCH(Edges[[#This Row],[Vertex 2]],GroupVertices[Vertex],0)),1,1,"")</f>
        <v>1</v>
      </c>
    </row>
    <row r="232" spans="1:16" ht="15.75" customHeight="1" thickTop="1" thickBot="1" x14ac:dyDescent="0.3">
      <c r="A232" s="76" t="s">
        <v>182</v>
      </c>
      <c r="B232" s="76" t="s">
        <v>183</v>
      </c>
      <c r="C232" s="77"/>
      <c r="D232" s="78">
        <v>1.1428571428571428</v>
      </c>
      <c r="E232" s="79"/>
      <c r="F232" s="80"/>
      <c r="G232" s="77"/>
      <c r="H232" s="81"/>
      <c r="I232" s="82"/>
      <c r="J232" s="82"/>
      <c r="K232" s="51"/>
      <c r="L232" s="83">
        <v>232</v>
      </c>
      <c r="M232" s="83"/>
      <c r="N232" s="84">
        <v>2</v>
      </c>
      <c r="O232" s="93" t="str">
        <f>REPLACE(INDEX(GroupVertices[Group], MATCH(Edges[[#This Row],[Vertex 1]],GroupVertices[Vertex],0)),1,1,"")</f>
        <v>1</v>
      </c>
      <c r="P232" s="93" t="str">
        <f>REPLACE(INDEX(GroupVertices[Group], MATCH(Edges[[#This Row],[Vertex 2]],GroupVertices[Vertex],0)),1,1,"")</f>
        <v>1</v>
      </c>
    </row>
    <row r="233" spans="1:16" ht="15.75" customHeight="1" thickTop="1" thickBot="1" x14ac:dyDescent="0.3">
      <c r="A233" s="76" t="s">
        <v>182</v>
      </c>
      <c r="B233" s="76" t="s">
        <v>285</v>
      </c>
      <c r="C233" s="77"/>
      <c r="D233" s="78">
        <v>1.1428571428571428</v>
      </c>
      <c r="E233" s="79"/>
      <c r="F233" s="80"/>
      <c r="G233" s="77"/>
      <c r="H233" s="81"/>
      <c r="I233" s="82"/>
      <c r="J233" s="82"/>
      <c r="K233" s="51"/>
      <c r="L233" s="83">
        <v>233</v>
      </c>
      <c r="M233" s="83"/>
      <c r="N233" s="84">
        <v>2</v>
      </c>
      <c r="O233" s="93" t="str">
        <f>REPLACE(INDEX(GroupVertices[Group], MATCH(Edges[[#This Row],[Vertex 1]],GroupVertices[Vertex],0)),1,1,"")</f>
        <v>1</v>
      </c>
      <c r="P233" s="93" t="str">
        <f>REPLACE(INDEX(GroupVertices[Group], MATCH(Edges[[#This Row],[Vertex 2]],GroupVertices[Vertex],0)),1,1,"")</f>
        <v>1</v>
      </c>
    </row>
    <row r="234" spans="1:16" ht="15.75" customHeight="1" thickTop="1" thickBot="1" x14ac:dyDescent="0.3">
      <c r="A234" s="76" t="s">
        <v>182</v>
      </c>
      <c r="B234" s="76" t="s">
        <v>362</v>
      </c>
      <c r="C234" s="77"/>
      <c r="D234" s="78">
        <v>1</v>
      </c>
      <c r="E234" s="79"/>
      <c r="F234" s="80"/>
      <c r="G234" s="77"/>
      <c r="H234" s="81"/>
      <c r="I234" s="82"/>
      <c r="J234" s="82"/>
      <c r="K234" s="51"/>
      <c r="L234" s="83">
        <v>234</v>
      </c>
      <c r="M234" s="83"/>
      <c r="N234" s="84">
        <v>1</v>
      </c>
      <c r="O234" s="93" t="str">
        <f>REPLACE(INDEX(GroupVertices[Group], MATCH(Edges[[#This Row],[Vertex 1]],GroupVertices[Vertex],0)),1,1,"")</f>
        <v>1</v>
      </c>
      <c r="P234" s="93" t="str">
        <f>REPLACE(INDEX(GroupVertices[Group], MATCH(Edges[[#This Row],[Vertex 2]],GroupVertices[Vertex],0)),1,1,"")</f>
        <v>1</v>
      </c>
    </row>
    <row r="235" spans="1:16" ht="15.75" customHeight="1" thickTop="1" thickBot="1" x14ac:dyDescent="0.3">
      <c r="A235" s="76" t="s">
        <v>182</v>
      </c>
      <c r="B235" s="76" t="s">
        <v>363</v>
      </c>
      <c r="C235" s="77"/>
      <c r="D235" s="78">
        <v>1</v>
      </c>
      <c r="E235" s="79"/>
      <c r="F235" s="80"/>
      <c r="G235" s="77"/>
      <c r="H235" s="81"/>
      <c r="I235" s="82"/>
      <c r="J235" s="82"/>
      <c r="K235" s="51"/>
      <c r="L235" s="83">
        <v>235</v>
      </c>
      <c r="M235" s="83"/>
      <c r="N235" s="84">
        <v>1</v>
      </c>
      <c r="O235" s="93" t="str">
        <f>REPLACE(INDEX(GroupVertices[Group], MATCH(Edges[[#This Row],[Vertex 1]],GroupVertices[Vertex],0)),1,1,"")</f>
        <v>1</v>
      </c>
      <c r="P235" s="93" t="str">
        <f>REPLACE(INDEX(GroupVertices[Group], MATCH(Edges[[#This Row],[Vertex 2]],GroupVertices[Vertex],0)),1,1,"")</f>
        <v>1</v>
      </c>
    </row>
    <row r="236" spans="1:16" ht="15.75" customHeight="1" thickTop="1" thickBot="1" x14ac:dyDescent="0.3">
      <c r="A236" s="76" t="s">
        <v>364</v>
      </c>
      <c r="B236" s="76" t="s">
        <v>365</v>
      </c>
      <c r="C236" s="77"/>
      <c r="D236" s="78">
        <v>1</v>
      </c>
      <c r="E236" s="79"/>
      <c r="F236" s="80"/>
      <c r="G236" s="77"/>
      <c r="H236" s="81"/>
      <c r="I236" s="82"/>
      <c r="J236" s="82"/>
      <c r="K236" s="51"/>
      <c r="L236" s="83">
        <v>236</v>
      </c>
      <c r="M236" s="83"/>
      <c r="N236" s="84">
        <v>1</v>
      </c>
      <c r="O236" s="93" t="str">
        <f>REPLACE(INDEX(GroupVertices[Group], MATCH(Edges[[#This Row],[Vertex 1]],GroupVertices[Vertex],0)),1,1,"")</f>
        <v>1</v>
      </c>
      <c r="P236" s="93" t="str">
        <f>REPLACE(INDEX(GroupVertices[Group], MATCH(Edges[[#This Row],[Vertex 2]],GroupVertices[Vertex],0)),1,1,"")</f>
        <v>1</v>
      </c>
    </row>
    <row r="237" spans="1:16" ht="15.75" customHeight="1" thickTop="1" thickBot="1" x14ac:dyDescent="0.3">
      <c r="A237" s="76" t="s">
        <v>364</v>
      </c>
      <c r="B237" s="76" t="s">
        <v>366</v>
      </c>
      <c r="C237" s="77"/>
      <c r="D237" s="78">
        <v>1</v>
      </c>
      <c r="E237" s="79"/>
      <c r="F237" s="80"/>
      <c r="G237" s="77"/>
      <c r="H237" s="81"/>
      <c r="I237" s="82"/>
      <c r="J237" s="82"/>
      <c r="K237" s="51"/>
      <c r="L237" s="83">
        <v>237</v>
      </c>
      <c r="M237" s="83"/>
      <c r="N237" s="84">
        <v>1</v>
      </c>
      <c r="O237" s="93" t="str">
        <f>REPLACE(INDEX(GroupVertices[Group], MATCH(Edges[[#This Row],[Vertex 1]],GroupVertices[Vertex],0)),1,1,"")</f>
        <v>1</v>
      </c>
      <c r="P237" s="93" t="str">
        <f>REPLACE(INDEX(GroupVertices[Group], MATCH(Edges[[#This Row],[Vertex 2]],GroupVertices[Vertex],0)),1,1,"")</f>
        <v>1</v>
      </c>
    </row>
    <row r="238" spans="1:16" ht="15.75" customHeight="1" thickTop="1" thickBot="1" x14ac:dyDescent="0.3">
      <c r="A238" s="76" t="s">
        <v>364</v>
      </c>
      <c r="B238" s="76" t="s">
        <v>367</v>
      </c>
      <c r="C238" s="77"/>
      <c r="D238" s="78">
        <v>1</v>
      </c>
      <c r="E238" s="79"/>
      <c r="F238" s="80"/>
      <c r="G238" s="77"/>
      <c r="H238" s="81"/>
      <c r="I238" s="82"/>
      <c r="J238" s="82"/>
      <c r="K238" s="51"/>
      <c r="L238" s="83">
        <v>238</v>
      </c>
      <c r="M238" s="83"/>
      <c r="N238" s="84">
        <v>1</v>
      </c>
      <c r="O238" s="93" t="str">
        <f>REPLACE(INDEX(GroupVertices[Group], MATCH(Edges[[#This Row],[Vertex 1]],GroupVertices[Vertex],0)),1,1,"")</f>
        <v>1</v>
      </c>
      <c r="P238" s="93" t="str">
        <f>REPLACE(INDEX(GroupVertices[Group], MATCH(Edges[[#This Row],[Vertex 2]],GroupVertices[Vertex],0)),1,1,"")</f>
        <v>1</v>
      </c>
    </row>
    <row r="239" spans="1:16" ht="15.75" customHeight="1" thickTop="1" thickBot="1" x14ac:dyDescent="0.3">
      <c r="A239" s="76" t="s">
        <v>364</v>
      </c>
      <c r="B239" s="76" t="s">
        <v>368</v>
      </c>
      <c r="C239" s="77"/>
      <c r="D239" s="78">
        <v>1</v>
      </c>
      <c r="E239" s="79"/>
      <c r="F239" s="80"/>
      <c r="G239" s="77"/>
      <c r="H239" s="81"/>
      <c r="I239" s="82"/>
      <c r="J239" s="82"/>
      <c r="K239" s="51"/>
      <c r="L239" s="83">
        <v>239</v>
      </c>
      <c r="M239" s="83"/>
      <c r="N239" s="84">
        <v>1</v>
      </c>
      <c r="O239" s="93" t="str">
        <f>REPLACE(INDEX(GroupVertices[Group], MATCH(Edges[[#This Row],[Vertex 1]],GroupVertices[Vertex],0)),1,1,"")</f>
        <v>1</v>
      </c>
      <c r="P239" s="93" t="str">
        <f>REPLACE(INDEX(GroupVertices[Group], MATCH(Edges[[#This Row],[Vertex 2]],GroupVertices[Vertex],0)),1,1,"")</f>
        <v>1</v>
      </c>
    </row>
    <row r="240" spans="1:16" ht="15.75" customHeight="1" thickTop="1" thickBot="1" x14ac:dyDescent="0.3">
      <c r="A240" s="76" t="s">
        <v>365</v>
      </c>
      <c r="B240" s="76" t="s">
        <v>369</v>
      </c>
      <c r="C240" s="77"/>
      <c r="D240" s="78">
        <v>1</v>
      </c>
      <c r="E240" s="79"/>
      <c r="F240" s="80"/>
      <c r="G240" s="77"/>
      <c r="H240" s="81"/>
      <c r="I240" s="82"/>
      <c r="J240" s="82"/>
      <c r="K240" s="51"/>
      <c r="L240" s="83">
        <v>240</v>
      </c>
      <c r="M240" s="83"/>
      <c r="N240" s="84">
        <v>1</v>
      </c>
      <c r="O240" s="93" t="str">
        <f>REPLACE(INDEX(GroupVertices[Group], MATCH(Edges[[#This Row],[Vertex 1]],GroupVertices[Vertex],0)),1,1,"")</f>
        <v>1</v>
      </c>
      <c r="P240" s="93" t="str">
        <f>REPLACE(INDEX(GroupVertices[Group], MATCH(Edges[[#This Row],[Vertex 2]],GroupVertices[Vertex],0)),1,1,"")</f>
        <v>1</v>
      </c>
    </row>
    <row r="241" spans="1:16" ht="15.75" customHeight="1" thickTop="1" thickBot="1" x14ac:dyDescent="0.3">
      <c r="A241" s="76" t="s">
        <v>365</v>
      </c>
      <c r="B241" s="76" t="s">
        <v>366</v>
      </c>
      <c r="C241" s="77"/>
      <c r="D241" s="78">
        <v>1</v>
      </c>
      <c r="E241" s="79"/>
      <c r="F241" s="80"/>
      <c r="G241" s="77"/>
      <c r="H241" s="81"/>
      <c r="I241" s="82"/>
      <c r="J241" s="82"/>
      <c r="K241" s="51"/>
      <c r="L241" s="83">
        <v>241</v>
      </c>
      <c r="M241" s="83"/>
      <c r="N241" s="84">
        <v>1</v>
      </c>
      <c r="O241" s="93" t="str">
        <f>REPLACE(INDEX(GroupVertices[Group], MATCH(Edges[[#This Row],[Vertex 1]],GroupVertices[Vertex],0)),1,1,"")</f>
        <v>1</v>
      </c>
      <c r="P241" s="93" t="str">
        <f>REPLACE(INDEX(GroupVertices[Group], MATCH(Edges[[#This Row],[Vertex 2]],GroupVertices[Vertex],0)),1,1,"")</f>
        <v>1</v>
      </c>
    </row>
    <row r="242" spans="1:16" ht="15.75" customHeight="1" thickTop="1" thickBot="1" x14ac:dyDescent="0.3">
      <c r="A242" s="76" t="s">
        <v>365</v>
      </c>
      <c r="B242" s="76" t="s">
        <v>367</v>
      </c>
      <c r="C242" s="77"/>
      <c r="D242" s="78">
        <v>1</v>
      </c>
      <c r="E242" s="79"/>
      <c r="F242" s="80"/>
      <c r="G242" s="77"/>
      <c r="H242" s="81"/>
      <c r="I242" s="82"/>
      <c r="J242" s="82"/>
      <c r="K242" s="51"/>
      <c r="L242" s="83">
        <v>242</v>
      </c>
      <c r="M242" s="83"/>
      <c r="N242" s="84">
        <v>1</v>
      </c>
      <c r="O242" s="93" t="str">
        <f>REPLACE(INDEX(GroupVertices[Group], MATCH(Edges[[#This Row],[Vertex 1]],GroupVertices[Vertex],0)),1,1,"")</f>
        <v>1</v>
      </c>
      <c r="P242" s="93" t="str">
        <f>REPLACE(INDEX(GroupVertices[Group], MATCH(Edges[[#This Row],[Vertex 2]],GroupVertices[Vertex],0)),1,1,"")</f>
        <v>1</v>
      </c>
    </row>
    <row r="243" spans="1:16" ht="15.75" customHeight="1" thickTop="1" thickBot="1" x14ac:dyDescent="0.3">
      <c r="A243" s="76" t="s">
        <v>365</v>
      </c>
      <c r="B243" s="76" t="s">
        <v>368</v>
      </c>
      <c r="C243" s="77"/>
      <c r="D243" s="78">
        <v>1.1428571428571428</v>
      </c>
      <c r="E243" s="79"/>
      <c r="F243" s="80"/>
      <c r="G243" s="77"/>
      <c r="H243" s="81"/>
      <c r="I243" s="82"/>
      <c r="J243" s="82"/>
      <c r="K243" s="51"/>
      <c r="L243" s="83">
        <v>243</v>
      </c>
      <c r="M243" s="83"/>
      <c r="N243" s="84">
        <v>2</v>
      </c>
      <c r="O243" s="93" t="str">
        <f>REPLACE(INDEX(GroupVertices[Group], MATCH(Edges[[#This Row],[Vertex 1]],GroupVertices[Vertex],0)),1,1,"")</f>
        <v>1</v>
      </c>
      <c r="P243" s="93" t="str">
        <f>REPLACE(INDEX(GroupVertices[Group], MATCH(Edges[[#This Row],[Vertex 2]],GroupVertices[Vertex],0)),1,1,"")</f>
        <v>1</v>
      </c>
    </row>
    <row r="244" spans="1:16" ht="15.75" customHeight="1" thickTop="1" thickBot="1" x14ac:dyDescent="0.3">
      <c r="A244" s="76" t="s">
        <v>318</v>
      </c>
      <c r="B244" s="76" t="s">
        <v>319</v>
      </c>
      <c r="C244" s="77"/>
      <c r="D244" s="78">
        <v>1</v>
      </c>
      <c r="E244" s="79"/>
      <c r="F244" s="80"/>
      <c r="G244" s="77"/>
      <c r="H244" s="81"/>
      <c r="I244" s="82"/>
      <c r="J244" s="82"/>
      <c r="K244" s="51"/>
      <c r="L244" s="83">
        <v>244</v>
      </c>
      <c r="M244" s="83"/>
      <c r="N244" s="84">
        <v>1</v>
      </c>
      <c r="O244" s="93" t="str">
        <f>REPLACE(INDEX(GroupVertices[Group], MATCH(Edges[[#This Row],[Vertex 1]],GroupVertices[Vertex],0)),1,1,"")</f>
        <v>1</v>
      </c>
      <c r="P244" s="93" t="str">
        <f>REPLACE(INDEX(GroupVertices[Group], MATCH(Edges[[#This Row],[Vertex 2]],GroupVertices[Vertex],0)),1,1,"")</f>
        <v>1</v>
      </c>
    </row>
    <row r="245" spans="1:16" ht="15.75" customHeight="1" thickTop="1" thickBot="1" x14ac:dyDescent="0.3">
      <c r="A245" s="76" t="s">
        <v>318</v>
      </c>
      <c r="B245" s="76" t="s">
        <v>367</v>
      </c>
      <c r="C245" s="77"/>
      <c r="D245" s="78">
        <v>1.4285714285714286</v>
      </c>
      <c r="E245" s="79"/>
      <c r="F245" s="80"/>
      <c r="G245" s="77"/>
      <c r="H245" s="81"/>
      <c r="I245" s="82"/>
      <c r="J245" s="82"/>
      <c r="K245" s="51"/>
      <c r="L245" s="83">
        <v>245</v>
      </c>
      <c r="M245" s="83"/>
      <c r="N245" s="84">
        <v>4</v>
      </c>
      <c r="O245" s="93" t="str">
        <f>REPLACE(INDEX(GroupVertices[Group], MATCH(Edges[[#This Row],[Vertex 1]],GroupVertices[Vertex],0)),1,1,"")</f>
        <v>1</v>
      </c>
      <c r="P245" s="93" t="str">
        <f>REPLACE(INDEX(GroupVertices[Group], MATCH(Edges[[#This Row],[Vertex 2]],GroupVertices[Vertex],0)),1,1,"")</f>
        <v>1</v>
      </c>
    </row>
    <row r="246" spans="1:16" ht="15.75" customHeight="1" thickTop="1" thickBot="1" x14ac:dyDescent="0.3">
      <c r="A246" s="76" t="s">
        <v>318</v>
      </c>
      <c r="B246" s="76" t="s">
        <v>370</v>
      </c>
      <c r="C246" s="77"/>
      <c r="D246" s="78">
        <v>1</v>
      </c>
      <c r="E246" s="79"/>
      <c r="F246" s="80"/>
      <c r="G246" s="77"/>
      <c r="H246" s="81"/>
      <c r="I246" s="82"/>
      <c r="J246" s="82"/>
      <c r="K246" s="51"/>
      <c r="L246" s="83">
        <v>246</v>
      </c>
      <c r="M246" s="83"/>
      <c r="N246" s="84">
        <v>1</v>
      </c>
      <c r="O246" s="93" t="str">
        <f>REPLACE(INDEX(GroupVertices[Group], MATCH(Edges[[#This Row],[Vertex 1]],GroupVertices[Vertex],0)),1,1,"")</f>
        <v>1</v>
      </c>
      <c r="P246" s="93" t="str">
        <f>REPLACE(INDEX(GroupVertices[Group], MATCH(Edges[[#This Row],[Vertex 2]],GroupVertices[Vertex],0)),1,1,"")</f>
        <v>1</v>
      </c>
    </row>
    <row r="247" spans="1:16" ht="15.75" customHeight="1" thickTop="1" thickBot="1" x14ac:dyDescent="0.3">
      <c r="A247" s="76" t="s">
        <v>318</v>
      </c>
      <c r="B247" s="76" t="s">
        <v>371</v>
      </c>
      <c r="C247" s="77"/>
      <c r="D247" s="78">
        <v>1</v>
      </c>
      <c r="E247" s="79"/>
      <c r="F247" s="80"/>
      <c r="G247" s="77"/>
      <c r="H247" s="81"/>
      <c r="I247" s="82"/>
      <c r="J247" s="82"/>
      <c r="K247" s="51"/>
      <c r="L247" s="83">
        <v>247</v>
      </c>
      <c r="M247" s="83"/>
      <c r="N247" s="84">
        <v>1</v>
      </c>
      <c r="O247" s="93" t="str">
        <f>REPLACE(INDEX(GroupVertices[Group], MATCH(Edges[[#This Row],[Vertex 1]],GroupVertices[Vertex],0)),1,1,"")</f>
        <v>1</v>
      </c>
      <c r="P247" s="93" t="str">
        <f>REPLACE(INDEX(GroupVertices[Group], MATCH(Edges[[#This Row],[Vertex 2]],GroupVertices[Vertex],0)),1,1,"")</f>
        <v>1</v>
      </c>
    </row>
    <row r="248" spans="1:16" ht="15.75" customHeight="1" thickTop="1" thickBot="1" x14ac:dyDescent="0.3">
      <c r="A248" s="76" t="s">
        <v>338</v>
      </c>
      <c r="B248" s="76" t="s">
        <v>339</v>
      </c>
      <c r="C248" s="77"/>
      <c r="D248" s="78">
        <v>1</v>
      </c>
      <c r="E248" s="79"/>
      <c r="F248" s="80"/>
      <c r="G248" s="77"/>
      <c r="H248" s="81"/>
      <c r="I248" s="82"/>
      <c r="J248" s="82"/>
      <c r="K248" s="51"/>
      <c r="L248" s="83">
        <v>248</v>
      </c>
      <c r="M248" s="83"/>
      <c r="N248" s="84">
        <v>1</v>
      </c>
      <c r="O248" s="93" t="str">
        <f>REPLACE(INDEX(GroupVertices[Group], MATCH(Edges[[#This Row],[Vertex 1]],GroupVertices[Vertex],0)),1,1,"")</f>
        <v>1</v>
      </c>
      <c r="P248" s="93" t="str">
        <f>REPLACE(INDEX(GroupVertices[Group], MATCH(Edges[[#This Row],[Vertex 2]],GroupVertices[Vertex],0)),1,1,"")</f>
        <v>1</v>
      </c>
    </row>
    <row r="249" spans="1:16" ht="15.75" customHeight="1" thickTop="1" thickBot="1" x14ac:dyDescent="0.3">
      <c r="A249" s="76" t="s">
        <v>338</v>
      </c>
      <c r="B249" s="76" t="s">
        <v>340</v>
      </c>
      <c r="C249" s="77"/>
      <c r="D249" s="78">
        <v>1.1428571428571428</v>
      </c>
      <c r="E249" s="79"/>
      <c r="F249" s="80"/>
      <c r="G249" s="77"/>
      <c r="H249" s="81"/>
      <c r="I249" s="82"/>
      <c r="J249" s="82"/>
      <c r="K249" s="51"/>
      <c r="L249" s="83">
        <v>249</v>
      </c>
      <c r="M249" s="83"/>
      <c r="N249" s="84">
        <v>2</v>
      </c>
      <c r="O249" s="93" t="str">
        <f>REPLACE(INDEX(GroupVertices[Group], MATCH(Edges[[#This Row],[Vertex 1]],GroupVertices[Vertex],0)),1,1,"")</f>
        <v>1</v>
      </c>
      <c r="P249" s="93" t="str">
        <f>REPLACE(INDEX(GroupVertices[Group], MATCH(Edges[[#This Row],[Vertex 2]],GroupVertices[Vertex],0)),1,1,"")</f>
        <v>1</v>
      </c>
    </row>
    <row r="250" spans="1:16" ht="15.75" customHeight="1" thickTop="1" thickBot="1" x14ac:dyDescent="0.3">
      <c r="A250" s="76" t="s">
        <v>369</v>
      </c>
      <c r="B250" s="76" t="s">
        <v>368</v>
      </c>
      <c r="C250" s="77"/>
      <c r="D250" s="78">
        <v>1</v>
      </c>
      <c r="E250" s="79"/>
      <c r="F250" s="80"/>
      <c r="G250" s="77"/>
      <c r="H250" s="81"/>
      <c r="I250" s="82"/>
      <c r="J250" s="82"/>
      <c r="K250" s="51"/>
      <c r="L250" s="83">
        <v>250</v>
      </c>
      <c r="M250" s="83"/>
      <c r="N250" s="84">
        <v>1</v>
      </c>
      <c r="O250" s="93" t="str">
        <f>REPLACE(INDEX(GroupVertices[Group], MATCH(Edges[[#This Row],[Vertex 1]],GroupVertices[Vertex],0)),1,1,"")</f>
        <v>1</v>
      </c>
      <c r="P250" s="93" t="str">
        <f>REPLACE(INDEX(GroupVertices[Group], MATCH(Edges[[#This Row],[Vertex 2]],GroupVertices[Vertex],0)),1,1,"")</f>
        <v>1</v>
      </c>
    </row>
    <row r="251" spans="1:16" ht="15.75" customHeight="1" thickTop="1" thickBot="1" x14ac:dyDescent="0.3">
      <c r="A251" s="76" t="s">
        <v>374</v>
      </c>
      <c r="B251" s="76" t="s">
        <v>372</v>
      </c>
      <c r="C251" s="77"/>
      <c r="D251" s="78">
        <v>1</v>
      </c>
      <c r="E251" s="79"/>
      <c r="F251" s="80"/>
      <c r="G251" s="77"/>
      <c r="H251" s="81"/>
      <c r="I251" s="82"/>
      <c r="J251" s="82"/>
      <c r="K251" s="51"/>
      <c r="L251" s="83">
        <v>251</v>
      </c>
      <c r="M251" s="83"/>
      <c r="N251" s="84">
        <v>1</v>
      </c>
      <c r="O251" s="93" t="str">
        <f>REPLACE(INDEX(GroupVertices[Group], MATCH(Edges[[#This Row],[Vertex 1]],GroupVertices[Vertex],0)),1,1,"")</f>
        <v>1</v>
      </c>
      <c r="P251" s="93" t="str">
        <f>REPLACE(INDEX(GroupVertices[Group], MATCH(Edges[[#This Row],[Vertex 2]],GroupVertices[Vertex],0)),1,1,"")</f>
        <v>1</v>
      </c>
    </row>
    <row r="252" spans="1:16" ht="15.75" customHeight="1" thickTop="1" thickBot="1" x14ac:dyDescent="0.3">
      <c r="A252" s="76" t="s">
        <v>374</v>
      </c>
      <c r="B252" s="76" t="s">
        <v>373</v>
      </c>
      <c r="C252" s="77"/>
      <c r="D252" s="78">
        <v>1</v>
      </c>
      <c r="E252" s="79"/>
      <c r="F252" s="80"/>
      <c r="G252" s="77"/>
      <c r="H252" s="81"/>
      <c r="I252" s="82"/>
      <c r="J252" s="82"/>
      <c r="K252" s="51"/>
      <c r="L252" s="83">
        <v>252</v>
      </c>
      <c r="M252" s="83"/>
      <c r="N252" s="84">
        <v>1</v>
      </c>
      <c r="O252" s="93" t="str">
        <f>REPLACE(INDEX(GroupVertices[Group], MATCH(Edges[[#This Row],[Vertex 1]],GroupVertices[Vertex],0)),1,1,"")</f>
        <v>1</v>
      </c>
      <c r="P252" s="93" t="str">
        <f>REPLACE(INDEX(GroupVertices[Group], MATCH(Edges[[#This Row],[Vertex 2]],GroupVertices[Vertex],0)),1,1,"")</f>
        <v>1</v>
      </c>
    </row>
    <row r="253" spans="1:16" ht="15.75" customHeight="1" thickTop="1" thickBot="1" x14ac:dyDescent="0.3">
      <c r="A253" s="76" t="s">
        <v>374</v>
      </c>
      <c r="B253" s="76" t="s">
        <v>367</v>
      </c>
      <c r="C253" s="77"/>
      <c r="D253" s="78">
        <v>1</v>
      </c>
      <c r="E253" s="79"/>
      <c r="F253" s="80"/>
      <c r="G253" s="77"/>
      <c r="H253" s="81"/>
      <c r="I253" s="82"/>
      <c r="J253" s="82"/>
      <c r="K253" s="51"/>
      <c r="L253" s="83">
        <v>253</v>
      </c>
      <c r="M253" s="83"/>
      <c r="N253" s="84">
        <v>1</v>
      </c>
      <c r="O253" s="93" t="str">
        <f>REPLACE(INDEX(GroupVertices[Group], MATCH(Edges[[#This Row],[Vertex 1]],GroupVertices[Vertex],0)),1,1,"")</f>
        <v>1</v>
      </c>
      <c r="P253" s="93" t="str">
        <f>REPLACE(INDEX(GroupVertices[Group], MATCH(Edges[[#This Row],[Vertex 2]],GroupVertices[Vertex],0)),1,1,"")</f>
        <v>1</v>
      </c>
    </row>
    <row r="254" spans="1:16" ht="15.75" customHeight="1" thickTop="1" thickBot="1" x14ac:dyDescent="0.3">
      <c r="A254" s="76" t="s">
        <v>374</v>
      </c>
      <c r="B254" s="76" t="s">
        <v>285</v>
      </c>
      <c r="C254" s="77"/>
      <c r="D254" s="78">
        <v>1</v>
      </c>
      <c r="E254" s="79"/>
      <c r="F254" s="80"/>
      <c r="G254" s="77"/>
      <c r="H254" s="81"/>
      <c r="I254" s="82"/>
      <c r="J254" s="82"/>
      <c r="K254" s="51"/>
      <c r="L254" s="83">
        <v>254</v>
      </c>
      <c r="M254" s="83"/>
      <c r="N254" s="84">
        <v>1</v>
      </c>
      <c r="O254" s="93" t="str">
        <f>REPLACE(INDEX(GroupVertices[Group], MATCH(Edges[[#This Row],[Vertex 1]],GroupVertices[Vertex],0)),1,1,"")</f>
        <v>1</v>
      </c>
      <c r="P254" s="93" t="str">
        <f>REPLACE(INDEX(GroupVertices[Group], MATCH(Edges[[#This Row],[Vertex 2]],GroupVertices[Vertex],0)),1,1,"")</f>
        <v>1</v>
      </c>
    </row>
    <row r="255" spans="1:16" ht="15.75" customHeight="1" thickTop="1" thickBot="1" x14ac:dyDescent="0.3">
      <c r="A255" s="76" t="s">
        <v>375</v>
      </c>
      <c r="B255" s="76" t="s">
        <v>376</v>
      </c>
      <c r="C255" s="77"/>
      <c r="D255" s="78">
        <v>1</v>
      </c>
      <c r="E255" s="79"/>
      <c r="F255" s="80"/>
      <c r="G255" s="77"/>
      <c r="H255" s="81"/>
      <c r="I255" s="82"/>
      <c r="J255" s="82"/>
      <c r="K255" s="51"/>
      <c r="L255" s="83">
        <v>255</v>
      </c>
      <c r="M255" s="83"/>
      <c r="N255" s="84">
        <v>1</v>
      </c>
      <c r="O255" s="93" t="str">
        <f>REPLACE(INDEX(GroupVertices[Group], MATCH(Edges[[#This Row],[Vertex 1]],GroupVertices[Vertex],0)),1,1,"")</f>
        <v>1</v>
      </c>
      <c r="P255" s="93" t="str">
        <f>REPLACE(INDEX(GroupVertices[Group], MATCH(Edges[[#This Row],[Vertex 2]],GroupVertices[Vertex],0)),1,1,"")</f>
        <v>1</v>
      </c>
    </row>
    <row r="256" spans="1:16" ht="15.75" customHeight="1" thickTop="1" thickBot="1" x14ac:dyDescent="0.3">
      <c r="A256" s="76" t="s">
        <v>283</v>
      </c>
      <c r="B256" s="76" t="s">
        <v>200</v>
      </c>
      <c r="C256" s="77"/>
      <c r="D256" s="78">
        <v>1.1428571428571428</v>
      </c>
      <c r="E256" s="79"/>
      <c r="F256" s="80"/>
      <c r="G256" s="77"/>
      <c r="H256" s="81"/>
      <c r="I256" s="82"/>
      <c r="J256" s="82"/>
      <c r="K256" s="51"/>
      <c r="L256" s="83">
        <v>256</v>
      </c>
      <c r="M256" s="83"/>
      <c r="N256" s="84">
        <v>2</v>
      </c>
      <c r="O256" s="93" t="str">
        <f>REPLACE(INDEX(GroupVertices[Group], MATCH(Edges[[#This Row],[Vertex 1]],GroupVertices[Vertex],0)),1,1,"")</f>
        <v>1</v>
      </c>
      <c r="P256" s="93" t="str">
        <f>REPLACE(INDEX(GroupVertices[Group], MATCH(Edges[[#This Row],[Vertex 2]],GroupVertices[Vertex],0)),1,1,"")</f>
        <v>1</v>
      </c>
    </row>
    <row r="257" spans="1:16" ht="15.75" customHeight="1" thickTop="1" thickBot="1" x14ac:dyDescent="0.3">
      <c r="A257" s="76" t="s">
        <v>283</v>
      </c>
      <c r="B257" s="76" t="s">
        <v>277</v>
      </c>
      <c r="C257" s="77"/>
      <c r="D257" s="78">
        <v>1.4285714285714286</v>
      </c>
      <c r="E257" s="79"/>
      <c r="F257" s="80"/>
      <c r="G257" s="77"/>
      <c r="H257" s="81"/>
      <c r="I257" s="82"/>
      <c r="J257" s="82"/>
      <c r="K257" s="51"/>
      <c r="L257" s="83">
        <v>257</v>
      </c>
      <c r="M257" s="83"/>
      <c r="N257" s="84">
        <v>4</v>
      </c>
      <c r="O257" s="93" t="str">
        <f>REPLACE(INDEX(GroupVertices[Group], MATCH(Edges[[#This Row],[Vertex 1]],GroupVertices[Vertex],0)),1,1,"")</f>
        <v>1</v>
      </c>
      <c r="P257" s="93" t="str">
        <f>REPLACE(INDEX(GroupVertices[Group], MATCH(Edges[[#This Row],[Vertex 2]],GroupVertices[Vertex],0)),1,1,"")</f>
        <v>1</v>
      </c>
    </row>
    <row r="258" spans="1:16" ht="15.75" customHeight="1" thickTop="1" thickBot="1" x14ac:dyDescent="0.3">
      <c r="A258" s="76" t="s">
        <v>283</v>
      </c>
      <c r="B258" s="76" t="s">
        <v>204</v>
      </c>
      <c r="C258" s="77"/>
      <c r="D258" s="78">
        <v>1</v>
      </c>
      <c r="E258" s="79"/>
      <c r="F258" s="80"/>
      <c r="G258" s="77"/>
      <c r="H258" s="81"/>
      <c r="I258" s="82"/>
      <c r="J258" s="82"/>
      <c r="K258" s="51"/>
      <c r="L258" s="83">
        <v>258</v>
      </c>
      <c r="M258" s="83"/>
      <c r="N258" s="84">
        <v>1</v>
      </c>
      <c r="O258" s="93" t="str">
        <f>REPLACE(INDEX(GroupVertices[Group], MATCH(Edges[[#This Row],[Vertex 1]],GroupVertices[Vertex],0)),1,1,"")</f>
        <v>1</v>
      </c>
      <c r="P258" s="93" t="str">
        <f>REPLACE(INDEX(GroupVertices[Group], MATCH(Edges[[#This Row],[Vertex 2]],GroupVertices[Vertex],0)),1,1,"")</f>
        <v>1</v>
      </c>
    </row>
    <row r="259" spans="1:16" ht="15.75" customHeight="1" thickTop="1" thickBot="1" x14ac:dyDescent="0.3">
      <c r="A259" s="76" t="s">
        <v>283</v>
      </c>
      <c r="B259" s="76" t="s">
        <v>285</v>
      </c>
      <c r="C259" s="77"/>
      <c r="D259" s="78">
        <v>1</v>
      </c>
      <c r="E259" s="79"/>
      <c r="F259" s="80"/>
      <c r="G259" s="77"/>
      <c r="H259" s="81"/>
      <c r="I259" s="82"/>
      <c r="J259" s="82"/>
      <c r="K259" s="51"/>
      <c r="L259" s="83">
        <v>259</v>
      </c>
      <c r="M259" s="83"/>
      <c r="N259" s="84">
        <v>1</v>
      </c>
      <c r="O259" s="93" t="str">
        <f>REPLACE(INDEX(GroupVertices[Group], MATCH(Edges[[#This Row],[Vertex 1]],GroupVertices[Vertex],0)),1,1,"")</f>
        <v>1</v>
      </c>
      <c r="P259" s="93" t="str">
        <f>REPLACE(INDEX(GroupVertices[Group], MATCH(Edges[[#This Row],[Vertex 2]],GroupVertices[Vertex],0)),1,1,"")</f>
        <v>1</v>
      </c>
    </row>
    <row r="260" spans="1:16" ht="15.75" customHeight="1" thickTop="1" thickBot="1" x14ac:dyDescent="0.3">
      <c r="A260" s="76" t="s">
        <v>333</v>
      </c>
      <c r="B260" s="76" t="s">
        <v>334</v>
      </c>
      <c r="C260" s="77"/>
      <c r="D260" s="78">
        <v>1</v>
      </c>
      <c r="E260" s="79"/>
      <c r="F260" s="80"/>
      <c r="G260" s="77"/>
      <c r="H260" s="81"/>
      <c r="I260" s="82"/>
      <c r="J260" s="82"/>
      <c r="K260" s="51"/>
      <c r="L260" s="83">
        <v>260</v>
      </c>
      <c r="M260" s="83"/>
      <c r="N260" s="84">
        <v>1</v>
      </c>
      <c r="O260" s="93" t="str">
        <f>REPLACE(INDEX(GroupVertices[Group], MATCH(Edges[[#This Row],[Vertex 1]],GroupVertices[Vertex],0)),1,1,"")</f>
        <v>1</v>
      </c>
      <c r="P260" s="93" t="str">
        <f>REPLACE(INDEX(GroupVertices[Group], MATCH(Edges[[#This Row],[Vertex 2]],GroupVertices[Vertex],0)),1,1,"")</f>
        <v>1</v>
      </c>
    </row>
    <row r="261" spans="1:16" ht="15.75" customHeight="1" thickTop="1" thickBot="1" x14ac:dyDescent="0.3">
      <c r="A261" s="76" t="s">
        <v>333</v>
      </c>
      <c r="B261" s="76" t="s">
        <v>377</v>
      </c>
      <c r="C261" s="77"/>
      <c r="D261" s="78">
        <v>1.1428571428571428</v>
      </c>
      <c r="E261" s="79"/>
      <c r="F261" s="80"/>
      <c r="G261" s="77"/>
      <c r="H261" s="81"/>
      <c r="I261" s="82"/>
      <c r="J261" s="82"/>
      <c r="K261" s="51"/>
      <c r="L261" s="83">
        <v>261</v>
      </c>
      <c r="M261" s="83"/>
      <c r="N261" s="84">
        <v>2</v>
      </c>
      <c r="O261" s="93" t="str">
        <f>REPLACE(INDEX(GroupVertices[Group], MATCH(Edges[[#This Row],[Vertex 1]],GroupVertices[Vertex],0)),1,1,"")</f>
        <v>1</v>
      </c>
      <c r="P261" s="93" t="str">
        <f>REPLACE(INDEX(GroupVertices[Group], MATCH(Edges[[#This Row],[Vertex 2]],GroupVertices[Vertex],0)),1,1,"")</f>
        <v>1</v>
      </c>
    </row>
    <row r="262" spans="1:16" ht="15.75" customHeight="1" thickTop="1" thickBot="1" x14ac:dyDescent="0.3">
      <c r="A262" s="76" t="s">
        <v>333</v>
      </c>
      <c r="B262" s="76" t="s">
        <v>378</v>
      </c>
      <c r="C262" s="77"/>
      <c r="D262" s="78">
        <v>1.1428571428571428</v>
      </c>
      <c r="E262" s="79"/>
      <c r="F262" s="80"/>
      <c r="G262" s="77"/>
      <c r="H262" s="81"/>
      <c r="I262" s="82"/>
      <c r="J262" s="82"/>
      <c r="K262" s="51"/>
      <c r="L262" s="83">
        <v>262</v>
      </c>
      <c r="M262" s="83"/>
      <c r="N262" s="84">
        <v>2</v>
      </c>
      <c r="O262" s="93" t="str">
        <f>REPLACE(INDEX(GroupVertices[Group], MATCH(Edges[[#This Row],[Vertex 1]],GroupVertices[Vertex],0)),1,1,"")</f>
        <v>1</v>
      </c>
      <c r="P262" s="93" t="str">
        <f>REPLACE(INDEX(GroupVertices[Group], MATCH(Edges[[#This Row],[Vertex 2]],GroupVertices[Vertex],0)),1,1,"")</f>
        <v>1</v>
      </c>
    </row>
    <row r="263" spans="1:16" ht="15.75" customHeight="1" thickTop="1" thickBot="1" x14ac:dyDescent="0.3">
      <c r="A263" s="76" t="s">
        <v>333</v>
      </c>
      <c r="B263" s="76" t="s">
        <v>335</v>
      </c>
      <c r="C263" s="77"/>
      <c r="D263" s="78">
        <v>1</v>
      </c>
      <c r="E263" s="79"/>
      <c r="F263" s="80"/>
      <c r="G263" s="77"/>
      <c r="H263" s="81"/>
      <c r="I263" s="82"/>
      <c r="J263" s="82"/>
      <c r="K263" s="51"/>
      <c r="L263" s="83">
        <v>263</v>
      </c>
      <c r="M263" s="83"/>
      <c r="N263" s="84">
        <v>1</v>
      </c>
      <c r="O263" s="93" t="str">
        <f>REPLACE(INDEX(GroupVertices[Group], MATCH(Edges[[#This Row],[Vertex 1]],GroupVertices[Vertex],0)),1,1,"")</f>
        <v>1</v>
      </c>
      <c r="P263" s="93" t="str">
        <f>REPLACE(INDEX(GroupVertices[Group], MATCH(Edges[[#This Row],[Vertex 2]],GroupVertices[Vertex],0)),1,1,"")</f>
        <v>1</v>
      </c>
    </row>
    <row r="264" spans="1:16" ht="15.75" customHeight="1" thickTop="1" thickBot="1" x14ac:dyDescent="0.3">
      <c r="A264" s="76" t="s">
        <v>333</v>
      </c>
      <c r="B264" s="76" t="s">
        <v>336</v>
      </c>
      <c r="C264" s="77"/>
      <c r="D264" s="78">
        <v>1</v>
      </c>
      <c r="E264" s="79"/>
      <c r="F264" s="80"/>
      <c r="G264" s="77"/>
      <c r="H264" s="81"/>
      <c r="I264" s="82"/>
      <c r="J264" s="82"/>
      <c r="K264" s="51"/>
      <c r="L264" s="83">
        <v>264</v>
      </c>
      <c r="M264" s="83"/>
      <c r="N264" s="84">
        <v>1</v>
      </c>
      <c r="O264" s="93" t="str">
        <f>REPLACE(INDEX(GroupVertices[Group], MATCH(Edges[[#This Row],[Vertex 1]],GroupVertices[Vertex],0)),1,1,"")</f>
        <v>1</v>
      </c>
      <c r="P264" s="93" t="str">
        <f>REPLACE(INDEX(GroupVertices[Group], MATCH(Edges[[#This Row],[Vertex 2]],GroupVertices[Vertex],0)),1,1,"")</f>
        <v>1</v>
      </c>
    </row>
    <row r="265" spans="1:16" ht="15.75" customHeight="1" thickTop="1" thickBot="1" x14ac:dyDescent="0.3">
      <c r="A265" s="76" t="s">
        <v>379</v>
      </c>
      <c r="B265" s="76" t="s">
        <v>380</v>
      </c>
      <c r="C265" s="77"/>
      <c r="D265" s="78">
        <v>1</v>
      </c>
      <c r="E265" s="79"/>
      <c r="F265" s="80"/>
      <c r="G265" s="77"/>
      <c r="H265" s="81"/>
      <c r="I265" s="82"/>
      <c r="J265" s="82"/>
      <c r="K265" s="51"/>
      <c r="L265" s="83">
        <v>265</v>
      </c>
      <c r="M265" s="83"/>
      <c r="N265" s="84">
        <v>1</v>
      </c>
      <c r="O265" s="93" t="str">
        <f>REPLACE(INDEX(GroupVertices[Group], MATCH(Edges[[#This Row],[Vertex 1]],GroupVertices[Vertex],0)),1,1,"")</f>
        <v>52</v>
      </c>
      <c r="P265" s="93" t="str">
        <f>REPLACE(INDEX(GroupVertices[Group], MATCH(Edges[[#This Row],[Vertex 2]],GroupVertices[Vertex],0)),1,1,"")</f>
        <v>52</v>
      </c>
    </row>
    <row r="266" spans="1:16" ht="15.75" customHeight="1" thickTop="1" thickBot="1" x14ac:dyDescent="0.3">
      <c r="A266" s="76" t="s">
        <v>381</v>
      </c>
      <c r="B266" s="76" t="s">
        <v>328</v>
      </c>
      <c r="C266" s="77"/>
      <c r="D266" s="78">
        <v>2.2857142857142856</v>
      </c>
      <c r="E266" s="79"/>
      <c r="F266" s="80"/>
      <c r="G266" s="77"/>
      <c r="H266" s="81"/>
      <c r="I266" s="82"/>
      <c r="J266" s="82"/>
      <c r="K266" s="51"/>
      <c r="L266" s="83">
        <v>266</v>
      </c>
      <c r="M266" s="83"/>
      <c r="N266" s="84">
        <v>10</v>
      </c>
      <c r="O266" s="93" t="str">
        <f>REPLACE(INDEX(GroupVertices[Group], MATCH(Edges[[#This Row],[Vertex 1]],GroupVertices[Vertex],0)),1,1,"")</f>
        <v>1</v>
      </c>
      <c r="P266" s="93" t="str">
        <f>REPLACE(INDEX(GroupVertices[Group], MATCH(Edges[[#This Row],[Vertex 2]],GroupVertices[Vertex],0)),1,1,"")</f>
        <v>1</v>
      </c>
    </row>
    <row r="267" spans="1:16" ht="15.75" customHeight="1" thickTop="1" thickBot="1" x14ac:dyDescent="0.3">
      <c r="A267" s="76" t="s">
        <v>382</v>
      </c>
      <c r="B267" s="76" t="s">
        <v>200</v>
      </c>
      <c r="C267" s="77"/>
      <c r="D267" s="78">
        <v>1.4285714285714286</v>
      </c>
      <c r="E267" s="79"/>
      <c r="F267" s="80"/>
      <c r="G267" s="77"/>
      <c r="H267" s="81"/>
      <c r="I267" s="82"/>
      <c r="J267" s="82"/>
      <c r="K267" s="51"/>
      <c r="L267" s="83">
        <v>267</v>
      </c>
      <c r="M267" s="83"/>
      <c r="N267" s="84">
        <v>4</v>
      </c>
      <c r="O267" s="93" t="str">
        <f>REPLACE(INDEX(GroupVertices[Group], MATCH(Edges[[#This Row],[Vertex 1]],GroupVertices[Vertex],0)),1,1,"")</f>
        <v>1</v>
      </c>
      <c r="P267" s="93" t="str">
        <f>REPLACE(INDEX(GroupVertices[Group], MATCH(Edges[[#This Row],[Vertex 2]],GroupVertices[Vertex],0)),1,1,"")</f>
        <v>1</v>
      </c>
    </row>
    <row r="268" spans="1:16" ht="15.75" customHeight="1" thickTop="1" thickBot="1" x14ac:dyDescent="0.3">
      <c r="A268" s="76" t="s">
        <v>382</v>
      </c>
      <c r="B268" s="76" t="s">
        <v>383</v>
      </c>
      <c r="C268" s="77"/>
      <c r="D268" s="78">
        <v>1</v>
      </c>
      <c r="E268" s="79"/>
      <c r="F268" s="80"/>
      <c r="G268" s="77"/>
      <c r="H268" s="81"/>
      <c r="I268" s="82"/>
      <c r="J268" s="82"/>
      <c r="K268" s="51"/>
      <c r="L268" s="83">
        <v>268</v>
      </c>
      <c r="M268" s="83"/>
      <c r="N268" s="84">
        <v>1</v>
      </c>
      <c r="O268" s="93" t="str">
        <f>REPLACE(INDEX(GroupVertices[Group], MATCH(Edges[[#This Row],[Vertex 1]],GroupVertices[Vertex],0)),1,1,"")</f>
        <v>1</v>
      </c>
      <c r="P268" s="93" t="str">
        <f>REPLACE(INDEX(GroupVertices[Group], MATCH(Edges[[#This Row],[Vertex 2]],GroupVertices[Vertex],0)),1,1,"")</f>
        <v>1</v>
      </c>
    </row>
    <row r="269" spans="1:16" ht="15.75" customHeight="1" thickTop="1" thickBot="1" x14ac:dyDescent="0.3">
      <c r="A269" s="76" t="s">
        <v>382</v>
      </c>
      <c r="B269" s="76" t="s">
        <v>384</v>
      </c>
      <c r="C269" s="77"/>
      <c r="D269" s="78">
        <v>1.1428571428571428</v>
      </c>
      <c r="E269" s="79"/>
      <c r="F269" s="80"/>
      <c r="G269" s="77"/>
      <c r="H269" s="81"/>
      <c r="I269" s="82"/>
      <c r="J269" s="82"/>
      <c r="K269" s="51"/>
      <c r="L269" s="83">
        <v>269</v>
      </c>
      <c r="M269" s="83"/>
      <c r="N269" s="84">
        <v>2</v>
      </c>
      <c r="O269" s="93" t="str">
        <f>REPLACE(INDEX(GroupVertices[Group], MATCH(Edges[[#This Row],[Vertex 1]],GroupVertices[Vertex],0)),1,1,"")</f>
        <v>1</v>
      </c>
      <c r="P269" s="93" t="str">
        <f>REPLACE(INDEX(GroupVertices[Group], MATCH(Edges[[#This Row],[Vertex 2]],GroupVertices[Vertex],0)),1,1,"")</f>
        <v>1</v>
      </c>
    </row>
    <row r="270" spans="1:16" ht="15.75" customHeight="1" thickTop="1" thickBot="1" x14ac:dyDescent="0.3">
      <c r="A270" s="76" t="s">
        <v>382</v>
      </c>
      <c r="B270" s="76" t="s">
        <v>304</v>
      </c>
      <c r="C270" s="77"/>
      <c r="D270" s="78">
        <v>1.5714285714285714</v>
      </c>
      <c r="E270" s="79"/>
      <c r="F270" s="80"/>
      <c r="G270" s="77"/>
      <c r="H270" s="81"/>
      <c r="I270" s="82"/>
      <c r="J270" s="82"/>
      <c r="K270" s="51"/>
      <c r="L270" s="83">
        <v>270</v>
      </c>
      <c r="M270" s="83"/>
      <c r="N270" s="84">
        <v>5</v>
      </c>
      <c r="O270" s="93" t="str">
        <f>REPLACE(INDEX(GroupVertices[Group], MATCH(Edges[[#This Row],[Vertex 1]],GroupVertices[Vertex],0)),1,1,"")</f>
        <v>1</v>
      </c>
      <c r="P270" s="93" t="str">
        <f>REPLACE(INDEX(GroupVertices[Group], MATCH(Edges[[#This Row],[Vertex 2]],GroupVertices[Vertex],0)),1,1,"")</f>
        <v>1</v>
      </c>
    </row>
    <row r="271" spans="1:16" ht="15.75" customHeight="1" thickTop="1" thickBot="1" x14ac:dyDescent="0.3">
      <c r="A271" s="76" t="s">
        <v>382</v>
      </c>
      <c r="B271" s="76" t="s">
        <v>385</v>
      </c>
      <c r="C271" s="77"/>
      <c r="D271" s="78">
        <v>1</v>
      </c>
      <c r="E271" s="79"/>
      <c r="F271" s="80"/>
      <c r="G271" s="77"/>
      <c r="H271" s="81"/>
      <c r="I271" s="82"/>
      <c r="J271" s="82"/>
      <c r="K271" s="51"/>
      <c r="L271" s="83">
        <v>271</v>
      </c>
      <c r="M271" s="83"/>
      <c r="N271" s="84">
        <v>1</v>
      </c>
      <c r="O271" s="93" t="str">
        <f>REPLACE(INDEX(GroupVertices[Group], MATCH(Edges[[#This Row],[Vertex 1]],GroupVertices[Vertex],0)),1,1,"")</f>
        <v>1</v>
      </c>
      <c r="P271" s="93" t="str">
        <f>REPLACE(INDEX(GroupVertices[Group], MATCH(Edges[[#This Row],[Vertex 2]],GroupVertices[Vertex],0)),1,1,"")</f>
        <v>1</v>
      </c>
    </row>
    <row r="272" spans="1:16" ht="15.75" customHeight="1" thickTop="1" thickBot="1" x14ac:dyDescent="0.3">
      <c r="A272" s="76" t="s">
        <v>382</v>
      </c>
      <c r="B272" s="76" t="s">
        <v>203</v>
      </c>
      <c r="C272" s="77"/>
      <c r="D272" s="78">
        <v>1.4285714285714286</v>
      </c>
      <c r="E272" s="79"/>
      <c r="F272" s="80"/>
      <c r="G272" s="77"/>
      <c r="H272" s="81"/>
      <c r="I272" s="82"/>
      <c r="J272" s="82"/>
      <c r="K272" s="51"/>
      <c r="L272" s="83">
        <v>272</v>
      </c>
      <c r="M272" s="83"/>
      <c r="N272" s="84">
        <v>4</v>
      </c>
      <c r="O272" s="93" t="str">
        <f>REPLACE(INDEX(GroupVertices[Group], MATCH(Edges[[#This Row],[Vertex 1]],GroupVertices[Vertex],0)),1,1,"")</f>
        <v>1</v>
      </c>
      <c r="P272" s="93" t="str">
        <f>REPLACE(INDEX(GroupVertices[Group], MATCH(Edges[[#This Row],[Vertex 2]],GroupVertices[Vertex],0)),1,1,"")</f>
        <v>1</v>
      </c>
    </row>
    <row r="273" spans="1:16" ht="15.75" customHeight="1" thickTop="1" thickBot="1" x14ac:dyDescent="0.3">
      <c r="A273" s="76" t="s">
        <v>382</v>
      </c>
      <c r="B273" s="76" t="s">
        <v>386</v>
      </c>
      <c r="C273" s="77"/>
      <c r="D273" s="78">
        <v>1.1428571428571428</v>
      </c>
      <c r="E273" s="79"/>
      <c r="F273" s="80"/>
      <c r="G273" s="77"/>
      <c r="H273" s="81"/>
      <c r="I273" s="82"/>
      <c r="J273" s="82"/>
      <c r="K273" s="51"/>
      <c r="L273" s="83">
        <v>273</v>
      </c>
      <c r="M273" s="83"/>
      <c r="N273" s="84">
        <v>2</v>
      </c>
      <c r="O273" s="93" t="str">
        <f>REPLACE(INDEX(GroupVertices[Group], MATCH(Edges[[#This Row],[Vertex 1]],GroupVertices[Vertex],0)),1,1,"")</f>
        <v>1</v>
      </c>
      <c r="P273" s="93" t="str">
        <f>REPLACE(INDEX(GroupVertices[Group], MATCH(Edges[[#This Row],[Vertex 2]],GroupVertices[Vertex],0)),1,1,"")</f>
        <v>1</v>
      </c>
    </row>
    <row r="274" spans="1:16" ht="15.75" customHeight="1" thickTop="1" thickBot="1" x14ac:dyDescent="0.3">
      <c r="A274" s="76" t="s">
        <v>382</v>
      </c>
      <c r="B274" s="76" t="s">
        <v>387</v>
      </c>
      <c r="C274" s="77"/>
      <c r="D274" s="78">
        <v>1</v>
      </c>
      <c r="E274" s="79"/>
      <c r="F274" s="80"/>
      <c r="G274" s="77"/>
      <c r="H274" s="81"/>
      <c r="I274" s="82"/>
      <c r="J274" s="82"/>
      <c r="K274" s="51"/>
      <c r="L274" s="83">
        <v>274</v>
      </c>
      <c r="M274" s="83"/>
      <c r="N274" s="84">
        <v>1</v>
      </c>
      <c r="O274" s="93" t="str">
        <f>REPLACE(INDEX(GroupVertices[Group], MATCH(Edges[[#This Row],[Vertex 1]],GroupVertices[Vertex],0)),1,1,"")</f>
        <v>1</v>
      </c>
      <c r="P274" s="93" t="str">
        <f>REPLACE(INDEX(GroupVertices[Group], MATCH(Edges[[#This Row],[Vertex 2]],GroupVertices[Vertex],0)),1,1,"")</f>
        <v>1</v>
      </c>
    </row>
    <row r="275" spans="1:16" ht="15.75" customHeight="1" thickTop="1" thickBot="1" x14ac:dyDescent="0.3">
      <c r="A275" s="76" t="s">
        <v>382</v>
      </c>
      <c r="B275" s="76" t="s">
        <v>388</v>
      </c>
      <c r="C275" s="77"/>
      <c r="D275" s="78">
        <v>1</v>
      </c>
      <c r="E275" s="79"/>
      <c r="F275" s="80"/>
      <c r="G275" s="77"/>
      <c r="H275" s="81"/>
      <c r="I275" s="82"/>
      <c r="J275" s="82"/>
      <c r="K275" s="51"/>
      <c r="L275" s="83">
        <v>275</v>
      </c>
      <c r="M275" s="83"/>
      <c r="N275" s="84">
        <v>1</v>
      </c>
      <c r="O275" s="93" t="str">
        <f>REPLACE(INDEX(GroupVertices[Group], MATCH(Edges[[#This Row],[Vertex 1]],GroupVertices[Vertex],0)),1,1,"")</f>
        <v>1</v>
      </c>
      <c r="P275" s="93" t="str">
        <f>REPLACE(INDEX(GroupVertices[Group], MATCH(Edges[[#This Row],[Vertex 2]],GroupVertices[Vertex],0)),1,1,"")</f>
        <v>1</v>
      </c>
    </row>
    <row r="276" spans="1:16" ht="15.75" customHeight="1" thickTop="1" thickBot="1" x14ac:dyDescent="0.3">
      <c r="A276" s="76" t="s">
        <v>382</v>
      </c>
      <c r="B276" s="76" t="s">
        <v>389</v>
      </c>
      <c r="C276" s="77"/>
      <c r="D276" s="78">
        <v>1</v>
      </c>
      <c r="E276" s="79"/>
      <c r="F276" s="80"/>
      <c r="G276" s="77"/>
      <c r="H276" s="81"/>
      <c r="I276" s="82"/>
      <c r="J276" s="82"/>
      <c r="K276" s="51"/>
      <c r="L276" s="83">
        <v>276</v>
      </c>
      <c r="M276" s="83"/>
      <c r="N276" s="84">
        <v>1</v>
      </c>
      <c r="O276" s="93" t="str">
        <f>REPLACE(INDEX(GroupVertices[Group], MATCH(Edges[[#This Row],[Vertex 1]],GroupVertices[Vertex],0)),1,1,"")</f>
        <v>1</v>
      </c>
      <c r="P276" s="93" t="str">
        <f>REPLACE(INDEX(GroupVertices[Group], MATCH(Edges[[#This Row],[Vertex 2]],GroupVertices[Vertex],0)),1,1,"")</f>
        <v>1</v>
      </c>
    </row>
    <row r="277" spans="1:16" ht="15.75" customHeight="1" thickTop="1" thickBot="1" x14ac:dyDescent="0.3">
      <c r="A277" s="76" t="s">
        <v>382</v>
      </c>
      <c r="B277" s="76" t="s">
        <v>390</v>
      </c>
      <c r="C277" s="77"/>
      <c r="D277" s="78">
        <v>1.2857142857142856</v>
      </c>
      <c r="E277" s="79"/>
      <c r="F277" s="80"/>
      <c r="G277" s="77"/>
      <c r="H277" s="81"/>
      <c r="I277" s="82"/>
      <c r="J277" s="82"/>
      <c r="K277" s="51"/>
      <c r="L277" s="83">
        <v>277</v>
      </c>
      <c r="M277" s="83"/>
      <c r="N277" s="84">
        <v>3</v>
      </c>
      <c r="O277" s="93" t="str">
        <f>REPLACE(INDEX(GroupVertices[Group], MATCH(Edges[[#This Row],[Vertex 1]],GroupVertices[Vertex],0)),1,1,"")</f>
        <v>1</v>
      </c>
      <c r="P277" s="93" t="str">
        <f>REPLACE(INDEX(GroupVertices[Group], MATCH(Edges[[#This Row],[Vertex 2]],GroupVertices[Vertex],0)),1,1,"")</f>
        <v>1</v>
      </c>
    </row>
    <row r="278" spans="1:16" ht="15.75" customHeight="1" thickTop="1" thickBot="1" x14ac:dyDescent="0.3">
      <c r="A278" s="76" t="s">
        <v>382</v>
      </c>
      <c r="B278" s="76" t="s">
        <v>391</v>
      </c>
      <c r="C278" s="77"/>
      <c r="D278" s="78">
        <v>2.1428571428571428</v>
      </c>
      <c r="E278" s="79"/>
      <c r="F278" s="80"/>
      <c r="G278" s="77"/>
      <c r="H278" s="81"/>
      <c r="I278" s="82"/>
      <c r="J278" s="82"/>
      <c r="K278" s="51"/>
      <c r="L278" s="83">
        <v>278</v>
      </c>
      <c r="M278" s="83"/>
      <c r="N278" s="84">
        <v>9</v>
      </c>
      <c r="O278" s="93" t="str">
        <f>REPLACE(INDEX(GroupVertices[Group], MATCH(Edges[[#This Row],[Vertex 1]],GroupVertices[Vertex],0)),1,1,"")</f>
        <v>1</v>
      </c>
      <c r="P278" s="93" t="str">
        <f>REPLACE(INDEX(GroupVertices[Group], MATCH(Edges[[#This Row],[Vertex 2]],GroupVertices[Vertex],0)),1,1,"")</f>
        <v>1</v>
      </c>
    </row>
    <row r="279" spans="1:16" ht="15.75" customHeight="1" thickTop="1" thickBot="1" x14ac:dyDescent="0.3">
      <c r="A279" s="76" t="s">
        <v>382</v>
      </c>
      <c r="B279" s="76" t="s">
        <v>204</v>
      </c>
      <c r="C279" s="77"/>
      <c r="D279" s="78">
        <v>1.2857142857142856</v>
      </c>
      <c r="E279" s="79"/>
      <c r="F279" s="80"/>
      <c r="G279" s="77"/>
      <c r="H279" s="81"/>
      <c r="I279" s="82"/>
      <c r="J279" s="82"/>
      <c r="K279" s="51"/>
      <c r="L279" s="83">
        <v>279</v>
      </c>
      <c r="M279" s="83"/>
      <c r="N279" s="84">
        <v>3</v>
      </c>
      <c r="O279" s="93" t="str">
        <f>REPLACE(INDEX(GroupVertices[Group], MATCH(Edges[[#This Row],[Vertex 1]],GroupVertices[Vertex],0)),1,1,"")</f>
        <v>1</v>
      </c>
      <c r="P279" s="93" t="str">
        <f>REPLACE(INDEX(GroupVertices[Group], MATCH(Edges[[#This Row],[Vertex 2]],GroupVertices[Vertex],0)),1,1,"")</f>
        <v>1</v>
      </c>
    </row>
    <row r="280" spans="1:16" ht="15.75" customHeight="1" thickTop="1" thickBot="1" x14ac:dyDescent="0.3">
      <c r="A280" s="76" t="s">
        <v>382</v>
      </c>
      <c r="B280" s="76" t="s">
        <v>256</v>
      </c>
      <c r="C280" s="77"/>
      <c r="D280" s="78">
        <v>1.1428571428571428</v>
      </c>
      <c r="E280" s="79"/>
      <c r="F280" s="80"/>
      <c r="G280" s="77"/>
      <c r="H280" s="81"/>
      <c r="I280" s="82"/>
      <c r="J280" s="82"/>
      <c r="K280" s="51"/>
      <c r="L280" s="83">
        <v>280</v>
      </c>
      <c r="M280" s="83"/>
      <c r="N280" s="84">
        <v>2</v>
      </c>
      <c r="O280" s="93" t="str">
        <f>REPLACE(INDEX(GroupVertices[Group], MATCH(Edges[[#This Row],[Vertex 1]],GroupVertices[Vertex],0)),1,1,"")</f>
        <v>1</v>
      </c>
      <c r="P280" s="93" t="str">
        <f>REPLACE(INDEX(GroupVertices[Group], MATCH(Edges[[#This Row],[Vertex 2]],GroupVertices[Vertex],0)),1,1,"")</f>
        <v>1</v>
      </c>
    </row>
    <row r="281" spans="1:16" ht="15.75" customHeight="1" thickTop="1" thickBot="1" x14ac:dyDescent="0.3">
      <c r="A281" s="76" t="s">
        <v>382</v>
      </c>
      <c r="B281" s="76" t="s">
        <v>392</v>
      </c>
      <c r="C281" s="77"/>
      <c r="D281" s="78">
        <v>1.2857142857142856</v>
      </c>
      <c r="E281" s="79"/>
      <c r="F281" s="80"/>
      <c r="G281" s="77"/>
      <c r="H281" s="81"/>
      <c r="I281" s="82"/>
      <c r="J281" s="82"/>
      <c r="K281" s="51"/>
      <c r="L281" s="83">
        <v>281</v>
      </c>
      <c r="M281" s="83"/>
      <c r="N281" s="84">
        <v>3</v>
      </c>
      <c r="O281" s="93" t="str">
        <f>REPLACE(INDEX(GroupVertices[Group], MATCH(Edges[[#This Row],[Vertex 1]],GroupVertices[Vertex],0)),1,1,"")</f>
        <v>1</v>
      </c>
      <c r="P281" s="93" t="str">
        <f>REPLACE(INDEX(GroupVertices[Group], MATCH(Edges[[#This Row],[Vertex 2]],GroupVertices[Vertex],0)),1,1,"")</f>
        <v>1</v>
      </c>
    </row>
    <row r="282" spans="1:16" ht="15.75" customHeight="1" thickTop="1" thickBot="1" x14ac:dyDescent="0.3">
      <c r="A282" s="76" t="s">
        <v>382</v>
      </c>
      <c r="B282" s="76" t="s">
        <v>285</v>
      </c>
      <c r="C282" s="77"/>
      <c r="D282" s="78">
        <v>2.8571428571428572</v>
      </c>
      <c r="E282" s="79"/>
      <c r="F282" s="80"/>
      <c r="G282" s="77"/>
      <c r="H282" s="81"/>
      <c r="I282" s="82"/>
      <c r="J282" s="82"/>
      <c r="K282" s="51"/>
      <c r="L282" s="83">
        <v>282</v>
      </c>
      <c r="M282" s="83"/>
      <c r="N282" s="84">
        <v>14</v>
      </c>
      <c r="O282" s="93" t="str">
        <f>REPLACE(INDEX(GroupVertices[Group], MATCH(Edges[[#This Row],[Vertex 1]],GroupVertices[Vertex],0)),1,1,"")</f>
        <v>1</v>
      </c>
      <c r="P282" s="93" t="str">
        <f>REPLACE(INDEX(GroupVertices[Group], MATCH(Edges[[#This Row],[Vertex 2]],GroupVertices[Vertex],0)),1,1,"")</f>
        <v>1</v>
      </c>
    </row>
    <row r="283" spans="1:16" ht="15.75" customHeight="1" thickTop="1" thickBot="1" x14ac:dyDescent="0.3">
      <c r="A283" s="76" t="s">
        <v>382</v>
      </c>
      <c r="B283" s="76" t="s">
        <v>352</v>
      </c>
      <c r="C283" s="77"/>
      <c r="D283" s="78">
        <v>1</v>
      </c>
      <c r="E283" s="79"/>
      <c r="F283" s="80"/>
      <c r="G283" s="77"/>
      <c r="H283" s="81"/>
      <c r="I283" s="82"/>
      <c r="J283" s="82"/>
      <c r="K283" s="51"/>
      <c r="L283" s="83">
        <v>283</v>
      </c>
      <c r="M283" s="83"/>
      <c r="N283" s="84">
        <v>1</v>
      </c>
      <c r="O283" s="93" t="str">
        <f>REPLACE(INDEX(GroupVertices[Group], MATCH(Edges[[#This Row],[Vertex 1]],GroupVertices[Vertex],0)),1,1,"")</f>
        <v>1</v>
      </c>
      <c r="P283" s="93" t="str">
        <f>REPLACE(INDEX(GroupVertices[Group], MATCH(Edges[[#This Row],[Vertex 2]],GroupVertices[Vertex],0)),1,1,"")</f>
        <v>1</v>
      </c>
    </row>
    <row r="284" spans="1:16" ht="15.75" customHeight="1" thickTop="1" thickBot="1" x14ac:dyDescent="0.3">
      <c r="A284" s="76" t="s">
        <v>382</v>
      </c>
      <c r="B284" s="76" t="s">
        <v>322</v>
      </c>
      <c r="C284" s="77"/>
      <c r="D284" s="78">
        <v>1</v>
      </c>
      <c r="E284" s="79"/>
      <c r="F284" s="80"/>
      <c r="G284" s="77"/>
      <c r="H284" s="81"/>
      <c r="I284" s="82"/>
      <c r="J284" s="82"/>
      <c r="K284" s="51"/>
      <c r="L284" s="83">
        <v>284</v>
      </c>
      <c r="M284" s="83"/>
      <c r="N284" s="84">
        <v>1</v>
      </c>
      <c r="O284" s="93" t="str">
        <f>REPLACE(INDEX(GroupVertices[Group], MATCH(Edges[[#This Row],[Vertex 1]],GroupVertices[Vertex],0)),1,1,"")</f>
        <v>1</v>
      </c>
      <c r="P284" s="93" t="str">
        <f>REPLACE(INDEX(GroupVertices[Group], MATCH(Edges[[#This Row],[Vertex 2]],GroupVertices[Vertex],0)),1,1,"")</f>
        <v>1</v>
      </c>
    </row>
    <row r="285" spans="1:16" ht="15.75" customHeight="1" thickTop="1" thickBot="1" x14ac:dyDescent="0.3">
      <c r="A285" s="76" t="s">
        <v>382</v>
      </c>
      <c r="B285" s="76" t="s">
        <v>376</v>
      </c>
      <c r="C285" s="77"/>
      <c r="D285" s="78">
        <v>1.1428571428571428</v>
      </c>
      <c r="E285" s="79"/>
      <c r="F285" s="80"/>
      <c r="G285" s="77"/>
      <c r="H285" s="81"/>
      <c r="I285" s="82"/>
      <c r="J285" s="82"/>
      <c r="K285" s="51"/>
      <c r="L285" s="83">
        <v>285</v>
      </c>
      <c r="M285" s="83"/>
      <c r="N285" s="84">
        <v>2</v>
      </c>
      <c r="O285" s="93" t="str">
        <f>REPLACE(INDEX(GroupVertices[Group], MATCH(Edges[[#This Row],[Vertex 1]],GroupVertices[Vertex],0)),1,1,"")</f>
        <v>1</v>
      </c>
      <c r="P285" s="93" t="str">
        <f>REPLACE(INDEX(GroupVertices[Group], MATCH(Edges[[#This Row],[Vertex 2]],GroupVertices[Vertex],0)),1,1,"")</f>
        <v>1</v>
      </c>
    </row>
    <row r="286" spans="1:16" ht="15.75" customHeight="1" thickTop="1" thickBot="1" x14ac:dyDescent="0.3">
      <c r="A286" s="76" t="s">
        <v>382</v>
      </c>
      <c r="B286" s="76" t="s">
        <v>302</v>
      </c>
      <c r="C286" s="77"/>
      <c r="D286" s="78">
        <v>1</v>
      </c>
      <c r="E286" s="79"/>
      <c r="F286" s="80"/>
      <c r="G286" s="77"/>
      <c r="H286" s="81"/>
      <c r="I286" s="82"/>
      <c r="J286" s="82"/>
      <c r="K286" s="51"/>
      <c r="L286" s="83">
        <v>286</v>
      </c>
      <c r="M286" s="83"/>
      <c r="N286" s="84">
        <v>1</v>
      </c>
      <c r="O286" s="93" t="str">
        <f>REPLACE(INDEX(GroupVertices[Group], MATCH(Edges[[#This Row],[Vertex 1]],GroupVertices[Vertex],0)),1,1,"")</f>
        <v>1</v>
      </c>
      <c r="P286" s="93" t="str">
        <f>REPLACE(INDEX(GroupVertices[Group], MATCH(Edges[[#This Row],[Vertex 2]],GroupVertices[Vertex],0)),1,1,"")</f>
        <v>1</v>
      </c>
    </row>
    <row r="287" spans="1:16" ht="15.75" customHeight="1" thickTop="1" thickBot="1" x14ac:dyDescent="0.3">
      <c r="A287" s="76" t="s">
        <v>393</v>
      </c>
      <c r="B287" s="76" t="s">
        <v>394</v>
      </c>
      <c r="C287" s="77"/>
      <c r="D287" s="78">
        <v>1.4285714285714286</v>
      </c>
      <c r="E287" s="79"/>
      <c r="F287" s="80"/>
      <c r="G287" s="77"/>
      <c r="H287" s="81"/>
      <c r="I287" s="82"/>
      <c r="J287" s="82"/>
      <c r="K287" s="51"/>
      <c r="L287" s="83">
        <v>287</v>
      </c>
      <c r="M287" s="83"/>
      <c r="N287" s="84">
        <v>4</v>
      </c>
      <c r="O287" s="93" t="str">
        <f>REPLACE(INDEX(GroupVertices[Group], MATCH(Edges[[#This Row],[Vertex 1]],GroupVertices[Vertex],0)),1,1,"")</f>
        <v>1</v>
      </c>
      <c r="P287" s="93" t="str">
        <f>REPLACE(INDEX(GroupVertices[Group], MATCH(Edges[[#This Row],[Vertex 2]],GroupVertices[Vertex],0)),1,1,"")</f>
        <v>1</v>
      </c>
    </row>
    <row r="288" spans="1:16" ht="15.75" customHeight="1" thickTop="1" thickBot="1" x14ac:dyDescent="0.3">
      <c r="A288" s="76" t="s">
        <v>393</v>
      </c>
      <c r="B288" s="76" t="s">
        <v>206</v>
      </c>
      <c r="C288" s="77"/>
      <c r="D288" s="78">
        <v>2.5714285714285712</v>
      </c>
      <c r="E288" s="79"/>
      <c r="F288" s="80"/>
      <c r="G288" s="77"/>
      <c r="H288" s="81"/>
      <c r="I288" s="82"/>
      <c r="J288" s="82"/>
      <c r="K288" s="51"/>
      <c r="L288" s="83">
        <v>288</v>
      </c>
      <c r="M288" s="83"/>
      <c r="N288" s="84">
        <v>12</v>
      </c>
      <c r="O288" s="93" t="str">
        <f>REPLACE(INDEX(GroupVertices[Group], MATCH(Edges[[#This Row],[Vertex 1]],GroupVertices[Vertex],0)),1,1,"")</f>
        <v>1</v>
      </c>
      <c r="P288" s="93" t="str">
        <f>REPLACE(INDEX(GroupVertices[Group], MATCH(Edges[[#This Row],[Vertex 2]],GroupVertices[Vertex],0)),1,1,"")</f>
        <v>1</v>
      </c>
    </row>
    <row r="289" spans="1:16" ht="15.75" customHeight="1" thickTop="1" thickBot="1" x14ac:dyDescent="0.3">
      <c r="A289" s="76" t="s">
        <v>334</v>
      </c>
      <c r="B289" s="76" t="s">
        <v>395</v>
      </c>
      <c r="C289" s="77"/>
      <c r="D289" s="78">
        <v>1</v>
      </c>
      <c r="E289" s="79"/>
      <c r="F289" s="80"/>
      <c r="G289" s="77"/>
      <c r="H289" s="81"/>
      <c r="I289" s="82"/>
      <c r="J289" s="82"/>
      <c r="K289" s="51"/>
      <c r="L289" s="83">
        <v>289</v>
      </c>
      <c r="M289" s="83"/>
      <c r="N289" s="84">
        <v>1</v>
      </c>
      <c r="O289" s="93" t="str">
        <f>REPLACE(INDEX(GroupVertices[Group], MATCH(Edges[[#This Row],[Vertex 1]],GroupVertices[Vertex],0)),1,1,"")</f>
        <v>1</v>
      </c>
      <c r="P289" s="93" t="str">
        <f>REPLACE(INDEX(GroupVertices[Group], MATCH(Edges[[#This Row],[Vertex 2]],GroupVertices[Vertex],0)),1,1,"")</f>
        <v>1</v>
      </c>
    </row>
    <row r="290" spans="1:16" ht="15.75" customHeight="1" thickTop="1" thickBot="1" x14ac:dyDescent="0.3">
      <c r="A290" s="76" t="s">
        <v>334</v>
      </c>
      <c r="B290" s="76" t="s">
        <v>396</v>
      </c>
      <c r="C290" s="77"/>
      <c r="D290" s="78">
        <v>1.1428571428571428</v>
      </c>
      <c r="E290" s="79"/>
      <c r="F290" s="80"/>
      <c r="G290" s="77"/>
      <c r="H290" s="81"/>
      <c r="I290" s="82"/>
      <c r="J290" s="82"/>
      <c r="K290" s="51"/>
      <c r="L290" s="83">
        <v>290</v>
      </c>
      <c r="M290" s="83"/>
      <c r="N290" s="84">
        <v>2</v>
      </c>
      <c r="O290" s="93" t="str">
        <f>REPLACE(INDEX(GroupVertices[Group], MATCH(Edges[[#This Row],[Vertex 1]],GroupVertices[Vertex],0)),1,1,"")</f>
        <v>1</v>
      </c>
      <c r="P290" s="93" t="str">
        <f>REPLACE(INDEX(GroupVertices[Group], MATCH(Edges[[#This Row],[Vertex 2]],GroupVertices[Vertex],0)),1,1,"")</f>
        <v>1</v>
      </c>
    </row>
    <row r="291" spans="1:16" ht="15.75" customHeight="1" thickTop="1" thickBot="1" x14ac:dyDescent="0.3">
      <c r="A291" s="76" t="s">
        <v>334</v>
      </c>
      <c r="B291" s="76" t="s">
        <v>929</v>
      </c>
      <c r="C291" s="77"/>
      <c r="D291" s="78">
        <v>1</v>
      </c>
      <c r="E291" s="79"/>
      <c r="F291" s="80"/>
      <c r="G291" s="77"/>
      <c r="H291" s="81"/>
      <c r="I291" s="82"/>
      <c r="J291" s="82"/>
      <c r="K291" s="51"/>
      <c r="L291" s="83">
        <v>291</v>
      </c>
      <c r="M291" s="83"/>
      <c r="N291" s="84">
        <v>1</v>
      </c>
      <c r="O291" s="93" t="str">
        <f>REPLACE(INDEX(GroupVertices[Group], MATCH(Edges[[#This Row],[Vertex 1]],GroupVertices[Vertex],0)),1,1,"")</f>
        <v>1</v>
      </c>
      <c r="P291" s="93" t="str">
        <f>REPLACE(INDEX(GroupVertices[Group], MATCH(Edges[[#This Row],[Vertex 2]],GroupVertices[Vertex],0)),1,1,"")</f>
        <v>1</v>
      </c>
    </row>
    <row r="292" spans="1:16" ht="15.75" customHeight="1" thickTop="1" thickBot="1" x14ac:dyDescent="0.3">
      <c r="A292" s="76" t="s">
        <v>334</v>
      </c>
      <c r="B292" s="76" t="s">
        <v>397</v>
      </c>
      <c r="C292" s="77"/>
      <c r="D292" s="78">
        <v>1</v>
      </c>
      <c r="E292" s="79"/>
      <c r="F292" s="80"/>
      <c r="G292" s="77"/>
      <c r="H292" s="81"/>
      <c r="I292" s="82"/>
      <c r="J292" s="82"/>
      <c r="K292" s="51"/>
      <c r="L292" s="83">
        <v>292</v>
      </c>
      <c r="M292" s="83"/>
      <c r="N292" s="84">
        <v>1</v>
      </c>
      <c r="O292" s="93" t="str">
        <f>REPLACE(INDEX(GroupVertices[Group], MATCH(Edges[[#This Row],[Vertex 1]],GroupVertices[Vertex],0)),1,1,"")</f>
        <v>1</v>
      </c>
      <c r="P292" s="93" t="str">
        <f>REPLACE(INDEX(GroupVertices[Group], MATCH(Edges[[#This Row],[Vertex 2]],GroupVertices[Vertex],0)),1,1,"")</f>
        <v>1</v>
      </c>
    </row>
    <row r="293" spans="1:16" ht="15.75" customHeight="1" thickTop="1" thickBot="1" x14ac:dyDescent="0.3">
      <c r="A293" s="76" t="s">
        <v>334</v>
      </c>
      <c r="B293" s="76" t="s">
        <v>335</v>
      </c>
      <c r="C293" s="77"/>
      <c r="D293" s="78">
        <v>1</v>
      </c>
      <c r="E293" s="79"/>
      <c r="F293" s="80"/>
      <c r="G293" s="77"/>
      <c r="H293" s="81"/>
      <c r="I293" s="82"/>
      <c r="J293" s="82"/>
      <c r="K293" s="51"/>
      <c r="L293" s="83">
        <v>293</v>
      </c>
      <c r="M293" s="83"/>
      <c r="N293" s="84">
        <v>1</v>
      </c>
      <c r="O293" s="93" t="str">
        <f>REPLACE(INDEX(GroupVertices[Group], MATCH(Edges[[#This Row],[Vertex 1]],GroupVertices[Vertex],0)),1,1,"")</f>
        <v>1</v>
      </c>
      <c r="P293" s="93" t="str">
        <f>REPLACE(INDEX(GroupVertices[Group], MATCH(Edges[[#This Row],[Vertex 2]],GroupVertices[Vertex],0)),1,1,"")</f>
        <v>1</v>
      </c>
    </row>
    <row r="294" spans="1:16" ht="15.75" customHeight="1" thickTop="1" thickBot="1" x14ac:dyDescent="0.3">
      <c r="A294" s="76" t="s">
        <v>334</v>
      </c>
      <c r="B294" s="76" t="s">
        <v>398</v>
      </c>
      <c r="C294" s="77"/>
      <c r="D294" s="78">
        <v>1</v>
      </c>
      <c r="E294" s="79"/>
      <c r="F294" s="80"/>
      <c r="G294" s="77"/>
      <c r="H294" s="81"/>
      <c r="I294" s="82"/>
      <c r="J294" s="82"/>
      <c r="K294" s="51"/>
      <c r="L294" s="83">
        <v>294</v>
      </c>
      <c r="M294" s="83"/>
      <c r="N294" s="84">
        <v>1</v>
      </c>
      <c r="O294" s="93" t="str">
        <f>REPLACE(INDEX(GroupVertices[Group], MATCH(Edges[[#This Row],[Vertex 1]],GroupVertices[Vertex],0)),1,1,"")</f>
        <v>1</v>
      </c>
      <c r="P294" s="93" t="str">
        <f>REPLACE(INDEX(GroupVertices[Group], MATCH(Edges[[#This Row],[Vertex 2]],GroupVertices[Vertex],0)),1,1,"")</f>
        <v>1</v>
      </c>
    </row>
    <row r="295" spans="1:16" ht="15.75" customHeight="1" thickTop="1" thickBot="1" x14ac:dyDescent="0.3">
      <c r="A295" s="76" t="s">
        <v>334</v>
      </c>
      <c r="B295" s="76" t="s">
        <v>285</v>
      </c>
      <c r="C295" s="77"/>
      <c r="D295" s="78">
        <v>1</v>
      </c>
      <c r="E295" s="79"/>
      <c r="F295" s="80"/>
      <c r="G295" s="77"/>
      <c r="H295" s="81"/>
      <c r="I295" s="82"/>
      <c r="J295" s="82"/>
      <c r="K295" s="51"/>
      <c r="L295" s="83">
        <v>295</v>
      </c>
      <c r="M295" s="83"/>
      <c r="N295" s="84">
        <v>1</v>
      </c>
      <c r="O295" s="93" t="str">
        <f>REPLACE(INDEX(GroupVertices[Group], MATCH(Edges[[#This Row],[Vertex 1]],GroupVertices[Vertex],0)),1,1,"")</f>
        <v>1</v>
      </c>
      <c r="P295" s="93" t="str">
        <f>REPLACE(INDEX(GroupVertices[Group], MATCH(Edges[[#This Row],[Vertex 2]],GroupVertices[Vertex],0)),1,1,"")</f>
        <v>1</v>
      </c>
    </row>
    <row r="296" spans="1:16" ht="15.75" customHeight="1" thickTop="1" thickBot="1" x14ac:dyDescent="0.3">
      <c r="A296" s="76" t="s">
        <v>334</v>
      </c>
      <c r="B296" s="76" t="s">
        <v>352</v>
      </c>
      <c r="C296" s="77"/>
      <c r="D296" s="78">
        <v>1</v>
      </c>
      <c r="E296" s="79"/>
      <c r="F296" s="80"/>
      <c r="G296" s="77"/>
      <c r="H296" s="81"/>
      <c r="I296" s="82"/>
      <c r="J296" s="82"/>
      <c r="K296" s="51"/>
      <c r="L296" s="83">
        <v>296</v>
      </c>
      <c r="M296" s="83"/>
      <c r="N296" s="84">
        <v>1</v>
      </c>
      <c r="O296" s="93" t="str">
        <f>REPLACE(INDEX(GroupVertices[Group], MATCH(Edges[[#This Row],[Vertex 1]],GroupVertices[Vertex],0)),1,1,"")</f>
        <v>1</v>
      </c>
      <c r="P296" s="93" t="str">
        <f>REPLACE(INDEX(GroupVertices[Group], MATCH(Edges[[#This Row],[Vertex 2]],GroupVertices[Vertex],0)),1,1,"")</f>
        <v>1</v>
      </c>
    </row>
    <row r="297" spans="1:16" ht="15.75" customHeight="1" thickTop="1" thickBot="1" x14ac:dyDescent="0.3">
      <c r="A297" s="76" t="s">
        <v>334</v>
      </c>
      <c r="B297" s="76" t="s">
        <v>336</v>
      </c>
      <c r="C297" s="77"/>
      <c r="D297" s="78">
        <v>1</v>
      </c>
      <c r="E297" s="79"/>
      <c r="F297" s="80"/>
      <c r="G297" s="77"/>
      <c r="H297" s="81"/>
      <c r="I297" s="82"/>
      <c r="J297" s="82"/>
      <c r="K297" s="51"/>
      <c r="L297" s="83">
        <v>297</v>
      </c>
      <c r="M297" s="83"/>
      <c r="N297" s="84">
        <v>1</v>
      </c>
      <c r="O297" s="93" t="str">
        <f>REPLACE(INDEX(GroupVertices[Group], MATCH(Edges[[#This Row],[Vertex 1]],GroupVertices[Vertex],0)),1,1,"")</f>
        <v>1</v>
      </c>
      <c r="P297" s="93" t="str">
        <f>REPLACE(INDEX(GroupVertices[Group], MATCH(Edges[[#This Row],[Vertex 2]],GroupVertices[Vertex],0)),1,1,"")</f>
        <v>1</v>
      </c>
    </row>
    <row r="298" spans="1:16" ht="15.75" customHeight="1" thickTop="1" thickBot="1" x14ac:dyDescent="0.3">
      <c r="A298" s="76" t="s">
        <v>399</v>
      </c>
      <c r="B298" s="76" t="s">
        <v>400</v>
      </c>
      <c r="C298" s="77"/>
      <c r="D298" s="78">
        <v>1.1428571428571428</v>
      </c>
      <c r="E298" s="79"/>
      <c r="F298" s="80"/>
      <c r="G298" s="77"/>
      <c r="H298" s="81"/>
      <c r="I298" s="82"/>
      <c r="J298" s="82"/>
      <c r="K298" s="51"/>
      <c r="L298" s="83">
        <v>298</v>
      </c>
      <c r="M298" s="83"/>
      <c r="N298" s="84">
        <v>2</v>
      </c>
      <c r="O298" s="93" t="str">
        <f>REPLACE(INDEX(GroupVertices[Group], MATCH(Edges[[#This Row],[Vertex 1]],GroupVertices[Vertex],0)),1,1,"")</f>
        <v>1</v>
      </c>
      <c r="P298" s="93" t="str">
        <f>REPLACE(INDEX(GroupVertices[Group], MATCH(Edges[[#This Row],[Vertex 2]],GroupVertices[Vertex],0)),1,1,"")</f>
        <v>1</v>
      </c>
    </row>
    <row r="299" spans="1:16" ht="15.75" customHeight="1" thickTop="1" thickBot="1" x14ac:dyDescent="0.3">
      <c r="A299" s="76" t="s">
        <v>399</v>
      </c>
      <c r="B299" s="76" t="s">
        <v>328</v>
      </c>
      <c r="C299" s="77"/>
      <c r="D299" s="78">
        <v>1</v>
      </c>
      <c r="E299" s="79"/>
      <c r="F299" s="80"/>
      <c r="G299" s="77"/>
      <c r="H299" s="81"/>
      <c r="I299" s="82"/>
      <c r="J299" s="82"/>
      <c r="K299" s="51"/>
      <c r="L299" s="83">
        <v>299</v>
      </c>
      <c r="M299" s="83"/>
      <c r="N299" s="84">
        <v>1</v>
      </c>
      <c r="O299" s="93" t="str">
        <f>REPLACE(INDEX(GroupVertices[Group], MATCH(Edges[[#This Row],[Vertex 1]],GroupVertices[Vertex],0)),1,1,"")</f>
        <v>1</v>
      </c>
      <c r="P299" s="93" t="str">
        <f>REPLACE(INDEX(GroupVertices[Group], MATCH(Edges[[#This Row],[Vertex 2]],GroupVertices[Vertex],0)),1,1,"")</f>
        <v>1</v>
      </c>
    </row>
    <row r="300" spans="1:16" ht="15.75" customHeight="1" thickTop="1" thickBot="1" x14ac:dyDescent="0.3">
      <c r="A300" s="76" t="s">
        <v>399</v>
      </c>
      <c r="B300" s="76" t="s">
        <v>401</v>
      </c>
      <c r="C300" s="77"/>
      <c r="D300" s="78">
        <v>1.1428571428571428</v>
      </c>
      <c r="E300" s="79"/>
      <c r="F300" s="80"/>
      <c r="G300" s="77"/>
      <c r="H300" s="81"/>
      <c r="I300" s="82"/>
      <c r="J300" s="82"/>
      <c r="K300" s="51"/>
      <c r="L300" s="83">
        <v>300</v>
      </c>
      <c r="M300" s="83"/>
      <c r="N300" s="84">
        <v>2</v>
      </c>
      <c r="O300" s="93" t="str">
        <f>REPLACE(INDEX(GroupVertices[Group], MATCH(Edges[[#This Row],[Vertex 1]],GroupVertices[Vertex],0)),1,1,"")</f>
        <v>1</v>
      </c>
      <c r="P300" s="93" t="str">
        <f>REPLACE(INDEX(GroupVertices[Group], MATCH(Edges[[#This Row],[Vertex 2]],GroupVertices[Vertex],0)),1,1,"")</f>
        <v>1</v>
      </c>
    </row>
    <row r="301" spans="1:16" ht="15.75" customHeight="1" thickTop="1" thickBot="1" x14ac:dyDescent="0.3">
      <c r="A301" s="76" t="s">
        <v>399</v>
      </c>
      <c r="B301" s="76" t="s">
        <v>285</v>
      </c>
      <c r="C301" s="77"/>
      <c r="D301" s="78">
        <v>1</v>
      </c>
      <c r="E301" s="79"/>
      <c r="F301" s="80"/>
      <c r="G301" s="77"/>
      <c r="H301" s="81"/>
      <c r="I301" s="82"/>
      <c r="J301" s="82"/>
      <c r="K301" s="51"/>
      <c r="L301" s="83">
        <v>301</v>
      </c>
      <c r="M301" s="83"/>
      <c r="N301" s="84">
        <v>1</v>
      </c>
      <c r="O301" s="93" t="str">
        <f>REPLACE(INDEX(GroupVertices[Group], MATCH(Edges[[#This Row],[Vertex 1]],GroupVertices[Vertex],0)),1,1,"")</f>
        <v>1</v>
      </c>
      <c r="P301" s="93" t="str">
        <f>REPLACE(INDEX(GroupVertices[Group], MATCH(Edges[[#This Row],[Vertex 2]],GroupVertices[Vertex],0)),1,1,"")</f>
        <v>1</v>
      </c>
    </row>
    <row r="302" spans="1:16" ht="15.75" customHeight="1" thickTop="1" thickBot="1" x14ac:dyDescent="0.3">
      <c r="A302" s="76" t="s">
        <v>399</v>
      </c>
      <c r="B302" s="76" t="s">
        <v>402</v>
      </c>
      <c r="C302" s="77"/>
      <c r="D302" s="78">
        <v>1</v>
      </c>
      <c r="E302" s="79"/>
      <c r="F302" s="80"/>
      <c r="G302" s="77"/>
      <c r="H302" s="81"/>
      <c r="I302" s="82"/>
      <c r="J302" s="82"/>
      <c r="K302" s="51"/>
      <c r="L302" s="83">
        <v>302</v>
      </c>
      <c r="M302" s="83"/>
      <c r="N302" s="84">
        <v>1</v>
      </c>
      <c r="O302" s="93" t="str">
        <f>REPLACE(INDEX(GroupVertices[Group], MATCH(Edges[[#This Row],[Vertex 1]],GroupVertices[Vertex],0)),1,1,"")</f>
        <v>1</v>
      </c>
      <c r="P302" s="93" t="str">
        <f>REPLACE(INDEX(GroupVertices[Group], MATCH(Edges[[#This Row],[Vertex 2]],GroupVertices[Vertex],0)),1,1,"")</f>
        <v>1</v>
      </c>
    </row>
    <row r="303" spans="1:16" ht="15.75" customHeight="1" thickTop="1" thickBot="1" x14ac:dyDescent="0.3">
      <c r="A303" s="76" t="s">
        <v>399</v>
      </c>
      <c r="B303" s="76" t="s">
        <v>403</v>
      </c>
      <c r="C303" s="77"/>
      <c r="D303" s="78">
        <v>1</v>
      </c>
      <c r="E303" s="79"/>
      <c r="F303" s="80"/>
      <c r="G303" s="77"/>
      <c r="H303" s="81"/>
      <c r="I303" s="82"/>
      <c r="J303" s="82"/>
      <c r="K303" s="51"/>
      <c r="L303" s="83">
        <v>303</v>
      </c>
      <c r="M303" s="83"/>
      <c r="N303" s="84">
        <v>1</v>
      </c>
      <c r="O303" s="93" t="str">
        <f>REPLACE(INDEX(GroupVertices[Group], MATCH(Edges[[#This Row],[Vertex 1]],GroupVertices[Vertex],0)),1,1,"")</f>
        <v>1</v>
      </c>
      <c r="P303" s="93" t="str">
        <f>REPLACE(INDEX(GroupVertices[Group], MATCH(Edges[[#This Row],[Vertex 2]],GroupVertices[Vertex],0)),1,1,"")</f>
        <v>1</v>
      </c>
    </row>
    <row r="304" spans="1:16" ht="15.75" customHeight="1" thickTop="1" thickBot="1" x14ac:dyDescent="0.3">
      <c r="A304" s="76" t="s">
        <v>399</v>
      </c>
      <c r="B304" s="76" t="s">
        <v>252</v>
      </c>
      <c r="C304" s="77"/>
      <c r="D304" s="78">
        <v>1.1428571428571428</v>
      </c>
      <c r="E304" s="79"/>
      <c r="F304" s="80"/>
      <c r="G304" s="77"/>
      <c r="H304" s="81"/>
      <c r="I304" s="82"/>
      <c r="J304" s="82"/>
      <c r="K304" s="51"/>
      <c r="L304" s="83">
        <v>304</v>
      </c>
      <c r="M304" s="83"/>
      <c r="N304" s="84">
        <v>2</v>
      </c>
      <c r="O304" s="93" t="str">
        <f>REPLACE(INDEX(GroupVertices[Group], MATCH(Edges[[#This Row],[Vertex 1]],GroupVertices[Vertex],0)),1,1,"")</f>
        <v>1</v>
      </c>
      <c r="P304" s="93" t="str">
        <f>REPLACE(INDEX(GroupVertices[Group], MATCH(Edges[[#This Row],[Vertex 2]],GroupVertices[Vertex],0)),1,1,"")</f>
        <v>1</v>
      </c>
    </row>
    <row r="305" spans="1:16" ht="15.75" customHeight="1" thickTop="1" thickBot="1" x14ac:dyDescent="0.3">
      <c r="A305" s="76" t="s">
        <v>399</v>
      </c>
      <c r="B305" s="76" t="s">
        <v>244</v>
      </c>
      <c r="C305" s="77"/>
      <c r="D305" s="78">
        <v>1</v>
      </c>
      <c r="E305" s="79"/>
      <c r="F305" s="80"/>
      <c r="G305" s="77"/>
      <c r="H305" s="81"/>
      <c r="I305" s="82"/>
      <c r="J305" s="82"/>
      <c r="K305" s="51"/>
      <c r="L305" s="83">
        <v>305</v>
      </c>
      <c r="M305" s="83"/>
      <c r="N305" s="84">
        <v>1</v>
      </c>
      <c r="O305" s="93" t="str">
        <f>REPLACE(INDEX(GroupVertices[Group], MATCH(Edges[[#This Row],[Vertex 1]],GroupVertices[Vertex],0)),1,1,"")</f>
        <v>1</v>
      </c>
      <c r="P305" s="93" t="str">
        <f>REPLACE(INDEX(GroupVertices[Group], MATCH(Edges[[#This Row],[Vertex 2]],GroupVertices[Vertex],0)),1,1,"")</f>
        <v>1</v>
      </c>
    </row>
    <row r="306" spans="1:16" ht="15.75" customHeight="1" thickTop="1" thickBot="1" x14ac:dyDescent="0.3">
      <c r="A306" s="76" t="s">
        <v>404</v>
      </c>
      <c r="B306" s="76" t="s">
        <v>405</v>
      </c>
      <c r="C306" s="77"/>
      <c r="D306" s="78">
        <v>1</v>
      </c>
      <c r="E306" s="79"/>
      <c r="F306" s="80"/>
      <c r="G306" s="77"/>
      <c r="H306" s="81"/>
      <c r="I306" s="82"/>
      <c r="J306" s="82"/>
      <c r="K306" s="51"/>
      <c r="L306" s="83">
        <v>306</v>
      </c>
      <c r="M306" s="83"/>
      <c r="N306" s="84">
        <v>1</v>
      </c>
      <c r="O306" s="93" t="str">
        <f>REPLACE(INDEX(GroupVertices[Group], MATCH(Edges[[#This Row],[Vertex 1]],GroupVertices[Vertex],0)),1,1,"")</f>
        <v>1</v>
      </c>
      <c r="P306" s="93" t="str">
        <f>REPLACE(INDEX(GroupVertices[Group], MATCH(Edges[[#This Row],[Vertex 2]],GroupVertices[Vertex],0)),1,1,"")</f>
        <v>1</v>
      </c>
    </row>
    <row r="307" spans="1:16" ht="15.75" customHeight="1" thickTop="1" thickBot="1" x14ac:dyDescent="0.3">
      <c r="A307" s="76" t="s">
        <v>404</v>
      </c>
      <c r="B307" s="76" t="s">
        <v>406</v>
      </c>
      <c r="C307" s="77"/>
      <c r="D307" s="78">
        <v>1.1428571428571428</v>
      </c>
      <c r="E307" s="79"/>
      <c r="F307" s="80"/>
      <c r="G307" s="77"/>
      <c r="H307" s="81"/>
      <c r="I307" s="82"/>
      <c r="J307" s="82"/>
      <c r="K307" s="51"/>
      <c r="L307" s="83">
        <v>307</v>
      </c>
      <c r="M307" s="83"/>
      <c r="N307" s="84">
        <v>2</v>
      </c>
      <c r="O307" s="93" t="str">
        <f>REPLACE(INDEX(GroupVertices[Group], MATCH(Edges[[#This Row],[Vertex 1]],GroupVertices[Vertex],0)),1,1,"")</f>
        <v>1</v>
      </c>
      <c r="P307" s="93" t="str">
        <f>REPLACE(INDEX(GroupVertices[Group], MATCH(Edges[[#This Row],[Vertex 2]],GroupVertices[Vertex],0)),1,1,"")</f>
        <v>1</v>
      </c>
    </row>
    <row r="308" spans="1:16" ht="15.75" customHeight="1" thickTop="1" thickBot="1" x14ac:dyDescent="0.3">
      <c r="A308" s="76" t="s">
        <v>405</v>
      </c>
      <c r="B308" s="76" t="s">
        <v>406</v>
      </c>
      <c r="C308" s="77"/>
      <c r="D308" s="78">
        <v>1.1428571428571428</v>
      </c>
      <c r="E308" s="79"/>
      <c r="F308" s="80"/>
      <c r="G308" s="77"/>
      <c r="H308" s="81"/>
      <c r="I308" s="82"/>
      <c r="J308" s="82"/>
      <c r="K308" s="51"/>
      <c r="L308" s="83">
        <v>308</v>
      </c>
      <c r="M308" s="83"/>
      <c r="N308" s="84">
        <v>2</v>
      </c>
      <c r="O308" s="93" t="str">
        <f>REPLACE(INDEX(GroupVertices[Group], MATCH(Edges[[#This Row],[Vertex 1]],GroupVertices[Vertex],0)),1,1,"")</f>
        <v>1</v>
      </c>
      <c r="P308" s="93" t="str">
        <f>REPLACE(INDEX(GroupVertices[Group], MATCH(Edges[[#This Row],[Vertex 2]],GroupVertices[Vertex],0)),1,1,"")</f>
        <v>1</v>
      </c>
    </row>
    <row r="309" spans="1:16" ht="15.75" customHeight="1" thickTop="1" thickBot="1" x14ac:dyDescent="0.3">
      <c r="A309" s="76" t="s">
        <v>407</v>
      </c>
      <c r="B309" s="76" t="s">
        <v>408</v>
      </c>
      <c r="C309" s="77"/>
      <c r="D309" s="78">
        <v>1</v>
      </c>
      <c r="E309" s="79"/>
      <c r="F309" s="80"/>
      <c r="G309" s="77"/>
      <c r="H309" s="81"/>
      <c r="I309" s="82"/>
      <c r="J309" s="82"/>
      <c r="K309" s="51"/>
      <c r="L309" s="83">
        <v>309</v>
      </c>
      <c r="M309" s="83"/>
      <c r="N309" s="84">
        <v>1</v>
      </c>
      <c r="O309" s="93" t="str">
        <f>REPLACE(INDEX(GroupVertices[Group], MATCH(Edges[[#This Row],[Vertex 1]],GroupVertices[Vertex],0)),1,1,"")</f>
        <v>1</v>
      </c>
      <c r="P309" s="93" t="str">
        <f>REPLACE(INDEX(GroupVertices[Group], MATCH(Edges[[#This Row],[Vertex 2]],GroupVertices[Vertex],0)),1,1,"")</f>
        <v>1</v>
      </c>
    </row>
    <row r="310" spans="1:16" ht="15.75" customHeight="1" thickTop="1" thickBot="1" x14ac:dyDescent="0.3">
      <c r="A310" s="76" t="s">
        <v>407</v>
      </c>
      <c r="B310" s="76" t="s">
        <v>409</v>
      </c>
      <c r="C310" s="77"/>
      <c r="D310" s="78">
        <v>1</v>
      </c>
      <c r="E310" s="79"/>
      <c r="F310" s="80"/>
      <c r="G310" s="77"/>
      <c r="H310" s="81"/>
      <c r="I310" s="82"/>
      <c r="J310" s="82"/>
      <c r="K310" s="51"/>
      <c r="L310" s="83">
        <v>310</v>
      </c>
      <c r="M310" s="83"/>
      <c r="N310" s="84">
        <v>1</v>
      </c>
      <c r="O310" s="93" t="str">
        <f>REPLACE(INDEX(GroupVertices[Group], MATCH(Edges[[#This Row],[Vertex 1]],GroupVertices[Vertex],0)),1,1,"")</f>
        <v>1</v>
      </c>
      <c r="P310" s="93" t="str">
        <f>REPLACE(INDEX(GroupVertices[Group], MATCH(Edges[[#This Row],[Vertex 2]],GroupVertices[Vertex],0)),1,1,"")</f>
        <v>1</v>
      </c>
    </row>
    <row r="311" spans="1:16" ht="15.75" customHeight="1" thickTop="1" thickBot="1" x14ac:dyDescent="0.3">
      <c r="A311" s="76" t="s">
        <v>410</v>
      </c>
      <c r="B311" s="76" t="s">
        <v>411</v>
      </c>
      <c r="C311" s="77"/>
      <c r="D311" s="78">
        <v>1</v>
      </c>
      <c r="E311" s="79"/>
      <c r="F311" s="80"/>
      <c r="G311" s="77"/>
      <c r="H311" s="81"/>
      <c r="I311" s="82"/>
      <c r="J311" s="82"/>
      <c r="K311" s="51"/>
      <c r="L311" s="83">
        <v>311</v>
      </c>
      <c r="M311" s="83"/>
      <c r="N311" s="84">
        <v>1</v>
      </c>
      <c r="O311" s="93" t="str">
        <f>REPLACE(INDEX(GroupVertices[Group], MATCH(Edges[[#This Row],[Vertex 1]],GroupVertices[Vertex],0)),1,1,"")</f>
        <v>1</v>
      </c>
      <c r="P311" s="93" t="str">
        <f>REPLACE(INDEX(GroupVertices[Group], MATCH(Edges[[#This Row],[Vertex 2]],GroupVertices[Vertex],0)),1,1,"")</f>
        <v>1</v>
      </c>
    </row>
    <row r="312" spans="1:16" ht="15.75" customHeight="1" thickTop="1" thickBot="1" x14ac:dyDescent="0.3">
      <c r="A312" s="76" t="s">
        <v>410</v>
      </c>
      <c r="B312" s="76" t="s">
        <v>412</v>
      </c>
      <c r="C312" s="77"/>
      <c r="D312" s="78">
        <v>1</v>
      </c>
      <c r="E312" s="79"/>
      <c r="F312" s="80"/>
      <c r="G312" s="77"/>
      <c r="H312" s="81"/>
      <c r="I312" s="82"/>
      <c r="J312" s="82"/>
      <c r="K312" s="51"/>
      <c r="L312" s="83">
        <v>312</v>
      </c>
      <c r="M312" s="83"/>
      <c r="N312" s="84">
        <v>1</v>
      </c>
      <c r="O312" s="93" t="str">
        <f>REPLACE(INDEX(GroupVertices[Group], MATCH(Edges[[#This Row],[Vertex 1]],GroupVertices[Vertex],0)),1,1,"")</f>
        <v>1</v>
      </c>
      <c r="P312" s="93" t="str">
        <f>REPLACE(INDEX(GroupVertices[Group], MATCH(Edges[[#This Row],[Vertex 2]],GroupVertices[Vertex],0)),1,1,"")</f>
        <v>1</v>
      </c>
    </row>
    <row r="313" spans="1:16" ht="15.75" customHeight="1" thickTop="1" thickBot="1" x14ac:dyDescent="0.3">
      <c r="A313" s="76" t="s">
        <v>410</v>
      </c>
      <c r="B313" s="76" t="s">
        <v>413</v>
      </c>
      <c r="C313" s="77"/>
      <c r="D313" s="78">
        <v>1</v>
      </c>
      <c r="E313" s="79"/>
      <c r="F313" s="80"/>
      <c r="G313" s="77"/>
      <c r="H313" s="81"/>
      <c r="I313" s="82"/>
      <c r="J313" s="82"/>
      <c r="K313" s="51"/>
      <c r="L313" s="83">
        <v>313</v>
      </c>
      <c r="M313" s="83"/>
      <c r="N313" s="84">
        <v>1</v>
      </c>
      <c r="O313" s="93" t="str">
        <f>REPLACE(INDEX(GroupVertices[Group], MATCH(Edges[[#This Row],[Vertex 1]],GroupVertices[Vertex],0)),1,1,"")</f>
        <v>1</v>
      </c>
      <c r="P313" s="93" t="str">
        <f>REPLACE(INDEX(GroupVertices[Group], MATCH(Edges[[#This Row],[Vertex 2]],GroupVertices[Vertex],0)),1,1,"")</f>
        <v>1</v>
      </c>
    </row>
    <row r="314" spans="1:16" ht="15.75" customHeight="1" thickTop="1" thickBot="1" x14ac:dyDescent="0.3">
      <c r="A314" s="76" t="s">
        <v>414</v>
      </c>
      <c r="B314" s="76" t="s">
        <v>415</v>
      </c>
      <c r="C314" s="77"/>
      <c r="D314" s="78">
        <v>1.4285714285714286</v>
      </c>
      <c r="E314" s="79"/>
      <c r="F314" s="80"/>
      <c r="G314" s="77"/>
      <c r="H314" s="81"/>
      <c r="I314" s="82"/>
      <c r="J314" s="82"/>
      <c r="K314" s="51"/>
      <c r="L314" s="83">
        <v>314</v>
      </c>
      <c r="M314" s="83"/>
      <c r="N314" s="84">
        <v>4</v>
      </c>
      <c r="O314" s="93" t="str">
        <f>REPLACE(INDEX(GroupVertices[Group], MATCH(Edges[[#This Row],[Vertex 1]],GroupVertices[Vertex],0)),1,1,"")</f>
        <v>51</v>
      </c>
      <c r="P314" s="93" t="str">
        <f>REPLACE(INDEX(GroupVertices[Group], MATCH(Edges[[#This Row],[Vertex 2]],GroupVertices[Vertex],0)),1,1,"")</f>
        <v>51</v>
      </c>
    </row>
    <row r="315" spans="1:16" ht="15.75" customHeight="1" thickTop="1" thickBot="1" x14ac:dyDescent="0.3">
      <c r="A315" s="76" t="s">
        <v>372</v>
      </c>
      <c r="B315" s="76" t="s">
        <v>373</v>
      </c>
      <c r="C315" s="77"/>
      <c r="D315" s="78">
        <v>1</v>
      </c>
      <c r="E315" s="79"/>
      <c r="F315" s="80"/>
      <c r="G315" s="77"/>
      <c r="H315" s="81"/>
      <c r="I315" s="82"/>
      <c r="J315" s="82"/>
      <c r="K315" s="51"/>
      <c r="L315" s="83">
        <v>315</v>
      </c>
      <c r="M315" s="83"/>
      <c r="N315" s="84">
        <v>1</v>
      </c>
      <c r="O315" s="93" t="str">
        <f>REPLACE(INDEX(GroupVertices[Group], MATCH(Edges[[#This Row],[Vertex 1]],GroupVertices[Vertex],0)),1,1,"")</f>
        <v>1</v>
      </c>
      <c r="P315" s="93" t="str">
        <f>REPLACE(INDEX(GroupVertices[Group], MATCH(Edges[[#This Row],[Vertex 2]],GroupVertices[Vertex],0)),1,1,"")</f>
        <v>1</v>
      </c>
    </row>
    <row r="316" spans="1:16" ht="15.75" customHeight="1" thickTop="1" thickBot="1" x14ac:dyDescent="0.3">
      <c r="A316" s="76" t="s">
        <v>416</v>
      </c>
      <c r="B316" s="76" t="s">
        <v>417</v>
      </c>
      <c r="C316" s="77"/>
      <c r="D316" s="78">
        <v>1</v>
      </c>
      <c r="E316" s="79"/>
      <c r="F316" s="80"/>
      <c r="G316" s="77"/>
      <c r="H316" s="81"/>
      <c r="I316" s="82"/>
      <c r="J316" s="82"/>
      <c r="K316" s="51"/>
      <c r="L316" s="83">
        <v>316</v>
      </c>
      <c r="M316" s="83"/>
      <c r="N316" s="84">
        <v>1</v>
      </c>
      <c r="O316" s="93" t="str">
        <f>REPLACE(INDEX(GroupVertices[Group], MATCH(Edges[[#This Row],[Vertex 1]],GroupVertices[Vertex],0)),1,1,"")</f>
        <v>1</v>
      </c>
      <c r="P316" s="93" t="str">
        <f>REPLACE(INDEX(GroupVertices[Group], MATCH(Edges[[#This Row],[Vertex 2]],GroupVertices[Vertex],0)),1,1,"")</f>
        <v>1</v>
      </c>
    </row>
    <row r="317" spans="1:16" ht="15.75" customHeight="1" thickTop="1" thickBot="1" x14ac:dyDescent="0.3">
      <c r="A317" s="76" t="s">
        <v>416</v>
      </c>
      <c r="B317" s="76" t="s">
        <v>418</v>
      </c>
      <c r="C317" s="77"/>
      <c r="D317" s="78">
        <v>1</v>
      </c>
      <c r="E317" s="79"/>
      <c r="F317" s="80"/>
      <c r="G317" s="77"/>
      <c r="H317" s="81"/>
      <c r="I317" s="82"/>
      <c r="J317" s="82"/>
      <c r="K317" s="51"/>
      <c r="L317" s="83">
        <v>317</v>
      </c>
      <c r="M317" s="83"/>
      <c r="N317" s="84">
        <v>1</v>
      </c>
      <c r="O317" s="93" t="str">
        <f>REPLACE(INDEX(GroupVertices[Group], MATCH(Edges[[#This Row],[Vertex 1]],GroupVertices[Vertex],0)),1,1,"")</f>
        <v>1</v>
      </c>
      <c r="P317" s="93" t="str">
        <f>REPLACE(INDEX(GroupVertices[Group], MATCH(Edges[[#This Row],[Vertex 2]],GroupVertices[Vertex],0)),1,1,"")</f>
        <v>1</v>
      </c>
    </row>
    <row r="318" spans="1:16" ht="15.75" customHeight="1" thickTop="1" thickBot="1" x14ac:dyDescent="0.3">
      <c r="A318" s="76" t="s">
        <v>416</v>
      </c>
      <c r="B318" s="76" t="s">
        <v>354</v>
      </c>
      <c r="C318" s="77"/>
      <c r="D318" s="78">
        <v>2</v>
      </c>
      <c r="E318" s="79"/>
      <c r="F318" s="80"/>
      <c r="G318" s="77"/>
      <c r="H318" s="81"/>
      <c r="I318" s="82"/>
      <c r="J318" s="82"/>
      <c r="K318" s="51"/>
      <c r="L318" s="83">
        <v>318</v>
      </c>
      <c r="M318" s="83"/>
      <c r="N318" s="84">
        <v>8</v>
      </c>
      <c r="O318" s="93" t="str">
        <f>REPLACE(INDEX(GroupVertices[Group], MATCH(Edges[[#This Row],[Vertex 1]],GroupVertices[Vertex],0)),1,1,"")</f>
        <v>1</v>
      </c>
      <c r="P318" s="93" t="str">
        <f>REPLACE(INDEX(GroupVertices[Group], MATCH(Edges[[#This Row],[Vertex 2]],GroupVertices[Vertex],0)),1,1,"")</f>
        <v>1</v>
      </c>
    </row>
    <row r="319" spans="1:16" ht="15.75" customHeight="1" thickTop="1" thickBot="1" x14ac:dyDescent="0.3">
      <c r="A319" s="76" t="s">
        <v>416</v>
      </c>
      <c r="B319" s="76" t="s">
        <v>255</v>
      </c>
      <c r="C319" s="77"/>
      <c r="D319" s="78">
        <v>1</v>
      </c>
      <c r="E319" s="79"/>
      <c r="F319" s="80"/>
      <c r="G319" s="77"/>
      <c r="H319" s="81"/>
      <c r="I319" s="82"/>
      <c r="J319" s="82"/>
      <c r="K319" s="51"/>
      <c r="L319" s="83">
        <v>319</v>
      </c>
      <c r="M319" s="83"/>
      <c r="N319" s="84">
        <v>1</v>
      </c>
      <c r="O319" s="93" t="str">
        <f>REPLACE(INDEX(GroupVertices[Group], MATCH(Edges[[#This Row],[Vertex 1]],GroupVertices[Vertex],0)),1,1,"")</f>
        <v>1</v>
      </c>
      <c r="P319" s="93" t="str">
        <f>REPLACE(INDEX(GroupVertices[Group], MATCH(Edges[[#This Row],[Vertex 2]],GroupVertices[Vertex],0)),1,1,"")</f>
        <v>1</v>
      </c>
    </row>
    <row r="320" spans="1:16" ht="15.75" customHeight="1" thickTop="1" thickBot="1" x14ac:dyDescent="0.3">
      <c r="A320" s="76" t="s">
        <v>416</v>
      </c>
      <c r="B320" s="76" t="s">
        <v>419</v>
      </c>
      <c r="C320" s="77"/>
      <c r="D320" s="78">
        <v>1</v>
      </c>
      <c r="E320" s="79"/>
      <c r="F320" s="80"/>
      <c r="G320" s="77"/>
      <c r="H320" s="81"/>
      <c r="I320" s="82"/>
      <c r="J320" s="82"/>
      <c r="K320" s="51"/>
      <c r="L320" s="83">
        <v>320</v>
      </c>
      <c r="M320" s="83"/>
      <c r="N320" s="84">
        <v>1</v>
      </c>
      <c r="O320" s="93" t="str">
        <f>REPLACE(INDEX(GroupVertices[Group], MATCH(Edges[[#This Row],[Vertex 1]],GroupVertices[Vertex],0)),1,1,"")</f>
        <v>1</v>
      </c>
      <c r="P320" s="93" t="str">
        <f>REPLACE(INDEX(GroupVertices[Group], MATCH(Edges[[#This Row],[Vertex 2]],GroupVertices[Vertex],0)),1,1,"")</f>
        <v>1</v>
      </c>
    </row>
    <row r="321" spans="1:16" ht="15.75" customHeight="1" thickTop="1" thickBot="1" x14ac:dyDescent="0.3">
      <c r="A321" s="76" t="s">
        <v>416</v>
      </c>
      <c r="B321" s="76" t="s">
        <v>420</v>
      </c>
      <c r="C321" s="77"/>
      <c r="D321" s="78">
        <v>2</v>
      </c>
      <c r="E321" s="79"/>
      <c r="F321" s="80"/>
      <c r="G321" s="77"/>
      <c r="H321" s="81"/>
      <c r="I321" s="82"/>
      <c r="J321" s="82"/>
      <c r="K321" s="51"/>
      <c r="L321" s="83">
        <v>321</v>
      </c>
      <c r="M321" s="83"/>
      <c r="N321" s="84">
        <v>8</v>
      </c>
      <c r="O321" s="93" t="str">
        <f>REPLACE(INDEX(GroupVertices[Group], MATCH(Edges[[#This Row],[Vertex 1]],GroupVertices[Vertex],0)),1,1,"")</f>
        <v>1</v>
      </c>
      <c r="P321" s="93" t="str">
        <f>REPLACE(INDEX(GroupVertices[Group], MATCH(Edges[[#This Row],[Vertex 2]],GroupVertices[Vertex],0)),1,1,"")</f>
        <v>1</v>
      </c>
    </row>
    <row r="322" spans="1:16" ht="15.75" customHeight="1" thickTop="1" thickBot="1" x14ac:dyDescent="0.3">
      <c r="A322" s="76" t="s">
        <v>416</v>
      </c>
      <c r="B322" s="76" t="s">
        <v>352</v>
      </c>
      <c r="C322" s="77"/>
      <c r="D322" s="78">
        <v>1.1428571428571428</v>
      </c>
      <c r="E322" s="79"/>
      <c r="F322" s="80"/>
      <c r="G322" s="77"/>
      <c r="H322" s="81"/>
      <c r="I322" s="82"/>
      <c r="J322" s="82"/>
      <c r="K322" s="51"/>
      <c r="L322" s="83">
        <v>322</v>
      </c>
      <c r="M322" s="83"/>
      <c r="N322" s="84">
        <v>2</v>
      </c>
      <c r="O322" s="93" t="str">
        <f>REPLACE(INDEX(GroupVertices[Group], MATCH(Edges[[#This Row],[Vertex 1]],GroupVertices[Vertex],0)),1,1,"")</f>
        <v>1</v>
      </c>
      <c r="P322" s="93" t="str">
        <f>REPLACE(INDEX(GroupVertices[Group], MATCH(Edges[[#This Row],[Vertex 2]],GroupVertices[Vertex],0)),1,1,"")</f>
        <v>1</v>
      </c>
    </row>
    <row r="323" spans="1:16" ht="15.75" customHeight="1" thickTop="1" thickBot="1" x14ac:dyDescent="0.3">
      <c r="A323" s="76" t="s">
        <v>416</v>
      </c>
      <c r="B323" s="76" t="s">
        <v>421</v>
      </c>
      <c r="C323" s="77"/>
      <c r="D323" s="78">
        <v>1</v>
      </c>
      <c r="E323" s="79"/>
      <c r="F323" s="80"/>
      <c r="G323" s="77"/>
      <c r="H323" s="81"/>
      <c r="I323" s="82"/>
      <c r="J323" s="82"/>
      <c r="K323" s="51"/>
      <c r="L323" s="83">
        <v>323</v>
      </c>
      <c r="M323" s="83"/>
      <c r="N323" s="84">
        <v>1</v>
      </c>
      <c r="O323" s="93" t="str">
        <f>REPLACE(INDEX(GroupVertices[Group], MATCH(Edges[[#This Row],[Vertex 1]],GroupVertices[Vertex],0)),1,1,"")</f>
        <v>1</v>
      </c>
      <c r="P323" s="93" t="str">
        <f>REPLACE(INDEX(GroupVertices[Group], MATCH(Edges[[#This Row],[Vertex 2]],GroupVertices[Vertex],0)),1,1,"")</f>
        <v>1</v>
      </c>
    </row>
    <row r="324" spans="1:16" ht="15.75" customHeight="1" thickTop="1" thickBot="1" x14ac:dyDescent="0.3">
      <c r="A324" s="76" t="s">
        <v>416</v>
      </c>
      <c r="B324" s="76" t="s">
        <v>356</v>
      </c>
      <c r="C324" s="77"/>
      <c r="D324" s="78">
        <v>1</v>
      </c>
      <c r="E324" s="79"/>
      <c r="F324" s="80"/>
      <c r="G324" s="77"/>
      <c r="H324" s="81"/>
      <c r="I324" s="82"/>
      <c r="J324" s="82"/>
      <c r="K324" s="51"/>
      <c r="L324" s="83">
        <v>324</v>
      </c>
      <c r="M324" s="83"/>
      <c r="N324" s="84">
        <v>1</v>
      </c>
      <c r="O324" s="93" t="str">
        <f>REPLACE(INDEX(GroupVertices[Group], MATCH(Edges[[#This Row],[Vertex 1]],GroupVertices[Vertex],0)),1,1,"")</f>
        <v>1</v>
      </c>
      <c r="P324" s="93" t="str">
        <f>REPLACE(INDEX(GroupVertices[Group], MATCH(Edges[[#This Row],[Vertex 2]],GroupVertices[Vertex],0)),1,1,"")</f>
        <v>1</v>
      </c>
    </row>
    <row r="325" spans="1:16" ht="15.75" customHeight="1" thickTop="1" thickBot="1" x14ac:dyDescent="0.3">
      <c r="A325" s="76" t="s">
        <v>416</v>
      </c>
      <c r="B325" s="76" t="s">
        <v>252</v>
      </c>
      <c r="C325" s="77"/>
      <c r="D325" s="78">
        <v>1.1428571428571428</v>
      </c>
      <c r="E325" s="79"/>
      <c r="F325" s="80"/>
      <c r="G325" s="77"/>
      <c r="H325" s="81"/>
      <c r="I325" s="82"/>
      <c r="J325" s="82"/>
      <c r="K325" s="51"/>
      <c r="L325" s="83">
        <v>325</v>
      </c>
      <c r="M325" s="83"/>
      <c r="N325" s="84">
        <v>2</v>
      </c>
      <c r="O325" s="93" t="str">
        <f>REPLACE(INDEX(GroupVertices[Group], MATCH(Edges[[#This Row],[Vertex 1]],GroupVertices[Vertex],0)),1,1,"")</f>
        <v>1</v>
      </c>
      <c r="P325" s="93" t="str">
        <f>REPLACE(INDEX(GroupVertices[Group], MATCH(Edges[[#This Row],[Vertex 2]],GroupVertices[Vertex],0)),1,1,"")</f>
        <v>1</v>
      </c>
    </row>
    <row r="326" spans="1:16" ht="15.75" customHeight="1" thickTop="1" thickBot="1" x14ac:dyDescent="0.3">
      <c r="A326" s="76" t="s">
        <v>176</v>
      </c>
      <c r="B326" s="76" t="s">
        <v>422</v>
      </c>
      <c r="C326" s="77"/>
      <c r="D326" s="78">
        <v>1.1428571428571428</v>
      </c>
      <c r="E326" s="79"/>
      <c r="F326" s="80"/>
      <c r="G326" s="77"/>
      <c r="H326" s="81"/>
      <c r="I326" s="82"/>
      <c r="J326" s="82"/>
      <c r="K326" s="51"/>
      <c r="L326" s="83">
        <v>326</v>
      </c>
      <c r="M326" s="83"/>
      <c r="N326" s="84">
        <v>2</v>
      </c>
      <c r="O326" s="93" t="str">
        <f>REPLACE(INDEX(GroupVertices[Group], MATCH(Edges[[#This Row],[Vertex 1]],GroupVertices[Vertex],0)),1,1,"")</f>
        <v>1</v>
      </c>
      <c r="P326" s="93" t="str">
        <f>REPLACE(INDEX(GroupVertices[Group], MATCH(Edges[[#This Row],[Vertex 2]],GroupVertices[Vertex],0)),1,1,"")</f>
        <v>1</v>
      </c>
    </row>
    <row r="327" spans="1:16" ht="15.75" customHeight="1" thickTop="1" thickBot="1" x14ac:dyDescent="0.3">
      <c r="A327" s="76" t="s">
        <v>176</v>
      </c>
      <c r="B327" s="76" t="s">
        <v>178</v>
      </c>
      <c r="C327" s="77"/>
      <c r="D327" s="78">
        <v>1</v>
      </c>
      <c r="E327" s="79"/>
      <c r="F327" s="80"/>
      <c r="G327" s="77"/>
      <c r="H327" s="81"/>
      <c r="I327" s="82"/>
      <c r="J327" s="82"/>
      <c r="K327" s="51"/>
      <c r="L327" s="83">
        <v>327</v>
      </c>
      <c r="M327" s="83"/>
      <c r="N327" s="84">
        <v>1</v>
      </c>
      <c r="O327" s="93" t="str">
        <f>REPLACE(INDEX(GroupVertices[Group], MATCH(Edges[[#This Row],[Vertex 1]],GroupVertices[Vertex],0)),1,1,"")</f>
        <v>1</v>
      </c>
      <c r="P327" s="93" t="str">
        <f>REPLACE(INDEX(GroupVertices[Group], MATCH(Edges[[#This Row],[Vertex 2]],GroupVertices[Vertex],0)),1,1,"")</f>
        <v>1</v>
      </c>
    </row>
    <row r="328" spans="1:16" ht="15.75" customHeight="1" thickTop="1" thickBot="1" x14ac:dyDescent="0.3">
      <c r="A328" s="76" t="s">
        <v>423</v>
      </c>
      <c r="B328" s="76" t="s">
        <v>424</v>
      </c>
      <c r="C328" s="77"/>
      <c r="D328" s="78">
        <v>1</v>
      </c>
      <c r="E328" s="79"/>
      <c r="F328" s="80"/>
      <c r="G328" s="77"/>
      <c r="H328" s="81"/>
      <c r="I328" s="82"/>
      <c r="J328" s="82"/>
      <c r="K328" s="51"/>
      <c r="L328" s="83">
        <v>328</v>
      </c>
      <c r="M328" s="83"/>
      <c r="N328" s="84">
        <v>1</v>
      </c>
      <c r="O328" s="93" t="str">
        <f>REPLACE(INDEX(GroupVertices[Group], MATCH(Edges[[#This Row],[Vertex 1]],GroupVertices[Vertex],0)),1,1,"")</f>
        <v>6</v>
      </c>
      <c r="P328" s="93" t="str">
        <f>REPLACE(INDEX(GroupVertices[Group], MATCH(Edges[[#This Row],[Vertex 2]],GroupVertices[Vertex],0)),1,1,"")</f>
        <v>6</v>
      </c>
    </row>
    <row r="329" spans="1:16" ht="15.75" customHeight="1" thickTop="1" thickBot="1" x14ac:dyDescent="0.3">
      <c r="A329" s="76" t="s">
        <v>423</v>
      </c>
      <c r="B329" s="76" t="s">
        <v>425</v>
      </c>
      <c r="C329" s="77"/>
      <c r="D329" s="78">
        <v>1</v>
      </c>
      <c r="E329" s="79"/>
      <c r="F329" s="80"/>
      <c r="G329" s="77"/>
      <c r="H329" s="81"/>
      <c r="I329" s="82"/>
      <c r="J329" s="82"/>
      <c r="K329" s="51"/>
      <c r="L329" s="83">
        <v>329</v>
      </c>
      <c r="M329" s="83"/>
      <c r="N329" s="84">
        <v>1</v>
      </c>
      <c r="O329" s="93" t="str">
        <f>REPLACE(INDEX(GroupVertices[Group], MATCH(Edges[[#This Row],[Vertex 1]],GroupVertices[Vertex],0)),1,1,"")</f>
        <v>6</v>
      </c>
      <c r="P329" s="93" t="str">
        <f>REPLACE(INDEX(GroupVertices[Group], MATCH(Edges[[#This Row],[Vertex 2]],GroupVertices[Vertex],0)),1,1,"")</f>
        <v>6</v>
      </c>
    </row>
    <row r="330" spans="1:16" ht="15.75" customHeight="1" thickTop="1" thickBot="1" x14ac:dyDescent="0.3">
      <c r="A330" s="76" t="s">
        <v>423</v>
      </c>
      <c r="B330" s="76" t="s">
        <v>426</v>
      </c>
      <c r="C330" s="77"/>
      <c r="D330" s="78">
        <v>1.1428571428571428</v>
      </c>
      <c r="E330" s="79"/>
      <c r="F330" s="80"/>
      <c r="G330" s="77"/>
      <c r="H330" s="81"/>
      <c r="I330" s="82"/>
      <c r="J330" s="82"/>
      <c r="K330" s="51"/>
      <c r="L330" s="83">
        <v>330</v>
      </c>
      <c r="M330" s="83"/>
      <c r="N330" s="84">
        <v>2</v>
      </c>
      <c r="O330" s="93" t="str">
        <f>REPLACE(INDEX(GroupVertices[Group], MATCH(Edges[[#This Row],[Vertex 1]],GroupVertices[Vertex],0)),1,1,"")</f>
        <v>6</v>
      </c>
      <c r="P330" s="93" t="str">
        <f>REPLACE(INDEX(GroupVertices[Group], MATCH(Edges[[#This Row],[Vertex 2]],GroupVertices[Vertex],0)),1,1,"")</f>
        <v>6</v>
      </c>
    </row>
    <row r="331" spans="1:16" ht="15.75" customHeight="1" thickTop="1" thickBot="1" x14ac:dyDescent="0.3">
      <c r="A331" s="76" t="s">
        <v>427</v>
      </c>
      <c r="B331" s="76" t="s">
        <v>323</v>
      </c>
      <c r="C331" s="77"/>
      <c r="D331" s="78">
        <v>1.1428571428571428</v>
      </c>
      <c r="E331" s="79"/>
      <c r="F331" s="80"/>
      <c r="G331" s="77"/>
      <c r="H331" s="81"/>
      <c r="I331" s="82"/>
      <c r="J331" s="82"/>
      <c r="K331" s="51"/>
      <c r="L331" s="83">
        <v>331</v>
      </c>
      <c r="M331" s="83"/>
      <c r="N331" s="84">
        <v>2</v>
      </c>
      <c r="O331" s="93" t="str">
        <f>REPLACE(INDEX(GroupVertices[Group], MATCH(Edges[[#This Row],[Vertex 1]],GroupVertices[Vertex],0)),1,1,"")</f>
        <v>1</v>
      </c>
      <c r="P331" s="93" t="str">
        <f>REPLACE(INDEX(GroupVertices[Group], MATCH(Edges[[#This Row],[Vertex 2]],GroupVertices[Vertex],0)),1,1,"")</f>
        <v>1</v>
      </c>
    </row>
    <row r="332" spans="1:16" ht="15.75" customHeight="1" thickTop="1" thickBot="1" x14ac:dyDescent="0.3">
      <c r="A332" s="76" t="s">
        <v>428</v>
      </c>
      <c r="B332" s="76" t="s">
        <v>429</v>
      </c>
      <c r="C332" s="77"/>
      <c r="D332" s="78">
        <v>1</v>
      </c>
      <c r="E332" s="79"/>
      <c r="F332" s="80"/>
      <c r="G332" s="77"/>
      <c r="H332" s="81"/>
      <c r="I332" s="82"/>
      <c r="J332" s="82"/>
      <c r="K332" s="51"/>
      <c r="L332" s="83">
        <v>332</v>
      </c>
      <c r="M332" s="83"/>
      <c r="N332" s="84">
        <v>1</v>
      </c>
      <c r="O332" s="93" t="str">
        <f>REPLACE(INDEX(GroupVertices[Group], MATCH(Edges[[#This Row],[Vertex 1]],GroupVertices[Vertex],0)),1,1,"")</f>
        <v>44</v>
      </c>
      <c r="P332" s="93" t="str">
        <f>REPLACE(INDEX(GroupVertices[Group], MATCH(Edges[[#This Row],[Vertex 2]],GroupVertices[Vertex],0)),1,1,"")</f>
        <v>44</v>
      </c>
    </row>
    <row r="333" spans="1:16" ht="15.75" customHeight="1" thickTop="1" thickBot="1" x14ac:dyDescent="0.3">
      <c r="A333" s="76" t="s">
        <v>430</v>
      </c>
      <c r="B333" s="76" t="s">
        <v>308</v>
      </c>
      <c r="C333" s="77"/>
      <c r="D333" s="78">
        <v>1</v>
      </c>
      <c r="E333" s="79"/>
      <c r="F333" s="80"/>
      <c r="G333" s="77"/>
      <c r="H333" s="81"/>
      <c r="I333" s="82"/>
      <c r="J333" s="82"/>
      <c r="K333" s="51"/>
      <c r="L333" s="83">
        <v>333</v>
      </c>
      <c r="M333" s="83"/>
      <c r="N333" s="84">
        <v>1</v>
      </c>
      <c r="O333" s="93" t="str">
        <f>REPLACE(INDEX(GroupVertices[Group], MATCH(Edges[[#This Row],[Vertex 1]],GroupVertices[Vertex],0)),1,1,"")</f>
        <v>5</v>
      </c>
      <c r="P333" s="93" t="str">
        <f>REPLACE(INDEX(GroupVertices[Group], MATCH(Edges[[#This Row],[Vertex 2]],GroupVertices[Vertex],0)),1,1,"")</f>
        <v>5</v>
      </c>
    </row>
    <row r="334" spans="1:16" ht="15.75" customHeight="1" thickTop="1" thickBot="1" x14ac:dyDescent="0.3">
      <c r="A334" s="76" t="s">
        <v>430</v>
      </c>
      <c r="B334" s="76" t="s">
        <v>431</v>
      </c>
      <c r="C334" s="77"/>
      <c r="D334" s="78">
        <v>1</v>
      </c>
      <c r="E334" s="79"/>
      <c r="F334" s="80"/>
      <c r="G334" s="77"/>
      <c r="H334" s="81"/>
      <c r="I334" s="82"/>
      <c r="J334" s="82"/>
      <c r="K334" s="51"/>
      <c r="L334" s="83">
        <v>334</v>
      </c>
      <c r="M334" s="83"/>
      <c r="N334" s="84">
        <v>1</v>
      </c>
      <c r="O334" s="93" t="str">
        <f>REPLACE(INDEX(GroupVertices[Group], MATCH(Edges[[#This Row],[Vertex 1]],GroupVertices[Vertex],0)),1,1,"")</f>
        <v>5</v>
      </c>
      <c r="P334" s="93" t="str">
        <f>REPLACE(INDEX(GroupVertices[Group], MATCH(Edges[[#This Row],[Vertex 2]],GroupVertices[Vertex],0)),1,1,"")</f>
        <v>5</v>
      </c>
    </row>
    <row r="335" spans="1:16" ht="15.75" customHeight="1" thickTop="1" thickBot="1" x14ac:dyDescent="0.3">
      <c r="A335" s="76" t="s">
        <v>241</v>
      </c>
      <c r="B335" s="76" t="s">
        <v>432</v>
      </c>
      <c r="C335" s="77"/>
      <c r="D335" s="78">
        <v>1</v>
      </c>
      <c r="E335" s="79"/>
      <c r="F335" s="80"/>
      <c r="G335" s="77"/>
      <c r="H335" s="81"/>
      <c r="I335" s="82"/>
      <c r="J335" s="82"/>
      <c r="K335" s="51"/>
      <c r="L335" s="83">
        <v>335</v>
      </c>
      <c r="M335" s="83"/>
      <c r="N335" s="84">
        <v>1</v>
      </c>
      <c r="O335" s="93" t="str">
        <f>REPLACE(INDEX(GroupVertices[Group], MATCH(Edges[[#This Row],[Vertex 1]],GroupVertices[Vertex],0)),1,1,"")</f>
        <v>1</v>
      </c>
      <c r="P335" s="93" t="str">
        <f>REPLACE(INDEX(GroupVertices[Group], MATCH(Edges[[#This Row],[Vertex 2]],GroupVertices[Vertex],0)),1,1,"")</f>
        <v>1</v>
      </c>
    </row>
    <row r="336" spans="1:16" ht="15.75" customHeight="1" thickTop="1" thickBot="1" x14ac:dyDescent="0.3">
      <c r="A336" s="76" t="s">
        <v>241</v>
      </c>
      <c r="B336" s="76" t="s">
        <v>203</v>
      </c>
      <c r="C336" s="77"/>
      <c r="D336" s="78">
        <v>1</v>
      </c>
      <c r="E336" s="79"/>
      <c r="F336" s="80"/>
      <c r="G336" s="77"/>
      <c r="H336" s="81"/>
      <c r="I336" s="82"/>
      <c r="J336" s="82"/>
      <c r="K336" s="51"/>
      <c r="L336" s="83">
        <v>336</v>
      </c>
      <c r="M336" s="83"/>
      <c r="N336" s="84">
        <v>1</v>
      </c>
      <c r="O336" s="93" t="str">
        <f>REPLACE(INDEX(GroupVertices[Group], MATCH(Edges[[#This Row],[Vertex 1]],GroupVertices[Vertex],0)),1,1,"")</f>
        <v>1</v>
      </c>
      <c r="P336" s="93" t="str">
        <f>REPLACE(INDEX(GroupVertices[Group], MATCH(Edges[[#This Row],[Vertex 2]],GroupVertices[Vertex],0)),1,1,"")</f>
        <v>1</v>
      </c>
    </row>
    <row r="337" spans="1:16" ht="15.75" customHeight="1" thickTop="1" thickBot="1" x14ac:dyDescent="0.3">
      <c r="A337" s="76" t="s">
        <v>241</v>
      </c>
      <c r="B337" s="76" t="s">
        <v>433</v>
      </c>
      <c r="C337" s="77"/>
      <c r="D337" s="78">
        <v>1</v>
      </c>
      <c r="E337" s="79"/>
      <c r="F337" s="80"/>
      <c r="G337" s="77"/>
      <c r="H337" s="81"/>
      <c r="I337" s="82"/>
      <c r="J337" s="82"/>
      <c r="K337" s="51"/>
      <c r="L337" s="83">
        <v>337</v>
      </c>
      <c r="M337" s="83"/>
      <c r="N337" s="84">
        <v>1</v>
      </c>
      <c r="O337" s="93" t="str">
        <f>REPLACE(INDEX(GroupVertices[Group], MATCH(Edges[[#This Row],[Vertex 1]],GroupVertices[Vertex],0)),1,1,"")</f>
        <v>1</v>
      </c>
      <c r="P337" s="93" t="str">
        <f>REPLACE(INDEX(GroupVertices[Group], MATCH(Edges[[#This Row],[Vertex 2]],GroupVertices[Vertex],0)),1,1,"")</f>
        <v>1</v>
      </c>
    </row>
    <row r="338" spans="1:16" ht="15.75" customHeight="1" thickTop="1" thickBot="1" x14ac:dyDescent="0.3">
      <c r="A338" s="76" t="s">
        <v>308</v>
      </c>
      <c r="B338" s="76" t="s">
        <v>309</v>
      </c>
      <c r="C338" s="77"/>
      <c r="D338" s="78">
        <v>1.1428571428571428</v>
      </c>
      <c r="E338" s="79"/>
      <c r="F338" s="80"/>
      <c r="G338" s="77"/>
      <c r="H338" s="81"/>
      <c r="I338" s="82"/>
      <c r="J338" s="82"/>
      <c r="K338" s="51"/>
      <c r="L338" s="83">
        <v>338</v>
      </c>
      <c r="M338" s="83"/>
      <c r="N338" s="84">
        <v>2</v>
      </c>
      <c r="O338" s="93" t="str">
        <f>REPLACE(INDEX(GroupVertices[Group], MATCH(Edges[[#This Row],[Vertex 1]],GroupVertices[Vertex],0)),1,1,"")</f>
        <v>5</v>
      </c>
      <c r="P338" s="93" t="str">
        <f>REPLACE(INDEX(GroupVertices[Group], MATCH(Edges[[#This Row],[Vertex 2]],GroupVertices[Vertex],0)),1,1,"")</f>
        <v>5</v>
      </c>
    </row>
    <row r="339" spans="1:16" ht="15.75" customHeight="1" thickTop="1" thickBot="1" x14ac:dyDescent="0.3">
      <c r="A339" s="76" t="s">
        <v>308</v>
      </c>
      <c r="B339" s="76" t="s">
        <v>310</v>
      </c>
      <c r="C339" s="77"/>
      <c r="D339" s="78">
        <v>1.1428571428571428</v>
      </c>
      <c r="E339" s="79"/>
      <c r="F339" s="80"/>
      <c r="G339" s="77"/>
      <c r="H339" s="81"/>
      <c r="I339" s="82"/>
      <c r="J339" s="82"/>
      <c r="K339" s="51"/>
      <c r="L339" s="83">
        <v>339</v>
      </c>
      <c r="M339" s="83"/>
      <c r="N339" s="84">
        <v>2</v>
      </c>
      <c r="O339" s="93" t="str">
        <f>REPLACE(INDEX(GroupVertices[Group], MATCH(Edges[[#This Row],[Vertex 1]],GroupVertices[Vertex],0)),1,1,"")</f>
        <v>5</v>
      </c>
      <c r="P339" s="93" t="str">
        <f>REPLACE(INDEX(GroupVertices[Group], MATCH(Edges[[#This Row],[Vertex 2]],GroupVertices[Vertex],0)),1,1,"")</f>
        <v>5</v>
      </c>
    </row>
    <row r="340" spans="1:16" ht="15.75" customHeight="1" thickTop="1" thickBot="1" x14ac:dyDescent="0.3">
      <c r="A340" s="76" t="s">
        <v>308</v>
      </c>
      <c r="B340" s="76" t="s">
        <v>311</v>
      </c>
      <c r="C340" s="77"/>
      <c r="D340" s="78">
        <v>1.1428571428571428</v>
      </c>
      <c r="E340" s="79"/>
      <c r="F340" s="80"/>
      <c r="G340" s="77"/>
      <c r="H340" s="81"/>
      <c r="I340" s="82"/>
      <c r="J340" s="82"/>
      <c r="K340" s="51"/>
      <c r="L340" s="83">
        <v>340</v>
      </c>
      <c r="M340" s="83"/>
      <c r="N340" s="84">
        <v>2</v>
      </c>
      <c r="O340" s="93" t="str">
        <f>REPLACE(INDEX(GroupVertices[Group], MATCH(Edges[[#This Row],[Vertex 1]],GroupVertices[Vertex],0)),1,1,"")</f>
        <v>5</v>
      </c>
      <c r="P340" s="93" t="str">
        <f>REPLACE(INDEX(GroupVertices[Group], MATCH(Edges[[#This Row],[Vertex 2]],GroupVertices[Vertex],0)),1,1,"")</f>
        <v>5</v>
      </c>
    </row>
    <row r="341" spans="1:16" ht="15.75" customHeight="1" thickTop="1" thickBot="1" x14ac:dyDescent="0.3">
      <c r="A341" s="76" t="s">
        <v>308</v>
      </c>
      <c r="B341" s="76" t="s">
        <v>434</v>
      </c>
      <c r="C341" s="77"/>
      <c r="D341" s="78">
        <v>1.1428571428571428</v>
      </c>
      <c r="E341" s="79"/>
      <c r="F341" s="80"/>
      <c r="G341" s="77"/>
      <c r="H341" s="81"/>
      <c r="I341" s="82"/>
      <c r="J341" s="82"/>
      <c r="K341" s="51"/>
      <c r="L341" s="83">
        <v>341</v>
      </c>
      <c r="M341" s="83"/>
      <c r="N341" s="84">
        <v>2</v>
      </c>
      <c r="O341" s="93" t="str">
        <f>REPLACE(INDEX(GroupVertices[Group], MATCH(Edges[[#This Row],[Vertex 1]],GroupVertices[Vertex],0)),1,1,"")</f>
        <v>5</v>
      </c>
      <c r="P341" s="93" t="str">
        <f>REPLACE(INDEX(GroupVertices[Group], MATCH(Edges[[#This Row],[Vertex 2]],GroupVertices[Vertex],0)),1,1,"")</f>
        <v>5</v>
      </c>
    </row>
    <row r="342" spans="1:16" ht="15.75" customHeight="1" thickTop="1" thickBot="1" x14ac:dyDescent="0.3">
      <c r="A342" s="76" t="s">
        <v>308</v>
      </c>
      <c r="B342" s="76" t="s">
        <v>431</v>
      </c>
      <c r="C342" s="77"/>
      <c r="D342" s="78">
        <v>1</v>
      </c>
      <c r="E342" s="79"/>
      <c r="F342" s="80"/>
      <c r="G342" s="77"/>
      <c r="H342" s="81"/>
      <c r="I342" s="82"/>
      <c r="J342" s="82"/>
      <c r="K342" s="51"/>
      <c r="L342" s="83">
        <v>342</v>
      </c>
      <c r="M342" s="83"/>
      <c r="N342" s="84">
        <v>1</v>
      </c>
      <c r="O342" s="93" t="str">
        <f>REPLACE(INDEX(GroupVertices[Group], MATCH(Edges[[#This Row],[Vertex 1]],GroupVertices[Vertex],0)),1,1,"")</f>
        <v>5</v>
      </c>
      <c r="P342" s="93" t="str">
        <f>REPLACE(INDEX(GroupVertices[Group], MATCH(Edges[[#This Row],[Vertex 2]],GroupVertices[Vertex],0)),1,1,"")</f>
        <v>5</v>
      </c>
    </row>
    <row r="343" spans="1:16" ht="15.75" customHeight="1" thickTop="1" thickBot="1" x14ac:dyDescent="0.3">
      <c r="A343" s="76" t="s">
        <v>200</v>
      </c>
      <c r="B343" s="76" t="s">
        <v>201</v>
      </c>
      <c r="C343" s="77"/>
      <c r="D343" s="78">
        <v>1</v>
      </c>
      <c r="E343" s="79"/>
      <c r="F343" s="80"/>
      <c r="G343" s="77"/>
      <c r="H343" s="81"/>
      <c r="I343" s="82"/>
      <c r="J343" s="82"/>
      <c r="K343" s="51"/>
      <c r="L343" s="83">
        <v>343</v>
      </c>
      <c r="M343" s="83"/>
      <c r="N343" s="84">
        <v>1</v>
      </c>
      <c r="O343" s="93" t="str">
        <f>REPLACE(INDEX(GroupVertices[Group], MATCH(Edges[[#This Row],[Vertex 1]],GroupVertices[Vertex],0)),1,1,"")</f>
        <v>1</v>
      </c>
      <c r="P343" s="93" t="str">
        <f>REPLACE(INDEX(GroupVertices[Group], MATCH(Edges[[#This Row],[Vertex 2]],GroupVertices[Vertex],0)),1,1,"")</f>
        <v>1</v>
      </c>
    </row>
    <row r="344" spans="1:16" ht="15.75" customHeight="1" thickTop="1" thickBot="1" x14ac:dyDescent="0.3">
      <c r="A344" s="76" t="s">
        <v>200</v>
      </c>
      <c r="B344" s="76" t="s">
        <v>304</v>
      </c>
      <c r="C344" s="77"/>
      <c r="D344" s="78">
        <v>1.1428571428571428</v>
      </c>
      <c r="E344" s="79"/>
      <c r="F344" s="80"/>
      <c r="G344" s="77"/>
      <c r="H344" s="81"/>
      <c r="I344" s="82"/>
      <c r="J344" s="82"/>
      <c r="K344" s="51"/>
      <c r="L344" s="83">
        <v>344</v>
      </c>
      <c r="M344" s="83"/>
      <c r="N344" s="84">
        <v>2</v>
      </c>
      <c r="O344" s="93" t="str">
        <f>REPLACE(INDEX(GroupVertices[Group], MATCH(Edges[[#This Row],[Vertex 1]],GroupVertices[Vertex],0)),1,1,"")</f>
        <v>1</v>
      </c>
      <c r="P344" s="93" t="str">
        <f>REPLACE(INDEX(GroupVertices[Group], MATCH(Edges[[#This Row],[Vertex 2]],GroupVertices[Vertex],0)),1,1,"")</f>
        <v>1</v>
      </c>
    </row>
    <row r="345" spans="1:16" ht="15.75" customHeight="1" thickTop="1" thickBot="1" x14ac:dyDescent="0.3">
      <c r="A345" s="76" t="s">
        <v>200</v>
      </c>
      <c r="B345" s="76" t="s">
        <v>435</v>
      </c>
      <c r="C345" s="77"/>
      <c r="D345" s="78">
        <v>1.1428571428571428</v>
      </c>
      <c r="E345" s="79"/>
      <c r="F345" s="80"/>
      <c r="G345" s="77"/>
      <c r="H345" s="81"/>
      <c r="I345" s="82"/>
      <c r="J345" s="82"/>
      <c r="K345" s="51"/>
      <c r="L345" s="83">
        <v>345</v>
      </c>
      <c r="M345" s="83"/>
      <c r="N345" s="84">
        <v>2</v>
      </c>
      <c r="O345" s="93" t="str">
        <f>REPLACE(INDEX(GroupVertices[Group], MATCH(Edges[[#This Row],[Vertex 1]],GroupVertices[Vertex],0)),1,1,"")</f>
        <v>1</v>
      </c>
      <c r="P345" s="93" t="str">
        <f>REPLACE(INDEX(GroupVertices[Group], MATCH(Edges[[#This Row],[Vertex 2]],GroupVertices[Vertex],0)),1,1,"")</f>
        <v>1</v>
      </c>
    </row>
    <row r="346" spans="1:16" ht="15.75" customHeight="1" thickTop="1" thickBot="1" x14ac:dyDescent="0.3">
      <c r="A346" s="76" t="s">
        <v>200</v>
      </c>
      <c r="B346" s="76" t="s">
        <v>436</v>
      </c>
      <c r="C346" s="77"/>
      <c r="D346" s="78">
        <v>1</v>
      </c>
      <c r="E346" s="79"/>
      <c r="F346" s="80"/>
      <c r="G346" s="77"/>
      <c r="H346" s="81"/>
      <c r="I346" s="82"/>
      <c r="J346" s="82"/>
      <c r="K346" s="51"/>
      <c r="L346" s="83">
        <v>346</v>
      </c>
      <c r="M346" s="83"/>
      <c r="N346" s="84">
        <v>1</v>
      </c>
      <c r="O346" s="93" t="str">
        <f>REPLACE(INDEX(GroupVertices[Group], MATCH(Edges[[#This Row],[Vertex 1]],GroupVertices[Vertex],0)),1,1,"")</f>
        <v>1</v>
      </c>
      <c r="P346" s="93" t="str">
        <f>REPLACE(INDEX(GroupVertices[Group], MATCH(Edges[[#This Row],[Vertex 2]],GroupVertices[Vertex],0)),1,1,"")</f>
        <v>1</v>
      </c>
    </row>
    <row r="347" spans="1:16" ht="15.75" customHeight="1" thickTop="1" thickBot="1" x14ac:dyDescent="0.3">
      <c r="A347" s="76" t="s">
        <v>200</v>
      </c>
      <c r="B347" s="76" t="s">
        <v>437</v>
      </c>
      <c r="C347" s="77"/>
      <c r="D347" s="78">
        <v>1</v>
      </c>
      <c r="E347" s="79"/>
      <c r="F347" s="80"/>
      <c r="G347" s="77"/>
      <c r="H347" s="81"/>
      <c r="I347" s="82"/>
      <c r="J347" s="82"/>
      <c r="K347" s="51"/>
      <c r="L347" s="83">
        <v>347</v>
      </c>
      <c r="M347" s="83"/>
      <c r="N347" s="84">
        <v>1</v>
      </c>
      <c r="O347" s="93" t="str">
        <f>REPLACE(INDEX(GroupVertices[Group], MATCH(Edges[[#This Row],[Vertex 1]],GroupVertices[Vertex],0)),1,1,"")</f>
        <v>1</v>
      </c>
      <c r="P347" s="93" t="str">
        <f>REPLACE(INDEX(GroupVertices[Group], MATCH(Edges[[#This Row],[Vertex 2]],GroupVertices[Vertex],0)),1,1,"")</f>
        <v>1</v>
      </c>
    </row>
    <row r="348" spans="1:16" ht="15.75" customHeight="1" thickTop="1" thickBot="1" x14ac:dyDescent="0.3">
      <c r="A348" s="76" t="s">
        <v>200</v>
      </c>
      <c r="B348" s="76" t="s">
        <v>385</v>
      </c>
      <c r="C348" s="77"/>
      <c r="D348" s="78">
        <v>1</v>
      </c>
      <c r="E348" s="79"/>
      <c r="F348" s="80"/>
      <c r="G348" s="77"/>
      <c r="H348" s="81"/>
      <c r="I348" s="82"/>
      <c r="J348" s="82"/>
      <c r="K348" s="51"/>
      <c r="L348" s="83">
        <v>348</v>
      </c>
      <c r="M348" s="83"/>
      <c r="N348" s="84">
        <v>1</v>
      </c>
      <c r="O348" s="93" t="str">
        <f>REPLACE(INDEX(GroupVertices[Group], MATCH(Edges[[#This Row],[Vertex 1]],GroupVertices[Vertex],0)),1,1,"")</f>
        <v>1</v>
      </c>
      <c r="P348" s="93" t="str">
        <f>REPLACE(INDEX(GroupVertices[Group], MATCH(Edges[[#This Row],[Vertex 2]],GroupVertices[Vertex],0)),1,1,"")</f>
        <v>1</v>
      </c>
    </row>
    <row r="349" spans="1:16" ht="15.75" customHeight="1" thickTop="1" thickBot="1" x14ac:dyDescent="0.3">
      <c r="A349" s="76" t="s">
        <v>200</v>
      </c>
      <c r="B349" s="76" t="s">
        <v>277</v>
      </c>
      <c r="C349" s="77"/>
      <c r="D349" s="78">
        <v>1.7142857142857144</v>
      </c>
      <c r="E349" s="79"/>
      <c r="F349" s="80"/>
      <c r="G349" s="77"/>
      <c r="H349" s="81"/>
      <c r="I349" s="82"/>
      <c r="J349" s="82"/>
      <c r="K349" s="51"/>
      <c r="L349" s="83">
        <v>349</v>
      </c>
      <c r="M349" s="83"/>
      <c r="N349" s="84">
        <v>6</v>
      </c>
      <c r="O349" s="93" t="str">
        <f>REPLACE(INDEX(GroupVertices[Group], MATCH(Edges[[#This Row],[Vertex 1]],GroupVertices[Vertex],0)),1,1,"")</f>
        <v>1</v>
      </c>
      <c r="P349" s="93" t="str">
        <f>REPLACE(INDEX(GroupVertices[Group], MATCH(Edges[[#This Row],[Vertex 2]],GroupVertices[Vertex],0)),1,1,"")</f>
        <v>1</v>
      </c>
    </row>
    <row r="350" spans="1:16" ht="15.75" customHeight="1" thickTop="1" thickBot="1" x14ac:dyDescent="0.3">
      <c r="A350" s="76" t="s">
        <v>200</v>
      </c>
      <c r="B350" s="76" t="s">
        <v>386</v>
      </c>
      <c r="C350" s="77"/>
      <c r="D350" s="78">
        <v>1</v>
      </c>
      <c r="E350" s="79"/>
      <c r="F350" s="80"/>
      <c r="G350" s="77"/>
      <c r="H350" s="81"/>
      <c r="I350" s="82"/>
      <c r="J350" s="82"/>
      <c r="K350" s="51"/>
      <c r="L350" s="83">
        <v>350</v>
      </c>
      <c r="M350" s="83"/>
      <c r="N350" s="84">
        <v>1</v>
      </c>
      <c r="O350" s="93" t="str">
        <f>REPLACE(INDEX(GroupVertices[Group], MATCH(Edges[[#This Row],[Vertex 1]],GroupVertices[Vertex],0)),1,1,"")</f>
        <v>1</v>
      </c>
      <c r="P350" s="93" t="str">
        <f>REPLACE(INDEX(GroupVertices[Group], MATCH(Edges[[#This Row],[Vertex 2]],GroupVertices[Vertex],0)),1,1,"")</f>
        <v>1</v>
      </c>
    </row>
    <row r="351" spans="1:16" ht="15.75" customHeight="1" thickTop="1" thickBot="1" x14ac:dyDescent="0.3">
      <c r="A351" s="76" t="s">
        <v>200</v>
      </c>
      <c r="B351" s="76" t="s">
        <v>391</v>
      </c>
      <c r="C351" s="77"/>
      <c r="D351" s="78">
        <v>1</v>
      </c>
      <c r="E351" s="79"/>
      <c r="F351" s="80"/>
      <c r="G351" s="77"/>
      <c r="H351" s="81"/>
      <c r="I351" s="82"/>
      <c r="J351" s="82"/>
      <c r="K351" s="51"/>
      <c r="L351" s="83">
        <v>351</v>
      </c>
      <c r="M351" s="83"/>
      <c r="N351" s="84">
        <v>1</v>
      </c>
      <c r="O351" s="93" t="str">
        <f>REPLACE(INDEX(GroupVertices[Group], MATCH(Edges[[#This Row],[Vertex 1]],GroupVertices[Vertex],0)),1,1,"")</f>
        <v>1</v>
      </c>
      <c r="P351" s="93" t="str">
        <f>REPLACE(INDEX(GroupVertices[Group], MATCH(Edges[[#This Row],[Vertex 2]],GroupVertices[Vertex],0)),1,1,"")</f>
        <v>1</v>
      </c>
    </row>
    <row r="352" spans="1:16" ht="15.75" customHeight="1" thickTop="1" thickBot="1" x14ac:dyDescent="0.3">
      <c r="A352" s="76" t="s">
        <v>200</v>
      </c>
      <c r="B352" s="76" t="s">
        <v>204</v>
      </c>
      <c r="C352" s="77"/>
      <c r="D352" s="78">
        <v>1</v>
      </c>
      <c r="E352" s="79"/>
      <c r="F352" s="80"/>
      <c r="G352" s="77"/>
      <c r="H352" s="81"/>
      <c r="I352" s="82"/>
      <c r="J352" s="82"/>
      <c r="K352" s="51"/>
      <c r="L352" s="83">
        <v>352</v>
      </c>
      <c r="M352" s="83"/>
      <c r="N352" s="84">
        <v>1</v>
      </c>
      <c r="O352" s="93" t="str">
        <f>REPLACE(INDEX(GroupVertices[Group], MATCH(Edges[[#This Row],[Vertex 1]],GroupVertices[Vertex],0)),1,1,"")</f>
        <v>1</v>
      </c>
      <c r="P352" s="93" t="str">
        <f>REPLACE(INDEX(GroupVertices[Group], MATCH(Edges[[#This Row],[Vertex 2]],GroupVertices[Vertex],0)),1,1,"")</f>
        <v>1</v>
      </c>
    </row>
    <row r="353" spans="1:16" ht="15.75" customHeight="1" thickTop="1" thickBot="1" x14ac:dyDescent="0.3">
      <c r="A353" s="76" t="s">
        <v>200</v>
      </c>
      <c r="B353" s="76" t="s">
        <v>256</v>
      </c>
      <c r="C353" s="77"/>
      <c r="D353" s="78">
        <v>1</v>
      </c>
      <c r="E353" s="79"/>
      <c r="F353" s="80"/>
      <c r="G353" s="77"/>
      <c r="H353" s="81"/>
      <c r="I353" s="82"/>
      <c r="J353" s="82"/>
      <c r="K353" s="51"/>
      <c r="L353" s="83">
        <v>353</v>
      </c>
      <c r="M353" s="83"/>
      <c r="N353" s="84">
        <v>1</v>
      </c>
      <c r="O353" s="93" t="str">
        <f>REPLACE(INDEX(GroupVertices[Group], MATCH(Edges[[#This Row],[Vertex 1]],GroupVertices[Vertex],0)),1,1,"")</f>
        <v>1</v>
      </c>
      <c r="P353" s="93" t="str">
        <f>REPLACE(INDEX(GroupVertices[Group], MATCH(Edges[[#This Row],[Vertex 2]],GroupVertices[Vertex],0)),1,1,"")</f>
        <v>1</v>
      </c>
    </row>
    <row r="354" spans="1:16" ht="15.75" customHeight="1" thickTop="1" thickBot="1" x14ac:dyDescent="0.3">
      <c r="A354" s="76" t="s">
        <v>200</v>
      </c>
      <c r="B354" s="76" t="s">
        <v>392</v>
      </c>
      <c r="C354" s="77"/>
      <c r="D354" s="78">
        <v>1.2857142857142856</v>
      </c>
      <c r="E354" s="79"/>
      <c r="F354" s="80"/>
      <c r="G354" s="77"/>
      <c r="H354" s="81"/>
      <c r="I354" s="82"/>
      <c r="J354" s="82"/>
      <c r="K354" s="51"/>
      <c r="L354" s="83">
        <v>354</v>
      </c>
      <c r="M354" s="83"/>
      <c r="N354" s="84">
        <v>3</v>
      </c>
      <c r="O354" s="93" t="str">
        <f>REPLACE(INDEX(GroupVertices[Group], MATCH(Edges[[#This Row],[Vertex 1]],GroupVertices[Vertex],0)),1,1,"")</f>
        <v>1</v>
      </c>
      <c r="P354" s="93" t="str">
        <f>REPLACE(INDEX(GroupVertices[Group], MATCH(Edges[[#This Row],[Vertex 2]],GroupVertices[Vertex],0)),1,1,"")</f>
        <v>1</v>
      </c>
    </row>
    <row r="355" spans="1:16" ht="15.75" customHeight="1" thickTop="1" thickBot="1" x14ac:dyDescent="0.3">
      <c r="A355" s="76" t="s">
        <v>200</v>
      </c>
      <c r="B355" s="76" t="s">
        <v>205</v>
      </c>
      <c r="C355" s="77"/>
      <c r="D355" s="78">
        <v>1.5714285714285714</v>
      </c>
      <c r="E355" s="79"/>
      <c r="F355" s="80"/>
      <c r="G355" s="77"/>
      <c r="H355" s="81"/>
      <c r="I355" s="82"/>
      <c r="J355" s="82"/>
      <c r="K355" s="51"/>
      <c r="L355" s="83">
        <v>355</v>
      </c>
      <c r="M355" s="83"/>
      <c r="N355" s="84">
        <v>5</v>
      </c>
      <c r="O355" s="93" t="str">
        <f>REPLACE(INDEX(GroupVertices[Group], MATCH(Edges[[#This Row],[Vertex 1]],GroupVertices[Vertex],0)),1,1,"")</f>
        <v>1</v>
      </c>
      <c r="P355" s="93" t="str">
        <f>REPLACE(INDEX(GroupVertices[Group], MATCH(Edges[[#This Row],[Vertex 2]],GroupVertices[Vertex],0)),1,1,"")</f>
        <v>1</v>
      </c>
    </row>
    <row r="356" spans="1:16" ht="15.75" customHeight="1" thickTop="1" thickBot="1" x14ac:dyDescent="0.3">
      <c r="A356" s="76" t="s">
        <v>200</v>
      </c>
      <c r="B356" s="76" t="s">
        <v>322</v>
      </c>
      <c r="C356" s="77"/>
      <c r="D356" s="78">
        <v>1.2857142857142856</v>
      </c>
      <c r="E356" s="79"/>
      <c r="F356" s="80"/>
      <c r="G356" s="77"/>
      <c r="H356" s="81"/>
      <c r="I356" s="82"/>
      <c r="J356" s="82"/>
      <c r="K356" s="51"/>
      <c r="L356" s="83">
        <v>356</v>
      </c>
      <c r="M356" s="83"/>
      <c r="N356" s="84">
        <v>3</v>
      </c>
      <c r="O356" s="93" t="str">
        <f>REPLACE(INDEX(GroupVertices[Group], MATCH(Edges[[#This Row],[Vertex 1]],GroupVertices[Vertex],0)),1,1,"")</f>
        <v>1</v>
      </c>
      <c r="P356" s="93" t="str">
        <f>REPLACE(INDEX(GroupVertices[Group], MATCH(Edges[[#This Row],[Vertex 2]],GroupVertices[Vertex],0)),1,1,"")</f>
        <v>1</v>
      </c>
    </row>
    <row r="357" spans="1:16" ht="15.75" customHeight="1" thickTop="1" thickBot="1" x14ac:dyDescent="0.3">
      <c r="A357" s="76" t="s">
        <v>200</v>
      </c>
      <c r="B357" s="76" t="s">
        <v>179</v>
      </c>
      <c r="C357" s="77"/>
      <c r="D357" s="78">
        <v>1.1428571428571428</v>
      </c>
      <c r="E357" s="79"/>
      <c r="F357" s="80"/>
      <c r="G357" s="77"/>
      <c r="H357" s="81"/>
      <c r="I357" s="82"/>
      <c r="J357" s="82"/>
      <c r="K357" s="51"/>
      <c r="L357" s="83">
        <v>357</v>
      </c>
      <c r="M357" s="83"/>
      <c r="N357" s="84">
        <v>2</v>
      </c>
      <c r="O357" s="93" t="str">
        <f>REPLACE(INDEX(GroupVertices[Group], MATCH(Edges[[#This Row],[Vertex 1]],GroupVertices[Vertex],0)),1,1,"")</f>
        <v>1</v>
      </c>
      <c r="P357" s="93" t="str">
        <f>REPLACE(INDEX(GroupVertices[Group], MATCH(Edges[[#This Row],[Vertex 2]],GroupVertices[Vertex],0)),1,1,"")</f>
        <v>1</v>
      </c>
    </row>
    <row r="358" spans="1:16" ht="15.75" customHeight="1" thickTop="1" thickBot="1" x14ac:dyDescent="0.3">
      <c r="A358" s="76" t="s">
        <v>200</v>
      </c>
      <c r="B358" s="76" t="s">
        <v>438</v>
      </c>
      <c r="C358" s="77"/>
      <c r="D358" s="78">
        <v>1</v>
      </c>
      <c r="E358" s="79"/>
      <c r="F358" s="80"/>
      <c r="G358" s="77"/>
      <c r="H358" s="81"/>
      <c r="I358" s="82"/>
      <c r="J358" s="82"/>
      <c r="K358" s="51"/>
      <c r="L358" s="83">
        <v>358</v>
      </c>
      <c r="M358" s="83"/>
      <c r="N358" s="84">
        <v>1</v>
      </c>
      <c r="O358" s="93" t="str">
        <f>REPLACE(INDEX(GroupVertices[Group], MATCH(Edges[[#This Row],[Vertex 1]],GroupVertices[Vertex],0)),1,1,"")</f>
        <v>1</v>
      </c>
      <c r="P358" s="93" t="str">
        <f>REPLACE(INDEX(GroupVertices[Group], MATCH(Edges[[#This Row],[Vertex 2]],GroupVertices[Vertex],0)),1,1,"")</f>
        <v>1</v>
      </c>
    </row>
    <row r="359" spans="1:16" ht="15.75" customHeight="1" thickTop="1" thickBot="1" x14ac:dyDescent="0.3">
      <c r="A359" s="76" t="s">
        <v>200</v>
      </c>
      <c r="B359" s="76" t="s">
        <v>439</v>
      </c>
      <c r="C359" s="77"/>
      <c r="D359" s="78">
        <v>1.1428571428571428</v>
      </c>
      <c r="E359" s="79"/>
      <c r="F359" s="80"/>
      <c r="G359" s="77"/>
      <c r="H359" s="81"/>
      <c r="I359" s="82"/>
      <c r="J359" s="82"/>
      <c r="K359" s="51"/>
      <c r="L359" s="83">
        <v>359</v>
      </c>
      <c r="M359" s="83"/>
      <c r="N359" s="84">
        <v>2</v>
      </c>
      <c r="O359" s="93" t="str">
        <f>REPLACE(INDEX(GroupVertices[Group], MATCH(Edges[[#This Row],[Vertex 1]],GroupVertices[Vertex],0)),1,1,"")</f>
        <v>1</v>
      </c>
      <c r="P359" s="93" t="str">
        <f>REPLACE(INDEX(GroupVertices[Group], MATCH(Edges[[#This Row],[Vertex 2]],GroupVertices[Vertex],0)),1,1,"")</f>
        <v>1</v>
      </c>
    </row>
    <row r="360" spans="1:16" ht="15.75" customHeight="1" thickTop="1" thickBot="1" x14ac:dyDescent="0.3">
      <c r="A360" s="76" t="s">
        <v>440</v>
      </c>
      <c r="B360" s="76" t="s">
        <v>441</v>
      </c>
      <c r="C360" s="77"/>
      <c r="D360" s="78">
        <v>1.1428571428571428</v>
      </c>
      <c r="E360" s="79"/>
      <c r="F360" s="80"/>
      <c r="G360" s="77"/>
      <c r="H360" s="81"/>
      <c r="I360" s="82"/>
      <c r="J360" s="82"/>
      <c r="K360" s="51"/>
      <c r="L360" s="83">
        <v>360</v>
      </c>
      <c r="M360" s="83"/>
      <c r="N360" s="84">
        <v>2</v>
      </c>
      <c r="O360" s="93" t="str">
        <f>REPLACE(INDEX(GroupVertices[Group], MATCH(Edges[[#This Row],[Vertex 1]],GroupVertices[Vertex],0)),1,1,"")</f>
        <v>43</v>
      </c>
      <c r="P360" s="93" t="str">
        <f>REPLACE(INDEX(GroupVertices[Group], MATCH(Edges[[#This Row],[Vertex 2]],GroupVertices[Vertex],0)),1,1,"")</f>
        <v>43</v>
      </c>
    </row>
    <row r="361" spans="1:16" ht="15.75" customHeight="1" thickTop="1" thickBot="1" x14ac:dyDescent="0.3">
      <c r="A361" s="76" t="s">
        <v>442</v>
      </c>
      <c r="B361" s="76" t="s">
        <v>210</v>
      </c>
      <c r="C361" s="77"/>
      <c r="D361" s="78">
        <v>1.2857142857142856</v>
      </c>
      <c r="E361" s="79"/>
      <c r="F361" s="80"/>
      <c r="G361" s="77"/>
      <c r="H361" s="81"/>
      <c r="I361" s="82"/>
      <c r="J361" s="82"/>
      <c r="K361" s="51"/>
      <c r="L361" s="83">
        <v>361</v>
      </c>
      <c r="M361" s="83"/>
      <c r="N361" s="84">
        <v>3</v>
      </c>
      <c r="O361" s="93" t="str">
        <f>REPLACE(INDEX(GroupVertices[Group], MATCH(Edges[[#This Row],[Vertex 1]],GroupVertices[Vertex],0)),1,1,"")</f>
        <v>1</v>
      </c>
      <c r="P361" s="93" t="str">
        <f>REPLACE(INDEX(GroupVertices[Group], MATCH(Edges[[#This Row],[Vertex 2]],GroupVertices[Vertex],0)),1,1,"")</f>
        <v>1</v>
      </c>
    </row>
    <row r="362" spans="1:16" ht="15.75" customHeight="1" thickTop="1" thickBot="1" x14ac:dyDescent="0.3">
      <c r="A362" s="76" t="s">
        <v>442</v>
      </c>
      <c r="B362" s="76" t="s">
        <v>443</v>
      </c>
      <c r="C362" s="77"/>
      <c r="D362" s="78">
        <v>1</v>
      </c>
      <c r="E362" s="79"/>
      <c r="F362" s="80"/>
      <c r="G362" s="77"/>
      <c r="H362" s="81"/>
      <c r="I362" s="82"/>
      <c r="J362" s="82"/>
      <c r="K362" s="51"/>
      <c r="L362" s="83">
        <v>362</v>
      </c>
      <c r="M362" s="83"/>
      <c r="N362" s="84">
        <v>1</v>
      </c>
      <c r="O362" s="93" t="str">
        <f>REPLACE(INDEX(GroupVertices[Group], MATCH(Edges[[#This Row],[Vertex 1]],GroupVertices[Vertex],0)),1,1,"")</f>
        <v>1</v>
      </c>
      <c r="P362" s="93" t="str">
        <f>REPLACE(INDEX(GroupVertices[Group], MATCH(Edges[[#This Row],[Vertex 2]],GroupVertices[Vertex],0)),1,1,"")</f>
        <v>1</v>
      </c>
    </row>
    <row r="363" spans="1:16" ht="15.75" customHeight="1" thickTop="1" thickBot="1" x14ac:dyDescent="0.3">
      <c r="A363" s="76" t="s">
        <v>442</v>
      </c>
      <c r="B363" s="76" t="s">
        <v>444</v>
      </c>
      <c r="C363" s="77"/>
      <c r="D363" s="78">
        <v>1</v>
      </c>
      <c r="E363" s="79"/>
      <c r="F363" s="80"/>
      <c r="G363" s="77"/>
      <c r="H363" s="81"/>
      <c r="I363" s="82"/>
      <c r="J363" s="82"/>
      <c r="K363" s="51"/>
      <c r="L363" s="83">
        <v>363</v>
      </c>
      <c r="M363" s="83"/>
      <c r="N363" s="84">
        <v>1</v>
      </c>
      <c r="O363" s="93" t="str">
        <f>REPLACE(INDEX(GroupVertices[Group], MATCH(Edges[[#This Row],[Vertex 1]],GroupVertices[Vertex],0)),1,1,"")</f>
        <v>1</v>
      </c>
      <c r="P363" s="93" t="str">
        <f>REPLACE(INDEX(GroupVertices[Group], MATCH(Edges[[#This Row],[Vertex 2]],GroupVertices[Vertex],0)),1,1,"")</f>
        <v>1</v>
      </c>
    </row>
    <row r="364" spans="1:16" ht="15.75" customHeight="1" thickTop="1" thickBot="1" x14ac:dyDescent="0.3">
      <c r="A364" s="76" t="s">
        <v>442</v>
      </c>
      <c r="B364" s="76" t="s">
        <v>445</v>
      </c>
      <c r="C364" s="77"/>
      <c r="D364" s="78">
        <v>1</v>
      </c>
      <c r="E364" s="79"/>
      <c r="F364" s="80"/>
      <c r="G364" s="77"/>
      <c r="H364" s="81"/>
      <c r="I364" s="82"/>
      <c r="J364" s="82"/>
      <c r="K364" s="51"/>
      <c r="L364" s="83">
        <v>364</v>
      </c>
      <c r="M364" s="83"/>
      <c r="N364" s="84">
        <v>1</v>
      </c>
      <c r="O364" s="93" t="str">
        <f>REPLACE(INDEX(GroupVertices[Group], MATCH(Edges[[#This Row],[Vertex 1]],GroupVertices[Vertex],0)),1,1,"")</f>
        <v>1</v>
      </c>
      <c r="P364" s="93" t="str">
        <f>REPLACE(INDEX(GroupVertices[Group], MATCH(Edges[[#This Row],[Vertex 2]],GroupVertices[Vertex],0)),1,1,"")</f>
        <v>1</v>
      </c>
    </row>
    <row r="365" spans="1:16" ht="15.75" customHeight="1" thickTop="1" thickBot="1" x14ac:dyDescent="0.3">
      <c r="A365" s="76" t="s">
        <v>442</v>
      </c>
      <c r="B365" s="76" t="s">
        <v>446</v>
      </c>
      <c r="C365" s="77"/>
      <c r="D365" s="78">
        <v>1</v>
      </c>
      <c r="E365" s="79"/>
      <c r="F365" s="80"/>
      <c r="G365" s="77"/>
      <c r="H365" s="81"/>
      <c r="I365" s="82"/>
      <c r="J365" s="82"/>
      <c r="K365" s="51"/>
      <c r="L365" s="83">
        <v>365</v>
      </c>
      <c r="M365" s="83"/>
      <c r="N365" s="84">
        <v>1</v>
      </c>
      <c r="O365" s="93" t="str">
        <f>REPLACE(INDEX(GroupVertices[Group], MATCH(Edges[[#This Row],[Vertex 1]],GroupVertices[Vertex],0)),1,1,"")</f>
        <v>1</v>
      </c>
      <c r="P365" s="93" t="str">
        <f>REPLACE(INDEX(GroupVertices[Group], MATCH(Edges[[#This Row],[Vertex 2]],GroupVertices[Vertex],0)),1,1,"")</f>
        <v>1</v>
      </c>
    </row>
    <row r="366" spans="1:16" ht="15.75" customHeight="1" thickTop="1" thickBot="1" x14ac:dyDescent="0.3">
      <c r="A366" s="76" t="s">
        <v>442</v>
      </c>
      <c r="B366" s="76" t="s">
        <v>447</v>
      </c>
      <c r="C366" s="77"/>
      <c r="D366" s="78">
        <v>1</v>
      </c>
      <c r="E366" s="79"/>
      <c r="F366" s="80"/>
      <c r="G366" s="77"/>
      <c r="H366" s="81"/>
      <c r="I366" s="82"/>
      <c r="J366" s="82"/>
      <c r="K366" s="51"/>
      <c r="L366" s="83">
        <v>366</v>
      </c>
      <c r="M366" s="83"/>
      <c r="N366" s="84">
        <v>1</v>
      </c>
      <c r="O366" s="93" t="str">
        <f>REPLACE(INDEX(GroupVertices[Group], MATCH(Edges[[#This Row],[Vertex 1]],GroupVertices[Vertex],0)),1,1,"")</f>
        <v>1</v>
      </c>
      <c r="P366" s="93" t="str">
        <f>REPLACE(INDEX(GroupVertices[Group], MATCH(Edges[[#This Row],[Vertex 2]],GroupVertices[Vertex],0)),1,1,"")</f>
        <v>1</v>
      </c>
    </row>
    <row r="367" spans="1:16" ht="15.75" customHeight="1" thickTop="1" thickBot="1" x14ac:dyDescent="0.3">
      <c r="A367" s="76" t="s">
        <v>442</v>
      </c>
      <c r="B367" s="76" t="s">
        <v>448</v>
      </c>
      <c r="C367" s="77"/>
      <c r="D367" s="78">
        <v>1</v>
      </c>
      <c r="E367" s="79"/>
      <c r="F367" s="80"/>
      <c r="G367" s="77"/>
      <c r="H367" s="81"/>
      <c r="I367" s="82"/>
      <c r="J367" s="82"/>
      <c r="K367" s="51"/>
      <c r="L367" s="83">
        <v>367</v>
      </c>
      <c r="M367" s="83"/>
      <c r="N367" s="84">
        <v>1</v>
      </c>
      <c r="O367" s="93" t="str">
        <f>REPLACE(INDEX(GroupVertices[Group], MATCH(Edges[[#This Row],[Vertex 1]],GroupVertices[Vertex],0)),1,1,"")</f>
        <v>1</v>
      </c>
      <c r="P367" s="93" t="str">
        <f>REPLACE(INDEX(GroupVertices[Group], MATCH(Edges[[#This Row],[Vertex 2]],GroupVertices[Vertex],0)),1,1,"")</f>
        <v>1</v>
      </c>
    </row>
    <row r="368" spans="1:16" ht="15.75" customHeight="1" thickTop="1" thickBot="1" x14ac:dyDescent="0.3">
      <c r="A368" s="76" t="s">
        <v>442</v>
      </c>
      <c r="B368" s="76" t="s">
        <v>449</v>
      </c>
      <c r="C368" s="77"/>
      <c r="D368" s="78">
        <v>1.4285714285714286</v>
      </c>
      <c r="E368" s="79"/>
      <c r="F368" s="80"/>
      <c r="G368" s="77"/>
      <c r="H368" s="81"/>
      <c r="I368" s="82"/>
      <c r="J368" s="82"/>
      <c r="K368" s="51"/>
      <c r="L368" s="83">
        <v>368</v>
      </c>
      <c r="M368" s="83"/>
      <c r="N368" s="84">
        <v>4</v>
      </c>
      <c r="O368" s="93" t="str">
        <f>REPLACE(INDEX(GroupVertices[Group], MATCH(Edges[[#This Row],[Vertex 1]],GroupVertices[Vertex],0)),1,1,"")</f>
        <v>1</v>
      </c>
      <c r="P368" s="93" t="str">
        <f>REPLACE(INDEX(GroupVertices[Group], MATCH(Edges[[#This Row],[Vertex 2]],GroupVertices[Vertex],0)),1,1,"")</f>
        <v>1</v>
      </c>
    </row>
    <row r="369" spans="1:16" ht="15.75" customHeight="1" thickTop="1" thickBot="1" x14ac:dyDescent="0.3">
      <c r="A369" s="76" t="s">
        <v>442</v>
      </c>
      <c r="B369" s="76" t="s">
        <v>299</v>
      </c>
      <c r="C369" s="77"/>
      <c r="D369" s="78">
        <v>1</v>
      </c>
      <c r="E369" s="79"/>
      <c r="F369" s="80"/>
      <c r="G369" s="77"/>
      <c r="H369" s="81"/>
      <c r="I369" s="82"/>
      <c r="J369" s="82"/>
      <c r="K369" s="51"/>
      <c r="L369" s="83">
        <v>369</v>
      </c>
      <c r="M369" s="83"/>
      <c r="N369" s="84">
        <v>1</v>
      </c>
      <c r="O369" s="93" t="str">
        <f>REPLACE(INDEX(GroupVertices[Group], MATCH(Edges[[#This Row],[Vertex 1]],GroupVertices[Vertex],0)),1,1,"")</f>
        <v>1</v>
      </c>
      <c r="P369" s="93" t="str">
        <f>REPLACE(INDEX(GroupVertices[Group], MATCH(Edges[[#This Row],[Vertex 2]],GroupVertices[Vertex],0)),1,1,"")</f>
        <v>1</v>
      </c>
    </row>
    <row r="370" spans="1:16" ht="15.75" customHeight="1" thickTop="1" thickBot="1" x14ac:dyDescent="0.3">
      <c r="A370" s="76" t="s">
        <v>442</v>
      </c>
      <c r="B370" s="76" t="s">
        <v>450</v>
      </c>
      <c r="C370" s="77"/>
      <c r="D370" s="78">
        <v>1</v>
      </c>
      <c r="E370" s="79"/>
      <c r="F370" s="80"/>
      <c r="G370" s="77"/>
      <c r="H370" s="81"/>
      <c r="I370" s="82"/>
      <c r="J370" s="82"/>
      <c r="K370" s="51"/>
      <c r="L370" s="83">
        <v>370</v>
      </c>
      <c r="M370" s="83"/>
      <c r="N370" s="84">
        <v>1</v>
      </c>
      <c r="O370" s="93" t="str">
        <f>REPLACE(INDEX(GroupVertices[Group], MATCH(Edges[[#This Row],[Vertex 1]],GroupVertices[Vertex],0)),1,1,"")</f>
        <v>1</v>
      </c>
      <c r="P370" s="93" t="str">
        <f>REPLACE(INDEX(GroupVertices[Group], MATCH(Edges[[#This Row],[Vertex 2]],GroupVertices[Vertex],0)),1,1,"")</f>
        <v>1</v>
      </c>
    </row>
    <row r="371" spans="1:16" ht="15.75" customHeight="1" thickTop="1" thickBot="1" x14ac:dyDescent="0.3">
      <c r="A371" s="76" t="s">
        <v>442</v>
      </c>
      <c r="B371" s="76" t="s">
        <v>204</v>
      </c>
      <c r="C371" s="77"/>
      <c r="D371" s="78">
        <v>1.1428571428571428</v>
      </c>
      <c r="E371" s="79"/>
      <c r="F371" s="80"/>
      <c r="G371" s="77"/>
      <c r="H371" s="81"/>
      <c r="I371" s="82"/>
      <c r="J371" s="82"/>
      <c r="K371" s="51"/>
      <c r="L371" s="83">
        <v>371</v>
      </c>
      <c r="M371" s="83"/>
      <c r="N371" s="84">
        <v>2</v>
      </c>
      <c r="O371" s="93" t="str">
        <f>REPLACE(INDEX(GroupVertices[Group], MATCH(Edges[[#This Row],[Vertex 1]],GroupVertices[Vertex],0)),1,1,"")</f>
        <v>1</v>
      </c>
      <c r="P371" s="93" t="str">
        <f>REPLACE(INDEX(GroupVertices[Group], MATCH(Edges[[#This Row],[Vertex 2]],GroupVertices[Vertex],0)),1,1,"")</f>
        <v>1</v>
      </c>
    </row>
    <row r="372" spans="1:16" ht="15.75" customHeight="1" thickTop="1" thickBot="1" x14ac:dyDescent="0.3">
      <c r="A372" s="76" t="s">
        <v>442</v>
      </c>
      <c r="B372" s="76" t="s">
        <v>451</v>
      </c>
      <c r="C372" s="77"/>
      <c r="D372" s="78">
        <v>1.1428571428571428</v>
      </c>
      <c r="E372" s="79"/>
      <c r="F372" s="80"/>
      <c r="G372" s="77"/>
      <c r="H372" s="81"/>
      <c r="I372" s="82"/>
      <c r="J372" s="82"/>
      <c r="K372" s="51"/>
      <c r="L372" s="83">
        <v>372</v>
      </c>
      <c r="M372" s="83"/>
      <c r="N372" s="84">
        <v>2</v>
      </c>
      <c r="O372" s="93" t="str">
        <f>REPLACE(INDEX(GroupVertices[Group], MATCH(Edges[[#This Row],[Vertex 1]],GroupVertices[Vertex],0)),1,1,"")</f>
        <v>1</v>
      </c>
      <c r="P372" s="93" t="str">
        <f>REPLACE(INDEX(GroupVertices[Group], MATCH(Edges[[#This Row],[Vertex 2]],GroupVertices[Vertex],0)),1,1,"")</f>
        <v>1</v>
      </c>
    </row>
    <row r="373" spans="1:16" ht="15.75" customHeight="1" thickTop="1" thickBot="1" x14ac:dyDescent="0.3">
      <c r="A373" s="76" t="s">
        <v>442</v>
      </c>
      <c r="B373" s="76" t="s">
        <v>452</v>
      </c>
      <c r="C373" s="77"/>
      <c r="D373" s="78">
        <v>1</v>
      </c>
      <c r="E373" s="79"/>
      <c r="F373" s="80"/>
      <c r="G373" s="77"/>
      <c r="H373" s="81"/>
      <c r="I373" s="82"/>
      <c r="J373" s="82"/>
      <c r="K373" s="51"/>
      <c r="L373" s="83">
        <v>373</v>
      </c>
      <c r="M373" s="83"/>
      <c r="N373" s="84">
        <v>1</v>
      </c>
      <c r="O373" s="93" t="str">
        <f>REPLACE(INDEX(GroupVertices[Group], MATCH(Edges[[#This Row],[Vertex 1]],GroupVertices[Vertex],0)),1,1,"")</f>
        <v>1</v>
      </c>
      <c r="P373" s="93" t="str">
        <f>REPLACE(INDEX(GroupVertices[Group], MATCH(Edges[[#This Row],[Vertex 2]],GroupVertices[Vertex],0)),1,1,"")</f>
        <v>1</v>
      </c>
    </row>
    <row r="374" spans="1:16" ht="15.75" customHeight="1" thickTop="1" thickBot="1" x14ac:dyDescent="0.3">
      <c r="A374" s="76" t="s">
        <v>442</v>
      </c>
      <c r="B374" s="76" t="s">
        <v>453</v>
      </c>
      <c r="C374" s="77"/>
      <c r="D374" s="78">
        <v>1</v>
      </c>
      <c r="E374" s="79"/>
      <c r="F374" s="80"/>
      <c r="G374" s="77"/>
      <c r="H374" s="81"/>
      <c r="I374" s="82"/>
      <c r="J374" s="82"/>
      <c r="K374" s="51"/>
      <c r="L374" s="83">
        <v>374</v>
      </c>
      <c r="M374" s="83"/>
      <c r="N374" s="84">
        <v>1</v>
      </c>
      <c r="O374" s="93" t="str">
        <f>REPLACE(INDEX(GroupVertices[Group], MATCH(Edges[[#This Row],[Vertex 1]],GroupVertices[Vertex],0)),1,1,"")</f>
        <v>1</v>
      </c>
      <c r="P374" s="93" t="str">
        <f>REPLACE(INDEX(GroupVertices[Group], MATCH(Edges[[#This Row],[Vertex 2]],GroupVertices[Vertex],0)),1,1,"")</f>
        <v>1</v>
      </c>
    </row>
    <row r="375" spans="1:16" ht="15.75" customHeight="1" thickTop="1" thickBot="1" x14ac:dyDescent="0.3">
      <c r="A375" s="76" t="s">
        <v>442</v>
      </c>
      <c r="B375" s="76" t="s">
        <v>356</v>
      </c>
      <c r="C375" s="77"/>
      <c r="D375" s="78">
        <v>1.7142857142857144</v>
      </c>
      <c r="E375" s="79"/>
      <c r="F375" s="80"/>
      <c r="G375" s="77"/>
      <c r="H375" s="81"/>
      <c r="I375" s="82"/>
      <c r="J375" s="82"/>
      <c r="K375" s="51"/>
      <c r="L375" s="83">
        <v>375</v>
      </c>
      <c r="M375" s="83"/>
      <c r="N375" s="84">
        <v>6</v>
      </c>
      <c r="O375" s="93" t="str">
        <f>REPLACE(INDEX(GroupVertices[Group], MATCH(Edges[[#This Row],[Vertex 1]],GroupVertices[Vertex],0)),1,1,"")</f>
        <v>1</v>
      </c>
      <c r="P375" s="93" t="str">
        <f>REPLACE(INDEX(GroupVertices[Group], MATCH(Edges[[#This Row],[Vertex 2]],GroupVertices[Vertex],0)),1,1,"")</f>
        <v>1</v>
      </c>
    </row>
    <row r="376" spans="1:16" ht="15.75" customHeight="1" thickTop="1" thickBot="1" x14ac:dyDescent="0.3">
      <c r="A376" s="76" t="s">
        <v>442</v>
      </c>
      <c r="B376" s="76" t="s">
        <v>454</v>
      </c>
      <c r="C376" s="77"/>
      <c r="D376" s="78">
        <v>1.2857142857142856</v>
      </c>
      <c r="E376" s="79"/>
      <c r="F376" s="80"/>
      <c r="G376" s="77"/>
      <c r="H376" s="81"/>
      <c r="I376" s="82"/>
      <c r="J376" s="82"/>
      <c r="K376" s="51"/>
      <c r="L376" s="83">
        <v>376</v>
      </c>
      <c r="M376" s="83"/>
      <c r="N376" s="84">
        <v>3</v>
      </c>
      <c r="O376" s="93" t="str">
        <f>REPLACE(INDEX(GroupVertices[Group], MATCH(Edges[[#This Row],[Vertex 1]],GroupVertices[Vertex],0)),1,1,"")</f>
        <v>1</v>
      </c>
      <c r="P376" s="93" t="str">
        <f>REPLACE(INDEX(GroupVertices[Group], MATCH(Edges[[#This Row],[Vertex 2]],GroupVertices[Vertex],0)),1,1,"")</f>
        <v>1</v>
      </c>
    </row>
    <row r="377" spans="1:16" ht="15.75" customHeight="1" thickTop="1" thickBot="1" x14ac:dyDescent="0.3">
      <c r="A377" s="76" t="s">
        <v>442</v>
      </c>
      <c r="B377" s="76" t="s">
        <v>455</v>
      </c>
      <c r="C377" s="77"/>
      <c r="D377" s="78">
        <v>1.2857142857142856</v>
      </c>
      <c r="E377" s="79"/>
      <c r="F377" s="80"/>
      <c r="G377" s="77"/>
      <c r="H377" s="81"/>
      <c r="I377" s="82"/>
      <c r="J377" s="82"/>
      <c r="K377" s="51"/>
      <c r="L377" s="83">
        <v>377</v>
      </c>
      <c r="M377" s="83"/>
      <c r="N377" s="84">
        <v>3</v>
      </c>
      <c r="O377" s="93" t="str">
        <f>REPLACE(INDEX(GroupVertices[Group], MATCH(Edges[[#This Row],[Vertex 1]],GroupVertices[Vertex],0)),1,1,"")</f>
        <v>1</v>
      </c>
      <c r="P377" s="93" t="str">
        <f>REPLACE(INDEX(GroupVertices[Group], MATCH(Edges[[#This Row],[Vertex 2]],GroupVertices[Vertex],0)),1,1,"")</f>
        <v>1</v>
      </c>
    </row>
    <row r="378" spans="1:16" ht="15.75" customHeight="1" thickTop="1" thickBot="1" x14ac:dyDescent="0.3">
      <c r="A378" s="76" t="s">
        <v>442</v>
      </c>
      <c r="B378" s="76" t="s">
        <v>188</v>
      </c>
      <c r="C378" s="77"/>
      <c r="D378" s="78">
        <v>1.1428571428571428</v>
      </c>
      <c r="E378" s="79"/>
      <c r="F378" s="80"/>
      <c r="G378" s="77"/>
      <c r="H378" s="81"/>
      <c r="I378" s="82"/>
      <c r="J378" s="82"/>
      <c r="K378" s="51"/>
      <c r="L378" s="83">
        <v>378</v>
      </c>
      <c r="M378" s="83"/>
      <c r="N378" s="84">
        <v>2</v>
      </c>
      <c r="O378" s="93" t="str">
        <f>REPLACE(INDEX(GroupVertices[Group], MATCH(Edges[[#This Row],[Vertex 1]],GroupVertices[Vertex],0)),1,1,"")</f>
        <v>1</v>
      </c>
      <c r="P378" s="93" t="str">
        <f>REPLACE(INDEX(GroupVertices[Group], MATCH(Edges[[#This Row],[Vertex 2]],GroupVertices[Vertex],0)),1,1,"")</f>
        <v>1</v>
      </c>
    </row>
    <row r="379" spans="1:16" ht="15.75" customHeight="1" thickTop="1" thickBot="1" x14ac:dyDescent="0.3">
      <c r="A379" s="76" t="s">
        <v>210</v>
      </c>
      <c r="B379" s="76" t="s">
        <v>201</v>
      </c>
      <c r="C379" s="77"/>
      <c r="D379" s="78">
        <v>1.4285714285714286</v>
      </c>
      <c r="E379" s="79"/>
      <c r="F379" s="80"/>
      <c r="G379" s="77"/>
      <c r="H379" s="81"/>
      <c r="I379" s="82"/>
      <c r="J379" s="82"/>
      <c r="K379" s="51"/>
      <c r="L379" s="83">
        <v>379</v>
      </c>
      <c r="M379" s="83"/>
      <c r="N379" s="84">
        <v>4</v>
      </c>
      <c r="O379" s="93" t="str">
        <f>REPLACE(INDEX(GroupVertices[Group], MATCH(Edges[[#This Row],[Vertex 1]],GroupVertices[Vertex],0)),1,1,"")</f>
        <v>1</v>
      </c>
      <c r="P379" s="93" t="str">
        <f>REPLACE(INDEX(GroupVertices[Group], MATCH(Edges[[#This Row],[Vertex 2]],GroupVertices[Vertex],0)),1,1,"")</f>
        <v>1</v>
      </c>
    </row>
    <row r="380" spans="1:16" ht="15.75" customHeight="1" thickTop="1" thickBot="1" x14ac:dyDescent="0.3">
      <c r="A380" s="76" t="s">
        <v>210</v>
      </c>
      <c r="B380" s="76" t="s">
        <v>211</v>
      </c>
      <c r="C380" s="77"/>
      <c r="D380" s="78">
        <v>1.4285714285714286</v>
      </c>
      <c r="E380" s="79"/>
      <c r="F380" s="80"/>
      <c r="G380" s="77"/>
      <c r="H380" s="81"/>
      <c r="I380" s="82"/>
      <c r="J380" s="82"/>
      <c r="K380" s="51"/>
      <c r="L380" s="83">
        <v>380</v>
      </c>
      <c r="M380" s="83"/>
      <c r="N380" s="84">
        <v>4</v>
      </c>
      <c r="O380" s="93" t="str">
        <f>REPLACE(INDEX(GroupVertices[Group], MATCH(Edges[[#This Row],[Vertex 1]],GroupVertices[Vertex],0)),1,1,"")</f>
        <v>1</v>
      </c>
      <c r="P380" s="93" t="str">
        <f>REPLACE(INDEX(GroupVertices[Group], MATCH(Edges[[#This Row],[Vertex 2]],GroupVertices[Vertex],0)),1,1,"")</f>
        <v>1</v>
      </c>
    </row>
    <row r="381" spans="1:16" ht="15.75" customHeight="1" thickTop="1" thickBot="1" x14ac:dyDescent="0.3">
      <c r="A381" s="76" t="s">
        <v>210</v>
      </c>
      <c r="B381" s="76" t="s">
        <v>212</v>
      </c>
      <c r="C381" s="77"/>
      <c r="D381" s="78">
        <v>1.1428571428571428</v>
      </c>
      <c r="E381" s="79"/>
      <c r="F381" s="80"/>
      <c r="G381" s="77"/>
      <c r="H381" s="81"/>
      <c r="I381" s="82"/>
      <c r="J381" s="82"/>
      <c r="K381" s="51"/>
      <c r="L381" s="83">
        <v>381</v>
      </c>
      <c r="M381" s="83"/>
      <c r="N381" s="84">
        <v>2</v>
      </c>
      <c r="O381" s="93" t="str">
        <f>REPLACE(INDEX(GroupVertices[Group], MATCH(Edges[[#This Row],[Vertex 1]],GroupVertices[Vertex],0)),1,1,"")</f>
        <v>1</v>
      </c>
      <c r="P381" s="93" t="str">
        <f>REPLACE(INDEX(GroupVertices[Group], MATCH(Edges[[#This Row],[Vertex 2]],GroupVertices[Vertex],0)),1,1,"")</f>
        <v>1</v>
      </c>
    </row>
    <row r="382" spans="1:16" ht="15.75" customHeight="1" thickTop="1" thickBot="1" x14ac:dyDescent="0.3">
      <c r="A382" s="76" t="s">
        <v>210</v>
      </c>
      <c r="B382" s="76" t="s">
        <v>213</v>
      </c>
      <c r="C382" s="77"/>
      <c r="D382" s="78">
        <v>1.4285714285714286</v>
      </c>
      <c r="E382" s="79"/>
      <c r="F382" s="80"/>
      <c r="G382" s="77"/>
      <c r="H382" s="81"/>
      <c r="I382" s="82"/>
      <c r="J382" s="82"/>
      <c r="K382" s="51"/>
      <c r="L382" s="83">
        <v>382</v>
      </c>
      <c r="M382" s="83"/>
      <c r="N382" s="84">
        <v>4</v>
      </c>
      <c r="O382" s="93" t="str">
        <f>REPLACE(INDEX(GroupVertices[Group], MATCH(Edges[[#This Row],[Vertex 1]],GroupVertices[Vertex],0)),1,1,"")</f>
        <v>1</v>
      </c>
      <c r="P382" s="93" t="str">
        <f>REPLACE(INDEX(GroupVertices[Group], MATCH(Edges[[#This Row],[Vertex 2]],GroupVertices[Vertex],0)),1,1,"")</f>
        <v>1</v>
      </c>
    </row>
    <row r="383" spans="1:16" ht="15.75" customHeight="1" thickTop="1" thickBot="1" x14ac:dyDescent="0.3">
      <c r="A383" s="76" t="s">
        <v>210</v>
      </c>
      <c r="B383" s="76" t="s">
        <v>214</v>
      </c>
      <c r="C383" s="77"/>
      <c r="D383" s="78">
        <v>1.1428571428571428</v>
      </c>
      <c r="E383" s="79"/>
      <c r="F383" s="80"/>
      <c r="G383" s="77"/>
      <c r="H383" s="81"/>
      <c r="I383" s="82"/>
      <c r="J383" s="82"/>
      <c r="K383" s="51"/>
      <c r="L383" s="83">
        <v>383</v>
      </c>
      <c r="M383" s="83"/>
      <c r="N383" s="84">
        <v>2</v>
      </c>
      <c r="O383" s="93" t="str">
        <f>REPLACE(INDEX(GroupVertices[Group], MATCH(Edges[[#This Row],[Vertex 1]],GroupVertices[Vertex],0)),1,1,"")</f>
        <v>1</v>
      </c>
      <c r="P383" s="93" t="str">
        <f>REPLACE(INDEX(GroupVertices[Group], MATCH(Edges[[#This Row],[Vertex 2]],GroupVertices[Vertex],0)),1,1,"")</f>
        <v>1</v>
      </c>
    </row>
    <row r="384" spans="1:16" ht="15.75" customHeight="1" thickTop="1" thickBot="1" x14ac:dyDescent="0.3">
      <c r="A384" s="76" t="s">
        <v>210</v>
      </c>
      <c r="B384" s="76" t="s">
        <v>215</v>
      </c>
      <c r="C384" s="77"/>
      <c r="D384" s="78">
        <v>1.4285714285714286</v>
      </c>
      <c r="E384" s="79"/>
      <c r="F384" s="80"/>
      <c r="G384" s="77"/>
      <c r="H384" s="81"/>
      <c r="I384" s="82"/>
      <c r="J384" s="82"/>
      <c r="K384" s="51"/>
      <c r="L384" s="83">
        <v>384</v>
      </c>
      <c r="M384" s="83"/>
      <c r="N384" s="84">
        <v>4</v>
      </c>
      <c r="O384" s="93" t="str">
        <f>REPLACE(INDEX(GroupVertices[Group], MATCH(Edges[[#This Row],[Vertex 1]],GroupVertices[Vertex],0)),1,1,"")</f>
        <v>1</v>
      </c>
      <c r="P384" s="93" t="str">
        <f>REPLACE(INDEX(GroupVertices[Group], MATCH(Edges[[#This Row],[Vertex 2]],GroupVertices[Vertex],0)),1,1,"")</f>
        <v>1</v>
      </c>
    </row>
    <row r="385" spans="1:16" ht="15.75" customHeight="1" thickTop="1" thickBot="1" x14ac:dyDescent="0.3">
      <c r="A385" s="76" t="s">
        <v>210</v>
      </c>
      <c r="B385" s="76" t="s">
        <v>216</v>
      </c>
      <c r="C385" s="77"/>
      <c r="D385" s="78">
        <v>1.1428571428571428</v>
      </c>
      <c r="E385" s="79"/>
      <c r="F385" s="80"/>
      <c r="G385" s="77"/>
      <c r="H385" s="81"/>
      <c r="I385" s="82"/>
      <c r="J385" s="82"/>
      <c r="K385" s="51"/>
      <c r="L385" s="83">
        <v>385</v>
      </c>
      <c r="M385" s="83"/>
      <c r="N385" s="84">
        <v>2</v>
      </c>
      <c r="O385" s="93" t="str">
        <f>REPLACE(INDEX(GroupVertices[Group], MATCH(Edges[[#This Row],[Vertex 1]],GroupVertices[Vertex],0)),1,1,"")</f>
        <v>1</v>
      </c>
      <c r="P385" s="93" t="str">
        <f>REPLACE(INDEX(GroupVertices[Group], MATCH(Edges[[#This Row],[Vertex 2]],GroupVertices[Vertex],0)),1,1,"")</f>
        <v>1</v>
      </c>
    </row>
    <row r="386" spans="1:16" ht="15.75" customHeight="1" thickTop="1" thickBot="1" x14ac:dyDescent="0.3">
      <c r="A386" s="76" t="s">
        <v>210</v>
      </c>
      <c r="B386" s="76" t="s">
        <v>217</v>
      </c>
      <c r="C386" s="77"/>
      <c r="D386" s="78">
        <v>2</v>
      </c>
      <c r="E386" s="79"/>
      <c r="F386" s="80"/>
      <c r="G386" s="77"/>
      <c r="H386" s="81"/>
      <c r="I386" s="82"/>
      <c r="J386" s="82"/>
      <c r="K386" s="51"/>
      <c r="L386" s="83">
        <v>386</v>
      </c>
      <c r="M386" s="83"/>
      <c r="N386" s="84">
        <v>8</v>
      </c>
      <c r="O386" s="93" t="str">
        <f>REPLACE(INDEX(GroupVertices[Group], MATCH(Edges[[#This Row],[Vertex 1]],GroupVertices[Vertex],0)),1,1,"")</f>
        <v>1</v>
      </c>
      <c r="P386" s="93" t="str">
        <f>REPLACE(INDEX(GroupVertices[Group], MATCH(Edges[[#This Row],[Vertex 2]],GroupVertices[Vertex],0)),1,1,"")</f>
        <v>1</v>
      </c>
    </row>
    <row r="387" spans="1:16" ht="15.75" customHeight="1" thickTop="1" thickBot="1" x14ac:dyDescent="0.3">
      <c r="A387" s="76" t="s">
        <v>210</v>
      </c>
      <c r="B387" s="76" t="s">
        <v>218</v>
      </c>
      <c r="C387" s="77"/>
      <c r="D387" s="78">
        <v>1.1428571428571428</v>
      </c>
      <c r="E387" s="79"/>
      <c r="F387" s="80"/>
      <c r="G387" s="77"/>
      <c r="H387" s="81"/>
      <c r="I387" s="82"/>
      <c r="J387" s="82"/>
      <c r="K387" s="51"/>
      <c r="L387" s="83">
        <v>387</v>
      </c>
      <c r="M387" s="83"/>
      <c r="N387" s="84">
        <v>2</v>
      </c>
      <c r="O387" s="93" t="str">
        <f>REPLACE(INDEX(GroupVertices[Group], MATCH(Edges[[#This Row],[Vertex 1]],GroupVertices[Vertex],0)),1,1,"")</f>
        <v>1</v>
      </c>
      <c r="P387" s="93" t="str">
        <f>REPLACE(INDEX(GroupVertices[Group], MATCH(Edges[[#This Row],[Vertex 2]],GroupVertices[Vertex],0)),1,1,"")</f>
        <v>1</v>
      </c>
    </row>
    <row r="388" spans="1:16" ht="15.75" customHeight="1" thickTop="1" thickBot="1" x14ac:dyDescent="0.3">
      <c r="A388" s="76" t="s">
        <v>210</v>
      </c>
      <c r="B388" s="76" t="s">
        <v>219</v>
      </c>
      <c r="C388" s="77"/>
      <c r="D388" s="78">
        <v>1.1428571428571428</v>
      </c>
      <c r="E388" s="79"/>
      <c r="F388" s="80"/>
      <c r="G388" s="77"/>
      <c r="H388" s="81"/>
      <c r="I388" s="82"/>
      <c r="J388" s="82"/>
      <c r="K388" s="51"/>
      <c r="L388" s="83">
        <v>388</v>
      </c>
      <c r="M388" s="83"/>
      <c r="N388" s="84">
        <v>2</v>
      </c>
      <c r="O388" s="93" t="str">
        <f>REPLACE(INDEX(GroupVertices[Group], MATCH(Edges[[#This Row],[Vertex 1]],GroupVertices[Vertex],0)),1,1,"")</f>
        <v>1</v>
      </c>
      <c r="P388" s="93" t="str">
        <f>REPLACE(INDEX(GroupVertices[Group], MATCH(Edges[[#This Row],[Vertex 2]],GroupVertices[Vertex],0)),1,1,"")</f>
        <v>1</v>
      </c>
    </row>
    <row r="389" spans="1:16" ht="15.75" customHeight="1" thickTop="1" thickBot="1" x14ac:dyDescent="0.3">
      <c r="A389" s="76" t="s">
        <v>210</v>
      </c>
      <c r="B389" s="76" t="s">
        <v>220</v>
      </c>
      <c r="C389" s="77"/>
      <c r="D389" s="78">
        <v>1.1428571428571428</v>
      </c>
      <c r="E389" s="79"/>
      <c r="F389" s="80"/>
      <c r="G389" s="77"/>
      <c r="H389" s="81"/>
      <c r="I389" s="82"/>
      <c r="J389" s="82"/>
      <c r="K389" s="51"/>
      <c r="L389" s="83">
        <v>389</v>
      </c>
      <c r="M389" s="83"/>
      <c r="N389" s="84">
        <v>2</v>
      </c>
      <c r="O389" s="93" t="str">
        <f>REPLACE(INDEX(GroupVertices[Group], MATCH(Edges[[#This Row],[Vertex 1]],GroupVertices[Vertex],0)),1,1,"")</f>
        <v>1</v>
      </c>
      <c r="P389" s="93" t="str">
        <f>REPLACE(INDEX(GroupVertices[Group], MATCH(Edges[[#This Row],[Vertex 2]],GroupVertices[Vertex],0)),1,1,"")</f>
        <v>1</v>
      </c>
    </row>
    <row r="390" spans="1:16" ht="15.75" customHeight="1" thickTop="1" thickBot="1" x14ac:dyDescent="0.3">
      <c r="A390" s="76" t="s">
        <v>210</v>
      </c>
      <c r="B390" s="76" t="s">
        <v>180</v>
      </c>
      <c r="C390" s="77"/>
      <c r="D390" s="78">
        <v>1.1428571428571428</v>
      </c>
      <c r="E390" s="79"/>
      <c r="F390" s="80"/>
      <c r="G390" s="77"/>
      <c r="H390" s="81"/>
      <c r="I390" s="82"/>
      <c r="J390" s="82"/>
      <c r="K390" s="51"/>
      <c r="L390" s="83">
        <v>390</v>
      </c>
      <c r="M390" s="83"/>
      <c r="N390" s="84">
        <v>2</v>
      </c>
      <c r="O390" s="93" t="str">
        <f>REPLACE(INDEX(GroupVertices[Group], MATCH(Edges[[#This Row],[Vertex 1]],GroupVertices[Vertex],0)),1,1,"")</f>
        <v>1</v>
      </c>
      <c r="P390" s="93" t="str">
        <f>REPLACE(INDEX(GroupVertices[Group], MATCH(Edges[[#This Row],[Vertex 2]],GroupVertices[Vertex],0)),1,1,"")</f>
        <v>1</v>
      </c>
    </row>
    <row r="391" spans="1:16" ht="15.75" customHeight="1" thickTop="1" thickBot="1" x14ac:dyDescent="0.3">
      <c r="A391" s="76" t="s">
        <v>456</v>
      </c>
      <c r="B391" s="76" t="s">
        <v>327</v>
      </c>
      <c r="C391" s="77"/>
      <c r="D391" s="78">
        <v>1</v>
      </c>
      <c r="E391" s="79"/>
      <c r="F391" s="80"/>
      <c r="G391" s="77"/>
      <c r="H391" s="81"/>
      <c r="I391" s="82"/>
      <c r="J391" s="82"/>
      <c r="K391" s="51"/>
      <c r="L391" s="83">
        <v>391</v>
      </c>
      <c r="M391" s="83"/>
      <c r="N391" s="84">
        <v>1</v>
      </c>
      <c r="O391" s="93" t="str">
        <f>REPLACE(INDEX(GroupVertices[Group], MATCH(Edges[[#This Row],[Vertex 1]],GroupVertices[Vertex],0)),1,1,"")</f>
        <v>1</v>
      </c>
      <c r="P391" s="93" t="str">
        <f>REPLACE(INDEX(GroupVertices[Group], MATCH(Edges[[#This Row],[Vertex 2]],GroupVertices[Vertex],0)),1,1,"")</f>
        <v>1</v>
      </c>
    </row>
    <row r="392" spans="1:16" ht="15.75" customHeight="1" thickTop="1" thickBot="1" x14ac:dyDescent="0.3">
      <c r="A392" s="76" t="s">
        <v>456</v>
      </c>
      <c r="B392" s="76" t="s">
        <v>313</v>
      </c>
      <c r="C392" s="77"/>
      <c r="D392" s="78">
        <v>1.2857142857142856</v>
      </c>
      <c r="E392" s="79"/>
      <c r="F392" s="80"/>
      <c r="G392" s="77"/>
      <c r="H392" s="81"/>
      <c r="I392" s="82"/>
      <c r="J392" s="82"/>
      <c r="K392" s="51"/>
      <c r="L392" s="83">
        <v>392</v>
      </c>
      <c r="M392" s="83"/>
      <c r="N392" s="84">
        <v>3</v>
      </c>
      <c r="O392" s="93" t="str">
        <f>REPLACE(INDEX(GroupVertices[Group], MATCH(Edges[[#This Row],[Vertex 1]],GroupVertices[Vertex],0)),1,1,"")</f>
        <v>1</v>
      </c>
      <c r="P392" s="93" t="str">
        <f>REPLACE(INDEX(GroupVertices[Group], MATCH(Edges[[#This Row],[Vertex 2]],GroupVertices[Vertex],0)),1,1,"")</f>
        <v>1</v>
      </c>
    </row>
    <row r="393" spans="1:16" ht="15.75" customHeight="1" thickTop="1" thickBot="1" x14ac:dyDescent="0.3">
      <c r="A393" s="76" t="s">
        <v>456</v>
      </c>
      <c r="B393" s="76" t="s">
        <v>457</v>
      </c>
      <c r="C393" s="77"/>
      <c r="D393" s="78">
        <v>1.1428571428571428</v>
      </c>
      <c r="E393" s="79"/>
      <c r="F393" s="80"/>
      <c r="G393" s="77"/>
      <c r="H393" s="81"/>
      <c r="I393" s="82"/>
      <c r="J393" s="82"/>
      <c r="K393" s="51"/>
      <c r="L393" s="83">
        <v>393</v>
      </c>
      <c r="M393" s="83"/>
      <c r="N393" s="84">
        <v>2</v>
      </c>
      <c r="O393" s="93" t="str">
        <f>REPLACE(INDEX(GroupVertices[Group], MATCH(Edges[[#This Row],[Vertex 1]],GroupVertices[Vertex],0)),1,1,"")</f>
        <v>1</v>
      </c>
      <c r="P393" s="93" t="str">
        <f>REPLACE(INDEX(GroupVertices[Group], MATCH(Edges[[#This Row],[Vertex 2]],GroupVertices[Vertex],0)),1,1,"")</f>
        <v>1</v>
      </c>
    </row>
    <row r="394" spans="1:16" ht="15.75" customHeight="1" thickTop="1" thickBot="1" x14ac:dyDescent="0.3">
      <c r="A394" s="76" t="s">
        <v>456</v>
      </c>
      <c r="B394" s="76" t="s">
        <v>244</v>
      </c>
      <c r="C394" s="77"/>
      <c r="D394" s="78">
        <v>1</v>
      </c>
      <c r="E394" s="79"/>
      <c r="F394" s="80"/>
      <c r="G394" s="77"/>
      <c r="H394" s="81"/>
      <c r="I394" s="82"/>
      <c r="J394" s="82"/>
      <c r="K394" s="51"/>
      <c r="L394" s="83">
        <v>394</v>
      </c>
      <c r="M394" s="83"/>
      <c r="N394" s="84">
        <v>1</v>
      </c>
      <c r="O394" s="93" t="str">
        <f>REPLACE(INDEX(GroupVertices[Group], MATCH(Edges[[#This Row],[Vertex 1]],GroupVertices[Vertex],0)),1,1,"")</f>
        <v>1</v>
      </c>
      <c r="P394" s="93" t="str">
        <f>REPLACE(INDEX(GroupVertices[Group], MATCH(Edges[[#This Row],[Vertex 2]],GroupVertices[Vertex],0)),1,1,"")</f>
        <v>1</v>
      </c>
    </row>
    <row r="395" spans="1:16" ht="15.75" customHeight="1" thickTop="1" thickBot="1" x14ac:dyDescent="0.3">
      <c r="A395" s="76" t="s">
        <v>458</v>
      </c>
      <c r="B395" s="76" t="s">
        <v>459</v>
      </c>
      <c r="C395" s="77"/>
      <c r="D395" s="78">
        <v>1</v>
      </c>
      <c r="E395" s="79"/>
      <c r="F395" s="80"/>
      <c r="G395" s="77"/>
      <c r="H395" s="81"/>
      <c r="I395" s="82"/>
      <c r="J395" s="82"/>
      <c r="K395" s="51"/>
      <c r="L395" s="83">
        <v>395</v>
      </c>
      <c r="M395" s="83"/>
      <c r="N395" s="84">
        <v>1</v>
      </c>
      <c r="O395" s="93" t="str">
        <f>REPLACE(INDEX(GroupVertices[Group], MATCH(Edges[[#This Row],[Vertex 1]],GroupVertices[Vertex],0)),1,1,"")</f>
        <v>4</v>
      </c>
      <c r="P395" s="93" t="str">
        <f>REPLACE(INDEX(GroupVertices[Group], MATCH(Edges[[#This Row],[Vertex 2]],GroupVertices[Vertex],0)),1,1,"")</f>
        <v>4</v>
      </c>
    </row>
    <row r="396" spans="1:16" ht="15.75" customHeight="1" thickTop="1" thickBot="1" x14ac:dyDescent="0.3">
      <c r="A396" s="76" t="s">
        <v>458</v>
      </c>
      <c r="B396" s="76" t="s">
        <v>460</v>
      </c>
      <c r="C396" s="77"/>
      <c r="D396" s="78">
        <v>1.1428571428571428</v>
      </c>
      <c r="E396" s="79"/>
      <c r="F396" s="80"/>
      <c r="G396" s="77"/>
      <c r="H396" s="81"/>
      <c r="I396" s="82"/>
      <c r="J396" s="82"/>
      <c r="K396" s="51"/>
      <c r="L396" s="83">
        <v>396</v>
      </c>
      <c r="M396" s="83"/>
      <c r="N396" s="84">
        <v>2</v>
      </c>
      <c r="O396" s="93" t="str">
        <f>REPLACE(INDEX(GroupVertices[Group], MATCH(Edges[[#This Row],[Vertex 1]],GroupVertices[Vertex],0)),1,1,"")</f>
        <v>4</v>
      </c>
      <c r="P396" s="93" t="str">
        <f>REPLACE(INDEX(GroupVertices[Group], MATCH(Edges[[#This Row],[Vertex 2]],GroupVertices[Vertex],0)),1,1,"")</f>
        <v>4</v>
      </c>
    </row>
    <row r="397" spans="1:16" ht="15.75" customHeight="1" thickTop="1" thickBot="1" x14ac:dyDescent="0.3">
      <c r="A397" s="76" t="s">
        <v>458</v>
      </c>
      <c r="B397" s="76" t="s">
        <v>461</v>
      </c>
      <c r="C397" s="77"/>
      <c r="D397" s="78">
        <v>1</v>
      </c>
      <c r="E397" s="79"/>
      <c r="F397" s="80"/>
      <c r="G397" s="77"/>
      <c r="H397" s="81"/>
      <c r="I397" s="82"/>
      <c r="J397" s="82"/>
      <c r="K397" s="51"/>
      <c r="L397" s="83">
        <v>397</v>
      </c>
      <c r="M397" s="83"/>
      <c r="N397" s="84">
        <v>1</v>
      </c>
      <c r="O397" s="93" t="str">
        <f>REPLACE(INDEX(GroupVertices[Group], MATCH(Edges[[#This Row],[Vertex 1]],GroupVertices[Vertex],0)),1,1,"")</f>
        <v>4</v>
      </c>
      <c r="P397" s="93" t="str">
        <f>REPLACE(INDEX(GroupVertices[Group], MATCH(Edges[[#This Row],[Vertex 2]],GroupVertices[Vertex],0)),1,1,"")</f>
        <v>4</v>
      </c>
    </row>
    <row r="398" spans="1:16" ht="15.75" customHeight="1" thickTop="1" thickBot="1" x14ac:dyDescent="0.3">
      <c r="A398" s="76" t="s">
        <v>458</v>
      </c>
      <c r="B398" s="76" t="s">
        <v>462</v>
      </c>
      <c r="C398" s="77"/>
      <c r="D398" s="78">
        <v>1.1428571428571428</v>
      </c>
      <c r="E398" s="79"/>
      <c r="F398" s="80"/>
      <c r="G398" s="77"/>
      <c r="H398" s="81"/>
      <c r="I398" s="82"/>
      <c r="J398" s="82"/>
      <c r="K398" s="51"/>
      <c r="L398" s="83">
        <v>398</v>
      </c>
      <c r="M398" s="83"/>
      <c r="N398" s="84">
        <v>2</v>
      </c>
      <c r="O398" s="93" t="str">
        <f>REPLACE(INDEX(GroupVertices[Group], MATCH(Edges[[#This Row],[Vertex 1]],GroupVertices[Vertex],0)),1,1,"")</f>
        <v>4</v>
      </c>
      <c r="P398" s="93" t="str">
        <f>REPLACE(INDEX(GroupVertices[Group], MATCH(Edges[[#This Row],[Vertex 2]],GroupVertices[Vertex],0)),1,1,"")</f>
        <v>4</v>
      </c>
    </row>
    <row r="399" spans="1:16" ht="15.75" customHeight="1" thickTop="1" thickBot="1" x14ac:dyDescent="0.3">
      <c r="A399" s="76" t="s">
        <v>458</v>
      </c>
      <c r="B399" s="76" t="s">
        <v>463</v>
      </c>
      <c r="C399" s="77"/>
      <c r="D399" s="78">
        <v>1.1428571428571428</v>
      </c>
      <c r="E399" s="79"/>
      <c r="F399" s="80"/>
      <c r="G399" s="77"/>
      <c r="H399" s="81"/>
      <c r="I399" s="82"/>
      <c r="J399" s="82"/>
      <c r="K399" s="51"/>
      <c r="L399" s="83">
        <v>399</v>
      </c>
      <c r="M399" s="83"/>
      <c r="N399" s="84">
        <v>2</v>
      </c>
      <c r="O399" s="93" t="str">
        <f>REPLACE(INDEX(GroupVertices[Group], MATCH(Edges[[#This Row],[Vertex 1]],GroupVertices[Vertex],0)),1,1,"")</f>
        <v>4</v>
      </c>
      <c r="P399" s="93" t="str">
        <f>REPLACE(INDEX(GroupVertices[Group], MATCH(Edges[[#This Row],[Vertex 2]],GroupVertices[Vertex],0)),1,1,"")</f>
        <v>4</v>
      </c>
    </row>
    <row r="400" spans="1:16" ht="15.75" customHeight="1" thickTop="1" thickBot="1" x14ac:dyDescent="0.3">
      <c r="A400" s="76" t="s">
        <v>458</v>
      </c>
      <c r="B400" s="76" t="s">
        <v>464</v>
      </c>
      <c r="C400" s="77"/>
      <c r="D400" s="78">
        <v>1</v>
      </c>
      <c r="E400" s="79"/>
      <c r="F400" s="80"/>
      <c r="G400" s="77"/>
      <c r="H400" s="81"/>
      <c r="I400" s="82"/>
      <c r="J400" s="82"/>
      <c r="K400" s="51"/>
      <c r="L400" s="83">
        <v>400</v>
      </c>
      <c r="M400" s="83"/>
      <c r="N400" s="84">
        <v>1</v>
      </c>
      <c r="O400" s="93" t="str">
        <f>REPLACE(INDEX(GroupVertices[Group], MATCH(Edges[[#This Row],[Vertex 1]],GroupVertices[Vertex],0)),1,1,"")</f>
        <v>4</v>
      </c>
      <c r="P400" s="93" t="str">
        <f>REPLACE(INDEX(GroupVertices[Group], MATCH(Edges[[#This Row],[Vertex 2]],GroupVertices[Vertex],0)),1,1,"")</f>
        <v>4</v>
      </c>
    </row>
    <row r="401" spans="1:16" ht="15.75" customHeight="1" thickTop="1" thickBot="1" x14ac:dyDescent="0.3">
      <c r="A401" s="76" t="s">
        <v>458</v>
      </c>
      <c r="B401" s="76" t="s">
        <v>465</v>
      </c>
      <c r="C401" s="77"/>
      <c r="D401" s="78">
        <v>1</v>
      </c>
      <c r="E401" s="79"/>
      <c r="F401" s="80"/>
      <c r="G401" s="77"/>
      <c r="H401" s="81"/>
      <c r="I401" s="82"/>
      <c r="J401" s="82"/>
      <c r="K401" s="51"/>
      <c r="L401" s="83">
        <v>401</v>
      </c>
      <c r="M401" s="83"/>
      <c r="N401" s="84">
        <v>1</v>
      </c>
      <c r="O401" s="93" t="str">
        <f>REPLACE(INDEX(GroupVertices[Group], MATCH(Edges[[#This Row],[Vertex 1]],GroupVertices[Vertex],0)),1,1,"")</f>
        <v>4</v>
      </c>
      <c r="P401" s="93" t="str">
        <f>REPLACE(INDEX(GroupVertices[Group], MATCH(Edges[[#This Row],[Vertex 2]],GroupVertices[Vertex],0)),1,1,"")</f>
        <v>4</v>
      </c>
    </row>
    <row r="402" spans="1:16" ht="15.75" customHeight="1" thickTop="1" thickBot="1" x14ac:dyDescent="0.3">
      <c r="A402" s="76" t="s">
        <v>466</v>
      </c>
      <c r="B402" s="76" t="s">
        <v>422</v>
      </c>
      <c r="C402" s="77"/>
      <c r="D402" s="78">
        <v>1</v>
      </c>
      <c r="E402" s="79"/>
      <c r="F402" s="80"/>
      <c r="G402" s="77"/>
      <c r="H402" s="81"/>
      <c r="I402" s="82"/>
      <c r="J402" s="82"/>
      <c r="K402" s="51"/>
      <c r="L402" s="83">
        <v>402</v>
      </c>
      <c r="M402" s="83"/>
      <c r="N402" s="84">
        <v>1</v>
      </c>
      <c r="O402" s="93" t="str">
        <f>REPLACE(INDEX(GroupVertices[Group], MATCH(Edges[[#This Row],[Vertex 1]],GroupVertices[Vertex],0)),1,1,"")</f>
        <v>1</v>
      </c>
      <c r="P402" s="93" t="str">
        <f>REPLACE(INDEX(GroupVertices[Group], MATCH(Edges[[#This Row],[Vertex 2]],GroupVertices[Vertex],0)),1,1,"")</f>
        <v>1</v>
      </c>
    </row>
    <row r="403" spans="1:16" ht="15.75" customHeight="1" thickTop="1" thickBot="1" x14ac:dyDescent="0.3">
      <c r="A403" s="76" t="s">
        <v>357</v>
      </c>
      <c r="B403" s="76" t="s">
        <v>360</v>
      </c>
      <c r="C403" s="77"/>
      <c r="D403" s="78">
        <v>1</v>
      </c>
      <c r="E403" s="79"/>
      <c r="F403" s="80"/>
      <c r="G403" s="77"/>
      <c r="H403" s="81"/>
      <c r="I403" s="82"/>
      <c r="J403" s="82"/>
      <c r="K403" s="51"/>
      <c r="L403" s="83">
        <v>403</v>
      </c>
      <c r="M403" s="83"/>
      <c r="N403" s="84">
        <v>1</v>
      </c>
      <c r="O403" s="93" t="str">
        <f>REPLACE(INDEX(GroupVertices[Group], MATCH(Edges[[#This Row],[Vertex 1]],GroupVertices[Vertex],0)),1,1,"")</f>
        <v>1</v>
      </c>
      <c r="P403" s="93" t="str">
        <f>REPLACE(INDEX(GroupVertices[Group], MATCH(Edges[[#This Row],[Vertex 2]],GroupVertices[Vertex],0)),1,1,"")</f>
        <v>1</v>
      </c>
    </row>
    <row r="404" spans="1:16" ht="15.75" customHeight="1" thickTop="1" thickBot="1" x14ac:dyDescent="0.3">
      <c r="A404" s="76" t="s">
        <v>467</v>
      </c>
      <c r="B404" s="76" t="s">
        <v>468</v>
      </c>
      <c r="C404" s="77"/>
      <c r="D404" s="78">
        <v>1.4285714285714286</v>
      </c>
      <c r="E404" s="79"/>
      <c r="F404" s="80"/>
      <c r="G404" s="77"/>
      <c r="H404" s="81"/>
      <c r="I404" s="82"/>
      <c r="J404" s="82"/>
      <c r="K404" s="51"/>
      <c r="L404" s="83">
        <v>404</v>
      </c>
      <c r="M404" s="83"/>
      <c r="N404" s="84">
        <v>4</v>
      </c>
      <c r="O404" s="93" t="str">
        <f>REPLACE(INDEX(GroupVertices[Group], MATCH(Edges[[#This Row],[Vertex 1]],GroupVertices[Vertex],0)),1,1,"")</f>
        <v>45</v>
      </c>
      <c r="P404" s="93" t="str">
        <f>REPLACE(INDEX(GroupVertices[Group], MATCH(Edges[[#This Row],[Vertex 2]],GroupVertices[Vertex],0)),1,1,"")</f>
        <v>45</v>
      </c>
    </row>
    <row r="405" spans="1:16" ht="15.75" customHeight="1" thickTop="1" thickBot="1" x14ac:dyDescent="0.3">
      <c r="A405" s="76" t="s">
        <v>469</v>
      </c>
      <c r="B405" s="76" t="s">
        <v>285</v>
      </c>
      <c r="C405" s="77"/>
      <c r="D405" s="78">
        <v>1.1428571428571428</v>
      </c>
      <c r="E405" s="79"/>
      <c r="F405" s="80"/>
      <c r="G405" s="77"/>
      <c r="H405" s="81"/>
      <c r="I405" s="82"/>
      <c r="J405" s="82"/>
      <c r="K405" s="51"/>
      <c r="L405" s="83">
        <v>405</v>
      </c>
      <c r="M405" s="83"/>
      <c r="N405" s="84">
        <v>2</v>
      </c>
      <c r="O405" s="93" t="str">
        <f>REPLACE(INDEX(GroupVertices[Group], MATCH(Edges[[#This Row],[Vertex 1]],GroupVertices[Vertex],0)),1,1,"")</f>
        <v>1</v>
      </c>
      <c r="P405" s="93" t="str">
        <f>REPLACE(INDEX(GroupVertices[Group], MATCH(Edges[[#This Row],[Vertex 2]],GroupVertices[Vertex],0)),1,1,"")</f>
        <v>1</v>
      </c>
    </row>
    <row r="406" spans="1:16" ht="15.75" customHeight="1" thickTop="1" thickBot="1" x14ac:dyDescent="0.3">
      <c r="A406" s="76" t="s">
        <v>470</v>
      </c>
      <c r="B406" s="76" t="s">
        <v>471</v>
      </c>
      <c r="C406" s="77"/>
      <c r="D406" s="78">
        <v>1</v>
      </c>
      <c r="E406" s="79"/>
      <c r="F406" s="80"/>
      <c r="G406" s="77"/>
      <c r="H406" s="81"/>
      <c r="I406" s="82"/>
      <c r="J406" s="82"/>
      <c r="K406" s="51"/>
      <c r="L406" s="83">
        <v>406</v>
      </c>
      <c r="M406" s="83"/>
      <c r="N406" s="84">
        <v>1</v>
      </c>
      <c r="O406" s="93" t="str">
        <f>REPLACE(INDEX(GroupVertices[Group], MATCH(Edges[[#This Row],[Vertex 1]],GroupVertices[Vertex],0)),1,1,"")</f>
        <v>3</v>
      </c>
      <c r="P406" s="93" t="str">
        <f>REPLACE(INDEX(GroupVertices[Group], MATCH(Edges[[#This Row],[Vertex 2]],GroupVertices[Vertex],0)),1,1,"")</f>
        <v>3</v>
      </c>
    </row>
    <row r="407" spans="1:16" ht="15.75" customHeight="1" thickTop="1" thickBot="1" x14ac:dyDescent="0.3">
      <c r="A407" s="76" t="s">
        <v>470</v>
      </c>
      <c r="B407" s="76" t="s">
        <v>472</v>
      </c>
      <c r="C407" s="77"/>
      <c r="D407" s="78">
        <v>1</v>
      </c>
      <c r="E407" s="79"/>
      <c r="F407" s="80"/>
      <c r="G407" s="77"/>
      <c r="H407" s="81"/>
      <c r="I407" s="82"/>
      <c r="J407" s="82"/>
      <c r="K407" s="51"/>
      <c r="L407" s="83">
        <v>407</v>
      </c>
      <c r="M407" s="83"/>
      <c r="N407" s="84">
        <v>1</v>
      </c>
      <c r="O407" s="93" t="str">
        <f>REPLACE(INDEX(GroupVertices[Group], MATCH(Edges[[#This Row],[Vertex 1]],GroupVertices[Vertex],0)),1,1,"")</f>
        <v>3</v>
      </c>
      <c r="P407" s="93" t="str">
        <f>REPLACE(INDEX(GroupVertices[Group], MATCH(Edges[[#This Row],[Vertex 2]],GroupVertices[Vertex],0)),1,1,"")</f>
        <v>3</v>
      </c>
    </row>
    <row r="408" spans="1:16" ht="15.75" customHeight="1" thickTop="1" thickBot="1" x14ac:dyDescent="0.3">
      <c r="A408" s="76" t="s">
        <v>470</v>
      </c>
      <c r="B408" s="76" t="s">
        <v>473</v>
      </c>
      <c r="C408" s="77"/>
      <c r="D408" s="78">
        <v>1</v>
      </c>
      <c r="E408" s="79"/>
      <c r="F408" s="80"/>
      <c r="G408" s="77"/>
      <c r="H408" s="81"/>
      <c r="I408" s="82"/>
      <c r="J408" s="82"/>
      <c r="K408" s="51"/>
      <c r="L408" s="83">
        <v>408</v>
      </c>
      <c r="M408" s="83"/>
      <c r="N408" s="84">
        <v>1</v>
      </c>
      <c r="O408" s="93" t="str">
        <f>REPLACE(INDEX(GroupVertices[Group], MATCH(Edges[[#This Row],[Vertex 1]],GroupVertices[Vertex],0)),1,1,"")</f>
        <v>3</v>
      </c>
      <c r="P408" s="93" t="str">
        <f>REPLACE(INDEX(GroupVertices[Group], MATCH(Edges[[#This Row],[Vertex 2]],GroupVertices[Vertex],0)),1,1,"")</f>
        <v>3</v>
      </c>
    </row>
    <row r="409" spans="1:16" ht="15.75" customHeight="1" thickTop="1" thickBot="1" x14ac:dyDescent="0.3">
      <c r="A409" s="76" t="s">
        <v>470</v>
      </c>
      <c r="B409" s="76" t="s">
        <v>474</v>
      </c>
      <c r="C409" s="77"/>
      <c r="D409" s="78">
        <v>1</v>
      </c>
      <c r="E409" s="79"/>
      <c r="F409" s="80"/>
      <c r="G409" s="77"/>
      <c r="H409" s="81"/>
      <c r="I409" s="82"/>
      <c r="J409" s="82"/>
      <c r="K409" s="51"/>
      <c r="L409" s="83">
        <v>409</v>
      </c>
      <c r="M409" s="83"/>
      <c r="N409" s="84">
        <v>1</v>
      </c>
      <c r="O409" s="93" t="str">
        <f>REPLACE(INDEX(GroupVertices[Group], MATCH(Edges[[#This Row],[Vertex 1]],GroupVertices[Vertex],0)),1,1,"")</f>
        <v>3</v>
      </c>
      <c r="P409" s="93" t="str">
        <f>REPLACE(INDEX(GroupVertices[Group], MATCH(Edges[[#This Row],[Vertex 2]],GroupVertices[Vertex],0)),1,1,"")</f>
        <v>3</v>
      </c>
    </row>
    <row r="410" spans="1:16" ht="15.75" customHeight="1" thickTop="1" thickBot="1" x14ac:dyDescent="0.3">
      <c r="A410" s="76" t="s">
        <v>470</v>
      </c>
      <c r="B410" s="76" t="s">
        <v>475</v>
      </c>
      <c r="C410" s="77"/>
      <c r="D410" s="78">
        <v>1</v>
      </c>
      <c r="E410" s="79"/>
      <c r="F410" s="80"/>
      <c r="G410" s="77"/>
      <c r="H410" s="81"/>
      <c r="I410" s="82"/>
      <c r="J410" s="82"/>
      <c r="K410" s="51"/>
      <c r="L410" s="83">
        <v>410</v>
      </c>
      <c r="M410" s="83"/>
      <c r="N410" s="84">
        <v>1</v>
      </c>
      <c r="O410" s="93" t="str">
        <f>REPLACE(INDEX(GroupVertices[Group], MATCH(Edges[[#This Row],[Vertex 1]],GroupVertices[Vertex],0)),1,1,"")</f>
        <v>3</v>
      </c>
      <c r="P410" s="93" t="str">
        <f>REPLACE(INDEX(GroupVertices[Group], MATCH(Edges[[#This Row],[Vertex 2]],GroupVertices[Vertex],0)),1,1,"")</f>
        <v>3</v>
      </c>
    </row>
    <row r="411" spans="1:16" ht="15.75" customHeight="1" thickTop="1" thickBot="1" x14ac:dyDescent="0.3">
      <c r="A411" s="76" t="s">
        <v>470</v>
      </c>
      <c r="B411" s="76" t="s">
        <v>476</v>
      </c>
      <c r="C411" s="77"/>
      <c r="D411" s="78">
        <v>1</v>
      </c>
      <c r="E411" s="79"/>
      <c r="F411" s="80"/>
      <c r="G411" s="77"/>
      <c r="H411" s="81"/>
      <c r="I411" s="82"/>
      <c r="J411" s="82"/>
      <c r="K411" s="51"/>
      <c r="L411" s="83">
        <v>411</v>
      </c>
      <c r="M411" s="83"/>
      <c r="N411" s="84">
        <v>1</v>
      </c>
      <c r="O411" s="93" t="str">
        <f>REPLACE(INDEX(GroupVertices[Group], MATCH(Edges[[#This Row],[Vertex 1]],GroupVertices[Vertex],0)),1,1,"")</f>
        <v>3</v>
      </c>
      <c r="P411" s="93" t="str">
        <f>REPLACE(INDEX(GroupVertices[Group], MATCH(Edges[[#This Row],[Vertex 2]],GroupVertices[Vertex],0)),1,1,"")</f>
        <v>3</v>
      </c>
    </row>
    <row r="412" spans="1:16" ht="15.75" customHeight="1" thickTop="1" thickBot="1" x14ac:dyDescent="0.3">
      <c r="A412" s="76" t="s">
        <v>470</v>
      </c>
      <c r="B412" s="76" t="s">
        <v>477</v>
      </c>
      <c r="C412" s="77"/>
      <c r="D412" s="78">
        <v>1.1428571428571428</v>
      </c>
      <c r="E412" s="79"/>
      <c r="F412" s="80"/>
      <c r="G412" s="77"/>
      <c r="H412" s="81"/>
      <c r="I412" s="82"/>
      <c r="J412" s="82"/>
      <c r="K412" s="51"/>
      <c r="L412" s="83">
        <v>412</v>
      </c>
      <c r="M412" s="83"/>
      <c r="N412" s="84">
        <v>2</v>
      </c>
      <c r="O412" s="93" t="str">
        <f>REPLACE(INDEX(GroupVertices[Group], MATCH(Edges[[#This Row],[Vertex 1]],GroupVertices[Vertex],0)),1,1,"")</f>
        <v>3</v>
      </c>
      <c r="P412" s="93" t="str">
        <f>REPLACE(INDEX(GroupVertices[Group], MATCH(Edges[[#This Row],[Vertex 2]],GroupVertices[Vertex],0)),1,1,"")</f>
        <v>3</v>
      </c>
    </row>
    <row r="413" spans="1:16" ht="15.75" customHeight="1" thickTop="1" thickBot="1" x14ac:dyDescent="0.3">
      <c r="A413" s="76" t="s">
        <v>470</v>
      </c>
      <c r="B413" s="76" t="s">
        <v>478</v>
      </c>
      <c r="C413" s="77"/>
      <c r="D413" s="78">
        <v>1</v>
      </c>
      <c r="E413" s="79"/>
      <c r="F413" s="80"/>
      <c r="G413" s="77"/>
      <c r="H413" s="81"/>
      <c r="I413" s="82"/>
      <c r="J413" s="82"/>
      <c r="K413" s="51"/>
      <c r="L413" s="83">
        <v>413</v>
      </c>
      <c r="M413" s="83"/>
      <c r="N413" s="84">
        <v>1</v>
      </c>
      <c r="O413" s="93" t="str">
        <f>REPLACE(INDEX(GroupVertices[Group], MATCH(Edges[[#This Row],[Vertex 1]],GroupVertices[Vertex],0)),1,1,"")</f>
        <v>3</v>
      </c>
      <c r="P413" s="93" t="str">
        <f>REPLACE(INDEX(GroupVertices[Group], MATCH(Edges[[#This Row],[Vertex 2]],GroupVertices[Vertex],0)),1,1,"")</f>
        <v>3</v>
      </c>
    </row>
    <row r="414" spans="1:16" ht="15.75" customHeight="1" thickTop="1" thickBot="1" x14ac:dyDescent="0.3">
      <c r="A414" s="76" t="s">
        <v>479</v>
      </c>
      <c r="B414" s="76" t="s">
        <v>480</v>
      </c>
      <c r="C414" s="77"/>
      <c r="D414" s="78">
        <v>1</v>
      </c>
      <c r="E414" s="79"/>
      <c r="F414" s="80"/>
      <c r="G414" s="77"/>
      <c r="H414" s="81"/>
      <c r="I414" s="82"/>
      <c r="J414" s="82"/>
      <c r="K414" s="51"/>
      <c r="L414" s="83">
        <v>414</v>
      </c>
      <c r="M414" s="83"/>
      <c r="N414" s="84">
        <v>1</v>
      </c>
      <c r="O414" s="93" t="str">
        <f>REPLACE(INDEX(GroupVertices[Group], MATCH(Edges[[#This Row],[Vertex 1]],GroupVertices[Vertex],0)),1,1,"")</f>
        <v>1</v>
      </c>
      <c r="P414" s="93" t="str">
        <f>REPLACE(INDEX(GroupVertices[Group], MATCH(Edges[[#This Row],[Vertex 2]],GroupVertices[Vertex],0)),1,1,"")</f>
        <v>1</v>
      </c>
    </row>
    <row r="415" spans="1:16" ht="15.75" customHeight="1" thickTop="1" thickBot="1" x14ac:dyDescent="0.3">
      <c r="A415" s="76" t="s">
        <v>479</v>
      </c>
      <c r="B415" s="76" t="s">
        <v>481</v>
      </c>
      <c r="C415" s="77"/>
      <c r="D415" s="78">
        <v>1</v>
      </c>
      <c r="E415" s="79"/>
      <c r="F415" s="80"/>
      <c r="G415" s="77"/>
      <c r="H415" s="81"/>
      <c r="I415" s="82"/>
      <c r="J415" s="82"/>
      <c r="K415" s="51"/>
      <c r="L415" s="83">
        <v>415</v>
      </c>
      <c r="M415" s="83"/>
      <c r="N415" s="84">
        <v>1</v>
      </c>
      <c r="O415" s="93" t="str">
        <f>REPLACE(INDEX(GroupVertices[Group], MATCH(Edges[[#This Row],[Vertex 1]],GroupVertices[Vertex],0)),1,1,"")</f>
        <v>1</v>
      </c>
      <c r="P415" s="93" t="str">
        <f>REPLACE(INDEX(GroupVertices[Group], MATCH(Edges[[#This Row],[Vertex 2]],GroupVertices[Vertex],0)),1,1,"")</f>
        <v>1</v>
      </c>
    </row>
    <row r="416" spans="1:16" ht="15.75" customHeight="1" thickTop="1" thickBot="1" x14ac:dyDescent="0.3">
      <c r="A416" s="76" t="s">
        <v>479</v>
      </c>
      <c r="B416" s="76" t="s">
        <v>250</v>
      </c>
      <c r="C416" s="77"/>
      <c r="D416" s="78">
        <v>1</v>
      </c>
      <c r="E416" s="79"/>
      <c r="F416" s="80"/>
      <c r="G416" s="77"/>
      <c r="H416" s="81"/>
      <c r="I416" s="82"/>
      <c r="J416" s="82"/>
      <c r="K416" s="51"/>
      <c r="L416" s="83">
        <v>416</v>
      </c>
      <c r="M416" s="83"/>
      <c r="N416" s="84">
        <v>1</v>
      </c>
      <c r="O416" s="93" t="str">
        <f>REPLACE(INDEX(GroupVertices[Group], MATCH(Edges[[#This Row],[Vertex 1]],GroupVertices[Vertex],0)),1,1,"")</f>
        <v>1</v>
      </c>
      <c r="P416" s="93" t="str">
        <f>REPLACE(INDEX(GroupVertices[Group], MATCH(Edges[[#This Row],[Vertex 2]],GroupVertices[Vertex],0)),1,1,"")</f>
        <v>1</v>
      </c>
    </row>
    <row r="417" spans="1:16" ht="15.75" customHeight="1" thickTop="1" thickBot="1" x14ac:dyDescent="0.3">
      <c r="A417" s="76" t="s">
        <v>482</v>
      </c>
      <c r="B417" s="76" t="s">
        <v>483</v>
      </c>
      <c r="C417" s="77"/>
      <c r="D417" s="78">
        <v>2</v>
      </c>
      <c r="E417" s="79"/>
      <c r="F417" s="80"/>
      <c r="G417" s="77"/>
      <c r="H417" s="81"/>
      <c r="I417" s="82"/>
      <c r="J417" s="82"/>
      <c r="K417" s="51"/>
      <c r="L417" s="83">
        <v>417</v>
      </c>
      <c r="M417" s="83"/>
      <c r="N417" s="84">
        <v>8</v>
      </c>
      <c r="O417" s="93" t="str">
        <f>REPLACE(INDEX(GroupVertices[Group], MATCH(Edges[[#This Row],[Vertex 1]],GroupVertices[Vertex],0)),1,1,"")</f>
        <v>1</v>
      </c>
      <c r="P417" s="93" t="str">
        <f>REPLACE(INDEX(GroupVertices[Group], MATCH(Edges[[#This Row],[Vertex 2]],GroupVertices[Vertex],0)),1,1,"")</f>
        <v>1</v>
      </c>
    </row>
    <row r="418" spans="1:16" ht="15.75" customHeight="1" thickTop="1" thickBot="1" x14ac:dyDescent="0.3">
      <c r="A418" s="76" t="s">
        <v>482</v>
      </c>
      <c r="B418" s="76" t="s">
        <v>304</v>
      </c>
      <c r="C418" s="77"/>
      <c r="D418" s="78">
        <v>2</v>
      </c>
      <c r="E418" s="79"/>
      <c r="F418" s="80"/>
      <c r="G418" s="77"/>
      <c r="H418" s="81"/>
      <c r="I418" s="82"/>
      <c r="J418" s="82"/>
      <c r="K418" s="51"/>
      <c r="L418" s="83">
        <v>418</v>
      </c>
      <c r="M418" s="83"/>
      <c r="N418" s="84">
        <v>8</v>
      </c>
      <c r="O418" s="93" t="str">
        <f>REPLACE(INDEX(GroupVertices[Group], MATCH(Edges[[#This Row],[Vertex 1]],GroupVertices[Vertex],0)),1,1,"")</f>
        <v>1</v>
      </c>
      <c r="P418" s="93" t="str">
        <f>REPLACE(INDEX(GroupVertices[Group], MATCH(Edges[[#This Row],[Vertex 2]],GroupVertices[Vertex],0)),1,1,"")</f>
        <v>1</v>
      </c>
    </row>
    <row r="419" spans="1:16" ht="15.75" customHeight="1" thickTop="1" thickBot="1" x14ac:dyDescent="0.3">
      <c r="A419" s="76" t="s">
        <v>482</v>
      </c>
      <c r="B419" s="76" t="s">
        <v>484</v>
      </c>
      <c r="C419" s="77"/>
      <c r="D419" s="78">
        <v>1.1428571428571428</v>
      </c>
      <c r="E419" s="79"/>
      <c r="F419" s="80"/>
      <c r="G419" s="77"/>
      <c r="H419" s="81"/>
      <c r="I419" s="82"/>
      <c r="J419" s="82"/>
      <c r="K419" s="51"/>
      <c r="L419" s="83">
        <v>419</v>
      </c>
      <c r="M419" s="83"/>
      <c r="N419" s="84">
        <v>2</v>
      </c>
      <c r="O419" s="93" t="str">
        <f>REPLACE(INDEX(GroupVertices[Group], MATCH(Edges[[#This Row],[Vertex 1]],GroupVertices[Vertex],0)),1,1,"")</f>
        <v>1</v>
      </c>
      <c r="P419" s="93" t="str">
        <f>REPLACE(INDEX(GroupVertices[Group], MATCH(Edges[[#This Row],[Vertex 2]],GroupVertices[Vertex],0)),1,1,"")</f>
        <v>1</v>
      </c>
    </row>
    <row r="420" spans="1:16" ht="15.75" customHeight="1" thickTop="1" thickBot="1" x14ac:dyDescent="0.3">
      <c r="A420" s="76" t="s">
        <v>482</v>
      </c>
      <c r="B420" s="76" t="s">
        <v>362</v>
      </c>
      <c r="C420" s="77"/>
      <c r="D420" s="78">
        <v>1.1428571428571428</v>
      </c>
      <c r="E420" s="79"/>
      <c r="F420" s="80"/>
      <c r="G420" s="77"/>
      <c r="H420" s="81"/>
      <c r="I420" s="82"/>
      <c r="J420" s="82"/>
      <c r="K420" s="51"/>
      <c r="L420" s="83">
        <v>420</v>
      </c>
      <c r="M420" s="83"/>
      <c r="N420" s="84">
        <v>2</v>
      </c>
      <c r="O420" s="93" t="str">
        <f>REPLACE(INDEX(GroupVertices[Group], MATCH(Edges[[#This Row],[Vertex 1]],GroupVertices[Vertex],0)),1,1,"")</f>
        <v>1</v>
      </c>
      <c r="P420" s="93" t="str">
        <f>REPLACE(INDEX(GroupVertices[Group], MATCH(Edges[[#This Row],[Vertex 2]],GroupVertices[Vertex],0)),1,1,"")</f>
        <v>1</v>
      </c>
    </row>
    <row r="421" spans="1:16" ht="15.75" customHeight="1" thickTop="1" thickBot="1" x14ac:dyDescent="0.3">
      <c r="A421" s="76" t="s">
        <v>417</v>
      </c>
      <c r="B421" s="76" t="s">
        <v>354</v>
      </c>
      <c r="C421" s="77"/>
      <c r="D421" s="78">
        <v>2</v>
      </c>
      <c r="E421" s="79"/>
      <c r="F421" s="80"/>
      <c r="G421" s="77"/>
      <c r="H421" s="81"/>
      <c r="I421" s="82"/>
      <c r="J421" s="82"/>
      <c r="K421" s="51"/>
      <c r="L421" s="83">
        <v>421</v>
      </c>
      <c r="M421" s="83"/>
      <c r="N421" s="84">
        <v>8</v>
      </c>
      <c r="O421" s="93" t="str">
        <f>REPLACE(INDEX(GroupVertices[Group], MATCH(Edges[[#This Row],[Vertex 1]],GroupVertices[Vertex],0)),1,1,"")</f>
        <v>1</v>
      </c>
      <c r="P421" s="93" t="str">
        <f>REPLACE(INDEX(GroupVertices[Group], MATCH(Edges[[#This Row],[Vertex 2]],GroupVertices[Vertex],0)),1,1,"")</f>
        <v>1</v>
      </c>
    </row>
    <row r="422" spans="1:16" ht="15.75" customHeight="1" thickTop="1" thickBot="1" x14ac:dyDescent="0.3">
      <c r="A422" s="76" t="s">
        <v>417</v>
      </c>
      <c r="B422" s="76" t="s">
        <v>255</v>
      </c>
      <c r="C422" s="77"/>
      <c r="D422" s="78">
        <v>1</v>
      </c>
      <c r="E422" s="79"/>
      <c r="F422" s="80"/>
      <c r="G422" s="77"/>
      <c r="H422" s="81"/>
      <c r="I422" s="82"/>
      <c r="J422" s="82"/>
      <c r="K422" s="51"/>
      <c r="L422" s="83">
        <v>422</v>
      </c>
      <c r="M422" s="83"/>
      <c r="N422" s="84">
        <v>1</v>
      </c>
      <c r="O422" s="93" t="str">
        <f>REPLACE(INDEX(GroupVertices[Group], MATCH(Edges[[#This Row],[Vertex 1]],GroupVertices[Vertex],0)),1,1,"")</f>
        <v>1</v>
      </c>
      <c r="P422" s="93" t="str">
        <f>REPLACE(INDEX(GroupVertices[Group], MATCH(Edges[[#This Row],[Vertex 2]],GroupVertices[Vertex],0)),1,1,"")</f>
        <v>1</v>
      </c>
    </row>
    <row r="423" spans="1:16" ht="15.75" customHeight="1" thickTop="1" thickBot="1" x14ac:dyDescent="0.3">
      <c r="A423" s="76" t="s">
        <v>417</v>
      </c>
      <c r="B423" s="76" t="s">
        <v>419</v>
      </c>
      <c r="C423" s="77"/>
      <c r="D423" s="78">
        <v>1</v>
      </c>
      <c r="E423" s="79"/>
      <c r="F423" s="80"/>
      <c r="G423" s="77"/>
      <c r="H423" s="81"/>
      <c r="I423" s="82"/>
      <c r="J423" s="82"/>
      <c r="K423" s="51"/>
      <c r="L423" s="83">
        <v>423</v>
      </c>
      <c r="M423" s="83"/>
      <c r="N423" s="84">
        <v>1</v>
      </c>
      <c r="O423" s="93" t="str">
        <f>REPLACE(INDEX(GroupVertices[Group], MATCH(Edges[[#This Row],[Vertex 1]],GroupVertices[Vertex],0)),1,1,"")</f>
        <v>1</v>
      </c>
      <c r="P423" s="93" t="str">
        <f>REPLACE(INDEX(GroupVertices[Group], MATCH(Edges[[#This Row],[Vertex 2]],GroupVertices[Vertex],0)),1,1,"")</f>
        <v>1</v>
      </c>
    </row>
    <row r="424" spans="1:16" ht="15.75" customHeight="1" thickTop="1" thickBot="1" x14ac:dyDescent="0.3">
      <c r="A424" s="76" t="s">
        <v>417</v>
      </c>
      <c r="B424" s="76" t="s">
        <v>420</v>
      </c>
      <c r="C424" s="77"/>
      <c r="D424" s="78">
        <v>2</v>
      </c>
      <c r="E424" s="79"/>
      <c r="F424" s="80"/>
      <c r="G424" s="77"/>
      <c r="H424" s="81"/>
      <c r="I424" s="82"/>
      <c r="J424" s="82"/>
      <c r="K424" s="51"/>
      <c r="L424" s="83">
        <v>424</v>
      </c>
      <c r="M424" s="83"/>
      <c r="N424" s="84">
        <v>8</v>
      </c>
      <c r="O424" s="93" t="str">
        <f>REPLACE(INDEX(GroupVertices[Group], MATCH(Edges[[#This Row],[Vertex 1]],GroupVertices[Vertex],0)),1,1,"")</f>
        <v>1</v>
      </c>
      <c r="P424" s="93" t="str">
        <f>REPLACE(INDEX(GroupVertices[Group], MATCH(Edges[[#This Row],[Vertex 2]],GroupVertices[Vertex],0)),1,1,"")</f>
        <v>1</v>
      </c>
    </row>
    <row r="425" spans="1:16" ht="15.75" customHeight="1" thickTop="1" thickBot="1" x14ac:dyDescent="0.3">
      <c r="A425" s="76" t="s">
        <v>417</v>
      </c>
      <c r="B425" s="76" t="s">
        <v>485</v>
      </c>
      <c r="C425" s="77"/>
      <c r="D425" s="78">
        <v>3.1428571428571428</v>
      </c>
      <c r="E425" s="79"/>
      <c r="F425" s="80"/>
      <c r="G425" s="77"/>
      <c r="H425" s="81"/>
      <c r="I425" s="82"/>
      <c r="J425" s="82"/>
      <c r="K425" s="51"/>
      <c r="L425" s="83">
        <v>425</v>
      </c>
      <c r="M425" s="83"/>
      <c r="N425" s="84">
        <v>16</v>
      </c>
      <c r="O425" s="93" t="str">
        <f>REPLACE(INDEX(GroupVertices[Group], MATCH(Edges[[#This Row],[Vertex 1]],GroupVertices[Vertex],0)),1,1,"")</f>
        <v>1</v>
      </c>
      <c r="P425" s="93" t="str">
        <f>REPLACE(INDEX(GroupVertices[Group], MATCH(Edges[[#This Row],[Vertex 2]],GroupVertices[Vertex],0)),1,1,"")</f>
        <v>1</v>
      </c>
    </row>
    <row r="426" spans="1:16" ht="15.75" customHeight="1" thickTop="1" thickBot="1" x14ac:dyDescent="0.3">
      <c r="A426" s="76" t="s">
        <v>417</v>
      </c>
      <c r="B426" s="76" t="s">
        <v>486</v>
      </c>
      <c r="C426" s="77"/>
      <c r="D426" s="78">
        <v>1.4285714285714286</v>
      </c>
      <c r="E426" s="79"/>
      <c r="F426" s="80"/>
      <c r="G426" s="77"/>
      <c r="H426" s="81"/>
      <c r="I426" s="82"/>
      <c r="J426" s="82"/>
      <c r="K426" s="51"/>
      <c r="L426" s="83">
        <v>426</v>
      </c>
      <c r="M426" s="83"/>
      <c r="N426" s="84">
        <v>4</v>
      </c>
      <c r="O426" s="93" t="str">
        <f>REPLACE(INDEX(GroupVertices[Group], MATCH(Edges[[#This Row],[Vertex 1]],GroupVertices[Vertex],0)),1,1,"")</f>
        <v>1</v>
      </c>
      <c r="P426" s="93" t="str">
        <f>REPLACE(INDEX(GroupVertices[Group], MATCH(Edges[[#This Row],[Vertex 2]],GroupVertices[Vertex],0)),1,1,"")</f>
        <v>1</v>
      </c>
    </row>
    <row r="427" spans="1:16" ht="15.75" customHeight="1" thickTop="1" thickBot="1" x14ac:dyDescent="0.3">
      <c r="A427" s="76" t="s">
        <v>417</v>
      </c>
      <c r="B427" s="76" t="s">
        <v>487</v>
      </c>
      <c r="C427" s="77"/>
      <c r="D427" s="78">
        <v>1.1428571428571428</v>
      </c>
      <c r="E427" s="79"/>
      <c r="F427" s="80"/>
      <c r="G427" s="77"/>
      <c r="H427" s="81"/>
      <c r="I427" s="82"/>
      <c r="J427" s="82"/>
      <c r="K427" s="51"/>
      <c r="L427" s="83">
        <v>427</v>
      </c>
      <c r="M427" s="83"/>
      <c r="N427" s="84">
        <v>2</v>
      </c>
      <c r="O427" s="93" t="str">
        <f>REPLACE(INDEX(GroupVertices[Group], MATCH(Edges[[#This Row],[Vertex 1]],GroupVertices[Vertex],0)),1,1,"")</f>
        <v>1</v>
      </c>
      <c r="P427" s="93" t="str">
        <f>REPLACE(INDEX(GroupVertices[Group], MATCH(Edges[[#This Row],[Vertex 2]],GroupVertices[Vertex],0)),1,1,"")</f>
        <v>1</v>
      </c>
    </row>
    <row r="428" spans="1:16" ht="15.75" customHeight="1" thickTop="1" thickBot="1" x14ac:dyDescent="0.3">
      <c r="A428" s="76" t="s">
        <v>417</v>
      </c>
      <c r="B428" s="76" t="s">
        <v>421</v>
      </c>
      <c r="C428" s="77"/>
      <c r="D428" s="78">
        <v>1</v>
      </c>
      <c r="E428" s="79"/>
      <c r="F428" s="80"/>
      <c r="G428" s="77"/>
      <c r="H428" s="81"/>
      <c r="I428" s="82"/>
      <c r="J428" s="82"/>
      <c r="K428" s="51"/>
      <c r="L428" s="83">
        <v>428</v>
      </c>
      <c r="M428" s="83"/>
      <c r="N428" s="84">
        <v>1</v>
      </c>
      <c r="O428" s="93" t="str">
        <f>REPLACE(INDEX(GroupVertices[Group], MATCH(Edges[[#This Row],[Vertex 1]],GroupVertices[Vertex],0)),1,1,"")</f>
        <v>1</v>
      </c>
      <c r="P428" s="93" t="str">
        <f>REPLACE(INDEX(GroupVertices[Group], MATCH(Edges[[#This Row],[Vertex 2]],GroupVertices[Vertex],0)),1,1,"")</f>
        <v>1</v>
      </c>
    </row>
    <row r="429" spans="1:16" ht="15.75" customHeight="1" thickTop="1" thickBot="1" x14ac:dyDescent="0.3">
      <c r="A429" s="76" t="s">
        <v>417</v>
      </c>
      <c r="B429" s="76" t="s">
        <v>488</v>
      </c>
      <c r="C429" s="77"/>
      <c r="D429" s="78">
        <v>1</v>
      </c>
      <c r="E429" s="79"/>
      <c r="F429" s="80"/>
      <c r="G429" s="77"/>
      <c r="H429" s="81"/>
      <c r="I429" s="82"/>
      <c r="J429" s="82"/>
      <c r="K429" s="51"/>
      <c r="L429" s="83">
        <v>429</v>
      </c>
      <c r="M429" s="83"/>
      <c r="N429" s="84">
        <v>1</v>
      </c>
      <c r="O429" s="93" t="str">
        <f>REPLACE(INDEX(GroupVertices[Group], MATCH(Edges[[#This Row],[Vertex 1]],GroupVertices[Vertex],0)),1,1,"")</f>
        <v>1</v>
      </c>
      <c r="P429" s="93" t="str">
        <f>REPLACE(INDEX(GroupVertices[Group], MATCH(Edges[[#This Row],[Vertex 2]],GroupVertices[Vertex],0)),1,1,"")</f>
        <v>1</v>
      </c>
    </row>
    <row r="430" spans="1:16" ht="15.75" customHeight="1" thickTop="1" thickBot="1" x14ac:dyDescent="0.3">
      <c r="A430" s="76" t="s">
        <v>417</v>
      </c>
      <c r="B430" s="76" t="s">
        <v>356</v>
      </c>
      <c r="C430" s="77"/>
      <c r="D430" s="78">
        <v>1</v>
      </c>
      <c r="E430" s="79"/>
      <c r="F430" s="80"/>
      <c r="G430" s="77"/>
      <c r="H430" s="81"/>
      <c r="I430" s="82"/>
      <c r="J430" s="82"/>
      <c r="K430" s="51"/>
      <c r="L430" s="83">
        <v>430</v>
      </c>
      <c r="M430" s="83"/>
      <c r="N430" s="84">
        <v>1</v>
      </c>
      <c r="O430" s="93" t="str">
        <f>REPLACE(INDEX(GroupVertices[Group], MATCH(Edges[[#This Row],[Vertex 1]],GroupVertices[Vertex],0)),1,1,"")</f>
        <v>1</v>
      </c>
      <c r="P430" s="93" t="str">
        <f>REPLACE(INDEX(GroupVertices[Group], MATCH(Edges[[#This Row],[Vertex 2]],GroupVertices[Vertex],0)),1,1,"")</f>
        <v>1</v>
      </c>
    </row>
    <row r="431" spans="1:16" ht="15.75" customHeight="1" thickTop="1" thickBot="1" x14ac:dyDescent="0.3">
      <c r="A431" s="76" t="s">
        <v>417</v>
      </c>
      <c r="B431" s="76" t="s">
        <v>195</v>
      </c>
      <c r="C431" s="77"/>
      <c r="D431" s="78">
        <v>1</v>
      </c>
      <c r="E431" s="79"/>
      <c r="F431" s="80"/>
      <c r="G431" s="77"/>
      <c r="H431" s="81"/>
      <c r="I431" s="82"/>
      <c r="J431" s="82"/>
      <c r="K431" s="51"/>
      <c r="L431" s="83">
        <v>431</v>
      </c>
      <c r="M431" s="83"/>
      <c r="N431" s="84">
        <v>1</v>
      </c>
      <c r="O431" s="93" t="str">
        <f>REPLACE(INDEX(GroupVertices[Group], MATCH(Edges[[#This Row],[Vertex 1]],GroupVertices[Vertex],0)),1,1,"")</f>
        <v>1</v>
      </c>
      <c r="P431" s="93" t="str">
        <f>REPLACE(INDEX(GroupVertices[Group], MATCH(Edges[[#This Row],[Vertex 2]],GroupVertices[Vertex],0)),1,1,"")</f>
        <v>1</v>
      </c>
    </row>
    <row r="432" spans="1:16" ht="15.75" customHeight="1" thickTop="1" thickBot="1" x14ac:dyDescent="0.3">
      <c r="A432" s="76" t="s">
        <v>489</v>
      </c>
      <c r="B432" s="76" t="s">
        <v>490</v>
      </c>
      <c r="C432" s="77"/>
      <c r="D432" s="78">
        <v>1</v>
      </c>
      <c r="E432" s="79"/>
      <c r="F432" s="80"/>
      <c r="G432" s="77"/>
      <c r="H432" s="81"/>
      <c r="I432" s="82"/>
      <c r="J432" s="82"/>
      <c r="K432" s="51"/>
      <c r="L432" s="83">
        <v>432</v>
      </c>
      <c r="M432" s="83"/>
      <c r="N432" s="84">
        <v>1</v>
      </c>
      <c r="O432" s="93" t="str">
        <f>REPLACE(INDEX(GroupVertices[Group], MATCH(Edges[[#This Row],[Vertex 1]],GroupVertices[Vertex],0)),1,1,"")</f>
        <v>47</v>
      </c>
      <c r="P432" s="93" t="str">
        <f>REPLACE(INDEX(GroupVertices[Group], MATCH(Edges[[#This Row],[Vertex 2]],GroupVertices[Vertex],0)),1,1,"")</f>
        <v>47</v>
      </c>
    </row>
    <row r="433" spans="1:16" ht="15.75" customHeight="1" thickTop="1" thickBot="1" x14ac:dyDescent="0.3">
      <c r="A433" s="76" t="s">
        <v>491</v>
      </c>
      <c r="B433" s="76" t="s">
        <v>492</v>
      </c>
      <c r="C433" s="77"/>
      <c r="D433" s="78">
        <v>1.1428571428571428</v>
      </c>
      <c r="E433" s="79"/>
      <c r="F433" s="80"/>
      <c r="G433" s="77"/>
      <c r="H433" s="81"/>
      <c r="I433" s="82"/>
      <c r="J433" s="82"/>
      <c r="K433" s="51"/>
      <c r="L433" s="83">
        <v>433</v>
      </c>
      <c r="M433" s="83"/>
      <c r="N433" s="84">
        <v>2</v>
      </c>
      <c r="O433" s="93" t="str">
        <f>REPLACE(INDEX(GroupVertices[Group], MATCH(Edges[[#This Row],[Vertex 1]],GroupVertices[Vertex],0)),1,1,"")</f>
        <v>1</v>
      </c>
      <c r="P433" s="93" t="str">
        <f>REPLACE(INDEX(GroupVertices[Group], MATCH(Edges[[#This Row],[Vertex 2]],GroupVertices[Vertex],0)),1,1,"")</f>
        <v>1</v>
      </c>
    </row>
    <row r="434" spans="1:16" ht="15.75" customHeight="1" thickTop="1" thickBot="1" x14ac:dyDescent="0.3">
      <c r="A434" s="76" t="s">
        <v>493</v>
      </c>
      <c r="B434" s="76" t="s">
        <v>494</v>
      </c>
      <c r="C434" s="77"/>
      <c r="D434" s="78">
        <v>1</v>
      </c>
      <c r="E434" s="79"/>
      <c r="F434" s="80"/>
      <c r="G434" s="77"/>
      <c r="H434" s="81"/>
      <c r="I434" s="82"/>
      <c r="J434" s="82"/>
      <c r="K434" s="51"/>
      <c r="L434" s="83">
        <v>434</v>
      </c>
      <c r="M434" s="83"/>
      <c r="N434" s="84">
        <v>1</v>
      </c>
      <c r="O434" s="93" t="str">
        <f>REPLACE(INDEX(GroupVertices[Group], MATCH(Edges[[#This Row],[Vertex 1]],GroupVertices[Vertex],0)),1,1,"")</f>
        <v>1</v>
      </c>
      <c r="P434" s="93" t="str">
        <f>REPLACE(INDEX(GroupVertices[Group], MATCH(Edges[[#This Row],[Vertex 2]],GroupVertices[Vertex],0)),1,1,"")</f>
        <v>1</v>
      </c>
    </row>
    <row r="435" spans="1:16" ht="15.75" customHeight="1" thickTop="1" thickBot="1" x14ac:dyDescent="0.3">
      <c r="A435" s="76" t="s">
        <v>493</v>
      </c>
      <c r="B435" s="76" t="s">
        <v>495</v>
      </c>
      <c r="C435" s="77"/>
      <c r="D435" s="78">
        <v>1.1428571428571428</v>
      </c>
      <c r="E435" s="79"/>
      <c r="F435" s="80"/>
      <c r="G435" s="77"/>
      <c r="H435" s="81"/>
      <c r="I435" s="82"/>
      <c r="J435" s="82"/>
      <c r="K435" s="51"/>
      <c r="L435" s="83">
        <v>435</v>
      </c>
      <c r="M435" s="83"/>
      <c r="N435" s="84">
        <v>2</v>
      </c>
      <c r="O435" s="93" t="str">
        <f>REPLACE(INDEX(GroupVertices[Group], MATCH(Edges[[#This Row],[Vertex 1]],GroupVertices[Vertex],0)),1,1,"")</f>
        <v>1</v>
      </c>
      <c r="P435" s="93" t="str">
        <f>REPLACE(INDEX(GroupVertices[Group], MATCH(Edges[[#This Row],[Vertex 2]],GroupVertices[Vertex],0)),1,1,"")</f>
        <v>1</v>
      </c>
    </row>
    <row r="436" spans="1:16" ht="15.75" customHeight="1" thickTop="1" thickBot="1" x14ac:dyDescent="0.3">
      <c r="A436" s="76" t="s">
        <v>496</v>
      </c>
      <c r="B436" s="76" t="s">
        <v>929</v>
      </c>
      <c r="C436" s="77"/>
      <c r="D436" s="78">
        <v>1</v>
      </c>
      <c r="E436" s="79"/>
      <c r="F436" s="80"/>
      <c r="G436" s="77"/>
      <c r="H436" s="81"/>
      <c r="I436" s="82"/>
      <c r="J436" s="82"/>
      <c r="K436" s="51"/>
      <c r="L436" s="83">
        <v>436</v>
      </c>
      <c r="M436" s="83"/>
      <c r="N436" s="84">
        <v>1</v>
      </c>
      <c r="O436" s="93" t="str">
        <f>REPLACE(INDEX(GroupVertices[Group], MATCH(Edges[[#This Row],[Vertex 1]],GroupVertices[Vertex],0)),1,1,"")</f>
        <v>1</v>
      </c>
      <c r="P436" s="93" t="str">
        <f>REPLACE(INDEX(GroupVertices[Group], MATCH(Edges[[#This Row],[Vertex 2]],GroupVertices[Vertex],0)),1,1,"")</f>
        <v>1</v>
      </c>
    </row>
    <row r="437" spans="1:16" ht="15.75" customHeight="1" thickTop="1" thickBot="1" x14ac:dyDescent="0.3">
      <c r="A437" s="76" t="s">
        <v>496</v>
      </c>
      <c r="B437" s="76" t="s">
        <v>492</v>
      </c>
      <c r="C437" s="77"/>
      <c r="D437" s="78">
        <v>1</v>
      </c>
      <c r="E437" s="79"/>
      <c r="F437" s="80"/>
      <c r="G437" s="77"/>
      <c r="H437" s="81"/>
      <c r="I437" s="82"/>
      <c r="J437" s="82"/>
      <c r="K437" s="51"/>
      <c r="L437" s="83">
        <v>437</v>
      </c>
      <c r="M437" s="83"/>
      <c r="N437" s="84">
        <v>1</v>
      </c>
      <c r="O437" s="93" t="str">
        <f>REPLACE(INDEX(GroupVertices[Group], MATCH(Edges[[#This Row],[Vertex 1]],GroupVertices[Vertex],0)),1,1,"")</f>
        <v>1</v>
      </c>
      <c r="P437" s="93" t="str">
        <f>REPLACE(INDEX(GroupVertices[Group], MATCH(Edges[[#This Row],[Vertex 2]],GroupVertices[Vertex],0)),1,1,"")</f>
        <v>1</v>
      </c>
    </row>
    <row r="438" spans="1:16" ht="15.75" customHeight="1" thickTop="1" thickBot="1" x14ac:dyDescent="0.3">
      <c r="A438" s="76" t="s">
        <v>496</v>
      </c>
      <c r="B438" s="76" t="s">
        <v>497</v>
      </c>
      <c r="C438" s="77"/>
      <c r="D438" s="78">
        <v>1.2857142857142856</v>
      </c>
      <c r="E438" s="79"/>
      <c r="F438" s="80"/>
      <c r="G438" s="77"/>
      <c r="H438" s="81"/>
      <c r="I438" s="82"/>
      <c r="J438" s="82"/>
      <c r="K438" s="51"/>
      <c r="L438" s="83">
        <v>438</v>
      </c>
      <c r="M438" s="83"/>
      <c r="N438" s="84">
        <v>3</v>
      </c>
      <c r="O438" s="93" t="str">
        <f>REPLACE(INDEX(GroupVertices[Group], MATCH(Edges[[#This Row],[Vertex 1]],GroupVertices[Vertex],0)),1,1,"")</f>
        <v>1</v>
      </c>
      <c r="P438" s="93" t="str">
        <f>REPLACE(INDEX(GroupVertices[Group], MATCH(Edges[[#This Row],[Vertex 2]],GroupVertices[Vertex],0)),1,1,"")</f>
        <v>1</v>
      </c>
    </row>
    <row r="439" spans="1:16" ht="15.75" customHeight="1" thickTop="1" thickBot="1" x14ac:dyDescent="0.3">
      <c r="A439" s="76" t="s">
        <v>496</v>
      </c>
      <c r="B439" s="76" t="s">
        <v>498</v>
      </c>
      <c r="C439" s="77"/>
      <c r="D439" s="78">
        <v>1</v>
      </c>
      <c r="E439" s="79"/>
      <c r="F439" s="80"/>
      <c r="G439" s="77"/>
      <c r="H439" s="81"/>
      <c r="I439" s="82"/>
      <c r="J439" s="82"/>
      <c r="K439" s="51"/>
      <c r="L439" s="83">
        <v>439</v>
      </c>
      <c r="M439" s="83"/>
      <c r="N439" s="84">
        <v>1</v>
      </c>
      <c r="O439" s="93" t="str">
        <f>REPLACE(INDEX(GroupVertices[Group], MATCH(Edges[[#This Row],[Vertex 1]],GroupVertices[Vertex],0)),1,1,"")</f>
        <v>1</v>
      </c>
      <c r="P439" s="93" t="str">
        <f>REPLACE(INDEX(GroupVertices[Group], MATCH(Edges[[#This Row],[Vertex 2]],GroupVertices[Vertex],0)),1,1,"")</f>
        <v>1</v>
      </c>
    </row>
    <row r="440" spans="1:16" ht="15.75" customHeight="1" thickTop="1" thickBot="1" x14ac:dyDescent="0.3">
      <c r="A440" s="76" t="s">
        <v>499</v>
      </c>
      <c r="B440" s="76" t="s">
        <v>500</v>
      </c>
      <c r="C440" s="77"/>
      <c r="D440" s="78">
        <v>1.5714285714285714</v>
      </c>
      <c r="E440" s="79"/>
      <c r="F440" s="80"/>
      <c r="G440" s="77"/>
      <c r="H440" s="81"/>
      <c r="I440" s="82"/>
      <c r="J440" s="82"/>
      <c r="K440" s="51"/>
      <c r="L440" s="83">
        <v>440</v>
      </c>
      <c r="M440" s="83"/>
      <c r="N440" s="84">
        <v>5</v>
      </c>
      <c r="O440" s="93" t="str">
        <f>REPLACE(INDEX(GroupVertices[Group], MATCH(Edges[[#This Row],[Vertex 1]],GroupVertices[Vertex],0)),1,1,"")</f>
        <v>30</v>
      </c>
      <c r="P440" s="93" t="str">
        <f>REPLACE(INDEX(GroupVertices[Group], MATCH(Edges[[#This Row],[Vertex 2]],GroupVertices[Vertex],0)),1,1,"")</f>
        <v>30</v>
      </c>
    </row>
    <row r="441" spans="1:16" ht="15.75" customHeight="1" thickTop="1" thickBot="1" x14ac:dyDescent="0.3">
      <c r="A441" s="76" t="s">
        <v>499</v>
      </c>
      <c r="B441" s="76" t="s">
        <v>501</v>
      </c>
      <c r="C441" s="77"/>
      <c r="D441" s="78">
        <v>1.1428571428571428</v>
      </c>
      <c r="E441" s="79"/>
      <c r="F441" s="80"/>
      <c r="G441" s="77"/>
      <c r="H441" s="81"/>
      <c r="I441" s="82"/>
      <c r="J441" s="82"/>
      <c r="K441" s="51"/>
      <c r="L441" s="83">
        <v>441</v>
      </c>
      <c r="M441" s="83"/>
      <c r="N441" s="84">
        <v>2</v>
      </c>
      <c r="O441" s="93" t="str">
        <f>REPLACE(INDEX(GroupVertices[Group], MATCH(Edges[[#This Row],[Vertex 1]],GroupVertices[Vertex],0)),1,1,"")</f>
        <v>30</v>
      </c>
      <c r="P441" s="93" t="str">
        <f>REPLACE(INDEX(GroupVertices[Group], MATCH(Edges[[#This Row],[Vertex 2]],GroupVertices[Vertex],0)),1,1,"")</f>
        <v>30</v>
      </c>
    </row>
    <row r="442" spans="1:16" ht="15.75" customHeight="1" thickTop="1" thickBot="1" x14ac:dyDescent="0.3">
      <c r="A442" s="76" t="s">
        <v>483</v>
      </c>
      <c r="B442" s="76" t="s">
        <v>484</v>
      </c>
      <c r="C442" s="77"/>
      <c r="D442" s="78">
        <v>1.4285714285714286</v>
      </c>
      <c r="E442" s="79"/>
      <c r="F442" s="80"/>
      <c r="G442" s="77"/>
      <c r="H442" s="81"/>
      <c r="I442" s="82"/>
      <c r="J442" s="82"/>
      <c r="K442" s="51"/>
      <c r="L442" s="83">
        <v>442</v>
      </c>
      <c r="M442" s="83"/>
      <c r="N442" s="84">
        <v>4</v>
      </c>
      <c r="O442" s="93" t="str">
        <f>REPLACE(INDEX(GroupVertices[Group], MATCH(Edges[[#This Row],[Vertex 1]],GroupVertices[Vertex],0)),1,1,"")</f>
        <v>1</v>
      </c>
      <c r="P442" s="93" t="str">
        <f>REPLACE(INDEX(GroupVertices[Group], MATCH(Edges[[#This Row],[Vertex 2]],GroupVertices[Vertex],0)),1,1,"")</f>
        <v>1</v>
      </c>
    </row>
    <row r="443" spans="1:16" ht="15.75" customHeight="1" thickTop="1" thickBot="1" x14ac:dyDescent="0.3">
      <c r="A443" s="76" t="s">
        <v>483</v>
      </c>
      <c r="B443" s="76" t="s">
        <v>362</v>
      </c>
      <c r="C443" s="77"/>
      <c r="D443" s="78">
        <v>1.4285714285714286</v>
      </c>
      <c r="E443" s="79"/>
      <c r="F443" s="80"/>
      <c r="G443" s="77"/>
      <c r="H443" s="81"/>
      <c r="I443" s="82"/>
      <c r="J443" s="82"/>
      <c r="K443" s="51"/>
      <c r="L443" s="83">
        <v>443</v>
      </c>
      <c r="M443" s="83"/>
      <c r="N443" s="84">
        <v>4</v>
      </c>
      <c r="O443" s="93" t="str">
        <f>REPLACE(INDEX(GroupVertices[Group], MATCH(Edges[[#This Row],[Vertex 1]],GroupVertices[Vertex],0)),1,1,"")</f>
        <v>1</v>
      </c>
      <c r="P443" s="93" t="str">
        <f>REPLACE(INDEX(GroupVertices[Group], MATCH(Edges[[#This Row],[Vertex 2]],GroupVertices[Vertex],0)),1,1,"")</f>
        <v>1</v>
      </c>
    </row>
    <row r="444" spans="1:16" ht="15.75" customHeight="1" thickTop="1" thickBot="1" x14ac:dyDescent="0.3">
      <c r="A444" s="76" t="s">
        <v>502</v>
      </c>
      <c r="B444" s="76" t="s">
        <v>503</v>
      </c>
      <c r="C444" s="77"/>
      <c r="D444" s="78">
        <v>1.2857142857142856</v>
      </c>
      <c r="E444" s="79"/>
      <c r="F444" s="80"/>
      <c r="G444" s="77"/>
      <c r="H444" s="81"/>
      <c r="I444" s="82"/>
      <c r="J444" s="82"/>
      <c r="K444" s="51"/>
      <c r="L444" s="83">
        <v>444</v>
      </c>
      <c r="M444" s="83"/>
      <c r="N444" s="84">
        <v>3</v>
      </c>
      <c r="O444" s="93" t="str">
        <f>REPLACE(INDEX(GroupVertices[Group], MATCH(Edges[[#This Row],[Vertex 1]],GroupVertices[Vertex],0)),1,1,"")</f>
        <v>1</v>
      </c>
      <c r="P444" s="93" t="str">
        <f>REPLACE(INDEX(GroupVertices[Group], MATCH(Edges[[#This Row],[Vertex 2]],GroupVertices[Vertex],0)),1,1,"")</f>
        <v>1</v>
      </c>
    </row>
    <row r="445" spans="1:16" ht="15.75" customHeight="1" thickTop="1" thickBot="1" x14ac:dyDescent="0.3">
      <c r="A445" s="76" t="s">
        <v>502</v>
      </c>
      <c r="B445" s="76" t="s">
        <v>313</v>
      </c>
      <c r="C445" s="77"/>
      <c r="D445" s="78">
        <v>1.2857142857142856</v>
      </c>
      <c r="E445" s="79"/>
      <c r="F445" s="80"/>
      <c r="G445" s="77"/>
      <c r="H445" s="81"/>
      <c r="I445" s="82"/>
      <c r="J445" s="82"/>
      <c r="K445" s="51"/>
      <c r="L445" s="83">
        <v>445</v>
      </c>
      <c r="M445" s="83"/>
      <c r="N445" s="84">
        <v>3</v>
      </c>
      <c r="O445" s="93" t="str">
        <f>REPLACE(INDEX(GroupVertices[Group], MATCH(Edges[[#This Row],[Vertex 1]],GroupVertices[Vertex],0)),1,1,"")</f>
        <v>1</v>
      </c>
      <c r="P445" s="93" t="str">
        <f>REPLACE(INDEX(GroupVertices[Group], MATCH(Edges[[#This Row],[Vertex 2]],GroupVertices[Vertex],0)),1,1,"")</f>
        <v>1</v>
      </c>
    </row>
    <row r="446" spans="1:16" ht="15.75" customHeight="1" thickTop="1" thickBot="1" x14ac:dyDescent="0.3">
      <c r="A446" s="76" t="s">
        <v>502</v>
      </c>
      <c r="B446" s="76" t="s">
        <v>243</v>
      </c>
      <c r="C446" s="77"/>
      <c r="D446" s="78">
        <v>1.5714285714285714</v>
      </c>
      <c r="E446" s="79"/>
      <c r="F446" s="80"/>
      <c r="G446" s="77"/>
      <c r="H446" s="81"/>
      <c r="I446" s="82"/>
      <c r="J446" s="82"/>
      <c r="K446" s="51"/>
      <c r="L446" s="83">
        <v>446</v>
      </c>
      <c r="M446" s="83"/>
      <c r="N446" s="84">
        <v>5</v>
      </c>
      <c r="O446" s="93" t="str">
        <f>REPLACE(INDEX(GroupVertices[Group], MATCH(Edges[[#This Row],[Vertex 1]],GroupVertices[Vertex],0)),1,1,"")</f>
        <v>1</v>
      </c>
      <c r="P446" s="93" t="str">
        <f>REPLACE(INDEX(GroupVertices[Group], MATCH(Edges[[#This Row],[Vertex 2]],GroupVertices[Vertex],0)),1,1,"")</f>
        <v>1</v>
      </c>
    </row>
    <row r="447" spans="1:16" ht="15.75" customHeight="1" thickTop="1" thickBot="1" x14ac:dyDescent="0.3">
      <c r="A447" s="76" t="s">
        <v>504</v>
      </c>
      <c r="B447" s="76" t="s">
        <v>505</v>
      </c>
      <c r="C447" s="77"/>
      <c r="D447" s="78">
        <v>1</v>
      </c>
      <c r="E447" s="79"/>
      <c r="F447" s="80"/>
      <c r="G447" s="77"/>
      <c r="H447" s="81"/>
      <c r="I447" s="82"/>
      <c r="J447" s="82"/>
      <c r="K447" s="51"/>
      <c r="L447" s="83">
        <v>447</v>
      </c>
      <c r="M447" s="83"/>
      <c r="N447" s="84">
        <v>1</v>
      </c>
      <c r="O447" s="93" t="str">
        <f>REPLACE(INDEX(GroupVertices[Group], MATCH(Edges[[#This Row],[Vertex 1]],GroupVertices[Vertex],0)),1,1,"")</f>
        <v>1</v>
      </c>
      <c r="P447" s="93" t="str">
        <f>REPLACE(INDEX(GroupVertices[Group], MATCH(Edges[[#This Row],[Vertex 2]],GroupVertices[Vertex],0)),1,1,"")</f>
        <v>1</v>
      </c>
    </row>
    <row r="448" spans="1:16" ht="15.75" customHeight="1" thickTop="1" thickBot="1" x14ac:dyDescent="0.3">
      <c r="A448" s="76" t="s">
        <v>504</v>
      </c>
      <c r="B448" s="76" t="s">
        <v>506</v>
      </c>
      <c r="C448" s="77"/>
      <c r="D448" s="78">
        <v>1.8571428571428572</v>
      </c>
      <c r="E448" s="79"/>
      <c r="F448" s="80"/>
      <c r="G448" s="77"/>
      <c r="H448" s="81"/>
      <c r="I448" s="82"/>
      <c r="J448" s="82"/>
      <c r="K448" s="51"/>
      <c r="L448" s="83">
        <v>448</v>
      </c>
      <c r="M448" s="83"/>
      <c r="N448" s="84">
        <v>7</v>
      </c>
      <c r="O448" s="93" t="str">
        <f>REPLACE(INDEX(GroupVertices[Group], MATCH(Edges[[#This Row],[Vertex 1]],GroupVertices[Vertex],0)),1,1,"")</f>
        <v>1</v>
      </c>
      <c r="P448" s="93" t="str">
        <f>REPLACE(INDEX(GroupVertices[Group], MATCH(Edges[[#This Row],[Vertex 2]],GroupVertices[Vertex],0)),1,1,"")</f>
        <v>1</v>
      </c>
    </row>
    <row r="449" spans="1:16" ht="15.75" customHeight="1" thickTop="1" thickBot="1" x14ac:dyDescent="0.3">
      <c r="A449" s="76" t="s">
        <v>507</v>
      </c>
      <c r="B449" s="76" t="s">
        <v>432</v>
      </c>
      <c r="C449" s="77"/>
      <c r="D449" s="78">
        <v>1.2857142857142856</v>
      </c>
      <c r="E449" s="79"/>
      <c r="F449" s="80"/>
      <c r="G449" s="77"/>
      <c r="H449" s="81"/>
      <c r="I449" s="82"/>
      <c r="J449" s="82"/>
      <c r="K449" s="51"/>
      <c r="L449" s="83">
        <v>449</v>
      </c>
      <c r="M449" s="83"/>
      <c r="N449" s="84">
        <v>3</v>
      </c>
      <c r="O449" s="93" t="str">
        <f>REPLACE(INDEX(GroupVertices[Group], MATCH(Edges[[#This Row],[Vertex 1]],GroupVertices[Vertex],0)),1,1,"")</f>
        <v>1</v>
      </c>
      <c r="P449" s="93" t="str">
        <f>REPLACE(INDEX(GroupVertices[Group], MATCH(Edges[[#This Row],[Vertex 2]],GroupVertices[Vertex],0)),1,1,"")</f>
        <v>1</v>
      </c>
    </row>
    <row r="450" spans="1:16" ht="15.75" customHeight="1" thickTop="1" thickBot="1" x14ac:dyDescent="0.3">
      <c r="A450" s="76" t="s">
        <v>279</v>
      </c>
      <c r="B450" s="76" t="s">
        <v>280</v>
      </c>
      <c r="C450" s="77"/>
      <c r="D450" s="78">
        <v>1</v>
      </c>
      <c r="E450" s="79"/>
      <c r="F450" s="80"/>
      <c r="G450" s="77"/>
      <c r="H450" s="81"/>
      <c r="I450" s="82"/>
      <c r="J450" s="82"/>
      <c r="K450" s="51"/>
      <c r="L450" s="83">
        <v>450</v>
      </c>
      <c r="M450" s="83"/>
      <c r="N450" s="84">
        <v>1</v>
      </c>
      <c r="O450" s="93" t="str">
        <f>REPLACE(INDEX(GroupVertices[Group], MATCH(Edges[[#This Row],[Vertex 1]],GroupVertices[Vertex],0)),1,1,"")</f>
        <v>26</v>
      </c>
      <c r="P450" s="93" t="str">
        <f>REPLACE(INDEX(GroupVertices[Group], MATCH(Edges[[#This Row],[Vertex 2]],GroupVertices[Vertex],0)),1,1,"")</f>
        <v>26</v>
      </c>
    </row>
    <row r="451" spans="1:16" ht="15.75" customHeight="1" thickTop="1" thickBot="1" x14ac:dyDescent="0.3">
      <c r="A451" s="76" t="s">
        <v>287</v>
      </c>
      <c r="B451" s="76" t="s">
        <v>272</v>
      </c>
      <c r="C451" s="77"/>
      <c r="D451" s="78">
        <v>1</v>
      </c>
      <c r="E451" s="79"/>
      <c r="F451" s="80"/>
      <c r="G451" s="77"/>
      <c r="H451" s="81"/>
      <c r="I451" s="82"/>
      <c r="J451" s="82"/>
      <c r="K451" s="51"/>
      <c r="L451" s="83">
        <v>451</v>
      </c>
      <c r="M451" s="83"/>
      <c r="N451" s="84">
        <v>1</v>
      </c>
      <c r="O451" s="93" t="str">
        <f>REPLACE(INDEX(GroupVertices[Group], MATCH(Edges[[#This Row],[Vertex 1]],GroupVertices[Vertex],0)),1,1,"")</f>
        <v>1</v>
      </c>
      <c r="P451" s="93" t="str">
        <f>REPLACE(INDEX(GroupVertices[Group], MATCH(Edges[[#This Row],[Vertex 2]],GroupVertices[Vertex],0)),1,1,"")</f>
        <v>1</v>
      </c>
    </row>
    <row r="452" spans="1:16" ht="15.75" customHeight="1" thickTop="1" thickBot="1" x14ac:dyDescent="0.3">
      <c r="A452" s="76" t="s">
        <v>432</v>
      </c>
      <c r="B452" s="76" t="s">
        <v>508</v>
      </c>
      <c r="C452" s="77"/>
      <c r="D452" s="78">
        <v>1</v>
      </c>
      <c r="E452" s="79"/>
      <c r="F452" s="80"/>
      <c r="G452" s="77"/>
      <c r="H452" s="81"/>
      <c r="I452" s="82"/>
      <c r="J452" s="82"/>
      <c r="K452" s="51"/>
      <c r="L452" s="83">
        <v>452</v>
      </c>
      <c r="M452" s="83"/>
      <c r="N452" s="84">
        <v>1</v>
      </c>
      <c r="O452" s="93" t="str">
        <f>REPLACE(INDEX(GroupVertices[Group], MATCH(Edges[[#This Row],[Vertex 1]],GroupVertices[Vertex],0)),1,1,"")</f>
        <v>1</v>
      </c>
      <c r="P452" s="93" t="str">
        <f>REPLACE(INDEX(GroupVertices[Group], MATCH(Edges[[#This Row],[Vertex 2]],GroupVertices[Vertex],0)),1,1,"")</f>
        <v>1</v>
      </c>
    </row>
    <row r="453" spans="1:16" ht="15.75" customHeight="1" thickTop="1" thickBot="1" x14ac:dyDescent="0.3">
      <c r="A453" s="76" t="s">
        <v>432</v>
      </c>
      <c r="B453" s="76" t="s">
        <v>509</v>
      </c>
      <c r="C453" s="77"/>
      <c r="D453" s="78">
        <v>1</v>
      </c>
      <c r="E453" s="79"/>
      <c r="F453" s="80"/>
      <c r="G453" s="77"/>
      <c r="H453" s="81"/>
      <c r="I453" s="82"/>
      <c r="J453" s="82"/>
      <c r="K453" s="51"/>
      <c r="L453" s="83">
        <v>453</v>
      </c>
      <c r="M453" s="83"/>
      <c r="N453" s="84">
        <v>1</v>
      </c>
      <c r="O453" s="93" t="str">
        <f>REPLACE(INDEX(GroupVertices[Group], MATCH(Edges[[#This Row],[Vertex 1]],GroupVertices[Vertex],0)),1,1,"")</f>
        <v>1</v>
      </c>
      <c r="P453" s="93" t="str">
        <f>REPLACE(INDEX(GroupVertices[Group], MATCH(Edges[[#This Row],[Vertex 2]],GroupVertices[Vertex],0)),1,1,"")</f>
        <v>1</v>
      </c>
    </row>
    <row r="454" spans="1:16" ht="15.75" customHeight="1" thickTop="1" thickBot="1" x14ac:dyDescent="0.3">
      <c r="A454" s="76" t="s">
        <v>432</v>
      </c>
      <c r="B454" s="76" t="s">
        <v>510</v>
      </c>
      <c r="C454" s="77"/>
      <c r="D454" s="78">
        <v>1</v>
      </c>
      <c r="E454" s="79"/>
      <c r="F454" s="80"/>
      <c r="G454" s="77"/>
      <c r="H454" s="81"/>
      <c r="I454" s="82"/>
      <c r="J454" s="82"/>
      <c r="K454" s="51"/>
      <c r="L454" s="83">
        <v>454</v>
      </c>
      <c r="M454" s="83"/>
      <c r="N454" s="84">
        <v>1</v>
      </c>
      <c r="O454" s="93" t="str">
        <f>REPLACE(INDEX(GroupVertices[Group], MATCH(Edges[[#This Row],[Vertex 1]],GroupVertices[Vertex],0)),1,1,"")</f>
        <v>1</v>
      </c>
      <c r="P454" s="93" t="str">
        <f>REPLACE(INDEX(GroupVertices[Group], MATCH(Edges[[#This Row],[Vertex 2]],GroupVertices[Vertex],0)),1,1,"")</f>
        <v>1</v>
      </c>
    </row>
    <row r="455" spans="1:16" ht="15.75" customHeight="1" thickTop="1" thickBot="1" x14ac:dyDescent="0.3">
      <c r="A455" s="76" t="s">
        <v>432</v>
      </c>
      <c r="B455" s="76" t="s">
        <v>289</v>
      </c>
      <c r="C455" s="77"/>
      <c r="D455" s="78">
        <v>1.2857142857142856</v>
      </c>
      <c r="E455" s="79"/>
      <c r="F455" s="80"/>
      <c r="G455" s="77"/>
      <c r="H455" s="81"/>
      <c r="I455" s="82"/>
      <c r="J455" s="82"/>
      <c r="K455" s="51"/>
      <c r="L455" s="83">
        <v>455</v>
      </c>
      <c r="M455" s="83"/>
      <c r="N455" s="84">
        <v>3</v>
      </c>
      <c r="O455" s="93" t="str">
        <f>REPLACE(INDEX(GroupVertices[Group], MATCH(Edges[[#This Row],[Vertex 1]],GroupVertices[Vertex],0)),1,1,"")</f>
        <v>1</v>
      </c>
      <c r="P455" s="93" t="str">
        <f>REPLACE(INDEX(GroupVertices[Group], MATCH(Edges[[#This Row],[Vertex 2]],GroupVertices[Vertex],0)),1,1,"")</f>
        <v>1</v>
      </c>
    </row>
    <row r="456" spans="1:16" ht="15.75" customHeight="1" thickTop="1" thickBot="1" x14ac:dyDescent="0.3">
      <c r="A456" s="76" t="s">
        <v>234</v>
      </c>
      <c r="B456" s="76" t="s">
        <v>235</v>
      </c>
      <c r="C456" s="77"/>
      <c r="D456" s="78">
        <v>1</v>
      </c>
      <c r="E456" s="79"/>
      <c r="F456" s="80"/>
      <c r="G456" s="77"/>
      <c r="H456" s="81"/>
      <c r="I456" s="82"/>
      <c r="J456" s="82"/>
      <c r="K456" s="51"/>
      <c r="L456" s="83">
        <v>456</v>
      </c>
      <c r="M456" s="83"/>
      <c r="N456" s="84">
        <v>1</v>
      </c>
      <c r="O456" s="93" t="str">
        <f>REPLACE(INDEX(GroupVertices[Group], MATCH(Edges[[#This Row],[Vertex 1]],GroupVertices[Vertex],0)),1,1,"")</f>
        <v>1</v>
      </c>
      <c r="P456" s="93" t="str">
        <f>REPLACE(INDEX(GroupVertices[Group], MATCH(Edges[[#This Row],[Vertex 2]],GroupVertices[Vertex],0)),1,1,"")</f>
        <v>1</v>
      </c>
    </row>
    <row r="457" spans="1:16" ht="15.75" customHeight="1" thickTop="1" thickBot="1" x14ac:dyDescent="0.3">
      <c r="A457" s="76" t="s">
        <v>234</v>
      </c>
      <c r="B457" s="76" t="s">
        <v>217</v>
      </c>
      <c r="C457" s="77"/>
      <c r="D457" s="78">
        <v>2</v>
      </c>
      <c r="E457" s="79"/>
      <c r="F457" s="80"/>
      <c r="G457" s="77"/>
      <c r="H457" s="81"/>
      <c r="I457" s="82"/>
      <c r="J457" s="82"/>
      <c r="K457" s="51"/>
      <c r="L457" s="83">
        <v>457</v>
      </c>
      <c r="M457" s="83"/>
      <c r="N457" s="84">
        <v>8</v>
      </c>
      <c r="O457" s="93" t="str">
        <f>REPLACE(INDEX(GroupVertices[Group], MATCH(Edges[[#This Row],[Vertex 1]],GroupVertices[Vertex],0)),1,1,"")</f>
        <v>1</v>
      </c>
      <c r="P457" s="93" t="str">
        <f>REPLACE(INDEX(GroupVertices[Group], MATCH(Edges[[#This Row],[Vertex 2]],GroupVertices[Vertex],0)),1,1,"")</f>
        <v>1</v>
      </c>
    </row>
    <row r="458" spans="1:16" ht="15.75" customHeight="1" thickTop="1" thickBot="1" x14ac:dyDescent="0.3">
      <c r="A458" s="76" t="s">
        <v>234</v>
      </c>
      <c r="B458" s="76" t="s">
        <v>236</v>
      </c>
      <c r="C458" s="77"/>
      <c r="D458" s="78">
        <v>1.5714285714285714</v>
      </c>
      <c r="E458" s="79"/>
      <c r="F458" s="80"/>
      <c r="G458" s="77"/>
      <c r="H458" s="81"/>
      <c r="I458" s="82"/>
      <c r="J458" s="82"/>
      <c r="K458" s="51"/>
      <c r="L458" s="83">
        <v>458</v>
      </c>
      <c r="M458" s="83"/>
      <c r="N458" s="84">
        <v>5</v>
      </c>
      <c r="O458" s="93" t="str">
        <f>REPLACE(INDEX(GroupVertices[Group], MATCH(Edges[[#This Row],[Vertex 1]],GroupVertices[Vertex],0)),1,1,"")</f>
        <v>1</v>
      </c>
      <c r="P458" s="93" t="str">
        <f>REPLACE(INDEX(GroupVertices[Group], MATCH(Edges[[#This Row],[Vertex 2]],GroupVertices[Vertex],0)),1,1,"")</f>
        <v>1</v>
      </c>
    </row>
    <row r="459" spans="1:16" ht="15.75" customHeight="1" thickTop="1" thickBot="1" x14ac:dyDescent="0.3">
      <c r="A459" s="76" t="s">
        <v>234</v>
      </c>
      <c r="B459" s="76" t="s">
        <v>237</v>
      </c>
      <c r="C459" s="77"/>
      <c r="D459" s="78">
        <v>1.2857142857142856</v>
      </c>
      <c r="E459" s="79"/>
      <c r="F459" s="80"/>
      <c r="G459" s="77"/>
      <c r="H459" s="81"/>
      <c r="I459" s="82"/>
      <c r="J459" s="82"/>
      <c r="K459" s="51"/>
      <c r="L459" s="83">
        <v>459</v>
      </c>
      <c r="M459" s="83"/>
      <c r="N459" s="84">
        <v>3</v>
      </c>
      <c r="O459" s="93" t="str">
        <f>REPLACE(INDEX(GroupVertices[Group], MATCH(Edges[[#This Row],[Vertex 1]],GroupVertices[Vertex],0)),1,1,"")</f>
        <v>1</v>
      </c>
      <c r="P459" s="93" t="str">
        <f>REPLACE(INDEX(GroupVertices[Group], MATCH(Edges[[#This Row],[Vertex 2]],GroupVertices[Vertex],0)),1,1,"")</f>
        <v>1</v>
      </c>
    </row>
    <row r="460" spans="1:16" ht="15.75" customHeight="1" thickTop="1" thickBot="1" x14ac:dyDescent="0.3">
      <c r="A460" s="76" t="s">
        <v>411</v>
      </c>
      <c r="B460" s="76" t="s">
        <v>412</v>
      </c>
      <c r="C460" s="77"/>
      <c r="D460" s="78">
        <v>1</v>
      </c>
      <c r="E460" s="79"/>
      <c r="F460" s="80"/>
      <c r="G460" s="77"/>
      <c r="H460" s="81"/>
      <c r="I460" s="82"/>
      <c r="J460" s="82"/>
      <c r="K460" s="51"/>
      <c r="L460" s="83">
        <v>460</v>
      </c>
      <c r="M460" s="83"/>
      <c r="N460" s="84">
        <v>1</v>
      </c>
      <c r="O460" s="93" t="str">
        <f>REPLACE(INDEX(GroupVertices[Group], MATCH(Edges[[#This Row],[Vertex 1]],GroupVertices[Vertex],0)),1,1,"")</f>
        <v>1</v>
      </c>
      <c r="P460" s="93" t="str">
        <f>REPLACE(INDEX(GroupVertices[Group], MATCH(Edges[[#This Row],[Vertex 2]],GroupVertices[Vertex],0)),1,1,"")</f>
        <v>1</v>
      </c>
    </row>
    <row r="461" spans="1:16" ht="15.75" customHeight="1" thickTop="1" thickBot="1" x14ac:dyDescent="0.3">
      <c r="A461" s="76" t="s">
        <v>411</v>
      </c>
      <c r="B461" s="76" t="s">
        <v>413</v>
      </c>
      <c r="C461" s="77"/>
      <c r="D461" s="78">
        <v>1</v>
      </c>
      <c r="E461" s="79"/>
      <c r="F461" s="80"/>
      <c r="G461" s="77"/>
      <c r="H461" s="81"/>
      <c r="I461" s="82"/>
      <c r="J461" s="82"/>
      <c r="K461" s="51"/>
      <c r="L461" s="83">
        <v>461</v>
      </c>
      <c r="M461" s="83"/>
      <c r="N461" s="84">
        <v>1</v>
      </c>
      <c r="O461" s="93" t="str">
        <f>REPLACE(INDEX(GroupVertices[Group], MATCH(Edges[[#This Row],[Vertex 1]],GroupVertices[Vertex],0)),1,1,"")</f>
        <v>1</v>
      </c>
      <c r="P461" s="93" t="str">
        <f>REPLACE(INDEX(GroupVertices[Group], MATCH(Edges[[#This Row],[Vertex 2]],GroupVertices[Vertex],0)),1,1,"")</f>
        <v>1</v>
      </c>
    </row>
    <row r="462" spans="1:16" ht="15.75" customHeight="1" thickTop="1" thickBot="1" x14ac:dyDescent="0.3">
      <c r="A462" s="76" t="s">
        <v>443</v>
      </c>
      <c r="B462" s="76" t="s">
        <v>444</v>
      </c>
      <c r="C462" s="77"/>
      <c r="D462" s="78">
        <v>1.2857142857142856</v>
      </c>
      <c r="E462" s="79"/>
      <c r="F462" s="80"/>
      <c r="G462" s="77"/>
      <c r="H462" s="81"/>
      <c r="I462" s="82"/>
      <c r="J462" s="82"/>
      <c r="K462" s="51"/>
      <c r="L462" s="83">
        <v>462</v>
      </c>
      <c r="M462" s="83"/>
      <c r="N462" s="84">
        <v>3</v>
      </c>
      <c r="O462" s="93" t="str">
        <f>REPLACE(INDEX(GroupVertices[Group], MATCH(Edges[[#This Row],[Vertex 1]],GroupVertices[Vertex],0)),1,1,"")</f>
        <v>1</v>
      </c>
      <c r="P462" s="93" t="str">
        <f>REPLACE(INDEX(GroupVertices[Group], MATCH(Edges[[#This Row],[Vertex 2]],GroupVertices[Vertex],0)),1,1,"")</f>
        <v>1</v>
      </c>
    </row>
    <row r="463" spans="1:16" ht="15.75" customHeight="1" thickTop="1" thickBot="1" x14ac:dyDescent="0.3">
      <c r="A463" s="76" t="s">
        <v>443</v>
      </c>
      <c r="B463" s="76" t="s">
        <v>511</v>
      </c>
      <c r="C463" s="77"/>
      <c r="D463" s="78">
        <v>2.5714285714285712</v>
      </c>
      <c r="E463" s="79"/>
      <c r="F463" s="80"/>
      <c r="G463" s="77"/>
      <c r="H463" s="81"/>
      <c r="I463" s="82"/>
      <c r="J463" s="82"/>
      <c r="K463" s="51"/>
      <c r="L463" s="83">
        <v>463</v>
      </c>
      <c r="M463" s="83"/>
      <c r="N463" s="84">
        <v>12</v>
      </c>
      <c r="O463" s="93" t="str">
        <f>REPLACE(INDEX(GroupVertices[Group], MATCH(Edges[[#This Row],[Vertex 1]],GroupVertices[Vertex],0)),1,1,"")</f>
        <v>1</v>
      </c>
      <c r="P463" s="93" t="str">
        <f>REPLACE(INDEX(GroupVertices[Group], MATCH(Edges[[#This Row],[Vertex 2]],GroupVertices[Vertex],0)),1,1,"")</f>
        <v>1</v>
      </c>
    </row>
    <row r="464" spans="1:16" ht="15.75" customHeight="1" thickTop="1" thickBot="1" x14ac:dyDescent="0.3">
      <c r="A464" s="76" t="s">
        <v>443</v>
      </c>
      <c r="B464" s="76" t="s">
        <v>449</v>
      </c>
      <c r="C464" s="77"/>
      <c r="D464" s="78">
        <v>1.1428571428571428</v>
      </c>
      <c r="E464" s="79"/>
      <c r="F464" s="80"/>
      <c r="G464" s="77"/>
      <c r="H464" s="81"/>
      <c r="I464" s="82"/>
      <c r="J464" s="82"/>
      <c r="K464" s="51"/>
      <c r="L464" s="83">
        <v>464</v>
      </c>
      <c r="M464" s="83"/>
      <c r="N464" s="84">
        <v>2</v>
      </c>
      <c r="O464" s="93" t="str">
        <f>REPLACE(INDEX(GroupVertices[Group], MATCH(Edges[[#This Row],[Vertex 1]],GroupVertices[Vertex],0)),1,1,"")</f>
        <v>1</v>
      </c>
      <c r="P464" s="93" t="str">
        <f>REPLACE(INDEX(GroupVertices[Group], MATCH(Edges[[#This Row],[Vertex 2]],GroupVertices[Vertex],0)),1,1,"")</f>
        <v>1</v>
      </c>
    </row>
    <row r="465" spans="1:16" ht="15.75" customHeight="1" thickTop="1" thickBot="1" x14ac:dyDescent="0.3">
      <c r="A465" s="76" t="s">
        <v>443</v>
      </c>
      <c r="B465" s="76" t="s">
        <v>205</v>
      </c>
      <c r="C465" s="77"/>
      <c r="D465" s="78">
        <v>1</v>
      </c>
      <c r="E465" s="79"/>
      <c r="F465" s="80"/>
      <c r="G465" s="77"/>
      <c r="H465" s="81"/>
      <c r="I465" s="82"/>
      <c r="J465" s="82"/>
      <c r="K465" s="51"/>
      <c r="L465" s="83">
        <v>465</v>
      </c>
      <c r="M465" s="83"/>
      <c r="N465" s="84">
        <v>1</v>
      </c>
      <c r="O465" s="93" t="str">
        <f>REPLACE(INDEX(GroupVertices[Group], MATCH(Edges[[#This Row],[Vertex 1]],GroupVertices[Vertex],0)),1,1,"")</f>
        <v>1</v>
      </c>
      <c r="P465" s="93" t="str">
        <f>REPLACE(INDEX(GroupVertices[Group], MATCH(Edges[[#This Row],[Vertex 2]],GroupVertices[Vertex],0)),1,1,"")</f>
        <v>1</v>
      </c>
    </row>
    <row r="466" spans="1:16" ht="15.75" customHeight="1" thickTop="1" thickBot="1" x14ac:dyDescent="0.3">
      <c r="A466" s="76" t="s">
        <v>443</v>
      </c>
      <c r="B466" s="76" t="s">
        <v>252</v>
      </c>
      <c r="C466" s="77"/>
      <c r="D466" s="78">
        <v>1.1428571428571428</v>
      </c>
      <c r="E466" s="79"/>
      <c r="F466" s="80"/>
      <c r="G466" s="77"/>
      <c r="H466" s="81"/>
      <c r="I466" s="82"/>
      <c r="J466" s="82"/>
      <c r="K466" s="51"/>
      <c r="L466" s="83">
        <v>466</v>
      </c>
      <c r="M466" s="83"/>
      <c r="N466" s="84">
        <v>2</v>
      </c>
      <c r="O466" s="93" t="str">
        <f>REPLACE(INDEX(GroupVertices[Group], MATCH(Edges[[#This Row],[Vertex 1]],GroupVertices[Vertex],0)),1,1,"")</f>
        <v>1</v>
      </c>
      <c r="P466" s="93" t="str">
        <f>REPLACE(INDEX(GroupVertices[Group], MATCH(Edges[[#This Row],[Vertex 2]],GroupVertices[Vertex],0)),1,1,"")</f>
        <v>1</v>
      </c>
    </row>
    <row r="467" spans="1:16" ht="15.75" customHeight="1" thickTop="1" thickBot="1" x14ac:dyDescent="0.3">
      <c r="A467" s="76" t="s">
        <v>443</v>
      </c>
      <c r="B467" s="76" t="s">
        <v>188</v>
      </c>
      <c r="C467" s="77"/>
      <c r="D467" s="78">
        <v>1</v>
      </c>
      <c r="E467" s="79"/>
      <c r="F467" s="80"/>
      <c r="G467" s="77"/>
      <c r="H467" s="81"/>
      <c r="I467" s="82"/>
      <c r="J467" s="82"/>
      <c r="K467" s="51"/>
      <c r="L467" s="83">
        <v>467</v>
      </c>
      <c r="M467" s="83"/>
      <c r="N467" s="84">
        <v>1</v>
      </c>
      <c r="O467" s="93" t="str">
        <f>REPLACE(INDEX(GroupVertices[Group], MATCH(Edges[[#This Row],[Vertex 1]],GroupVertices[Vertex],0)),1,1,"")</f>
        <v>1</v>
      </c>
      <c r="P467" s="93" t="str">
        <f>REPLACE(INDEX(GroupVertices[Group], MATCH(Edges[[#This Row],[Vertex 2]],GroupVertices[Vertex],0)),1,1,"")</f>
        <v>1</v>
      </c>
    </row>
    <row r="468" spans="1:16" ht="15.75" customHeight="1" thickTop="1" thickBot="1" x14ac:dyDescent="0.3">
      <c r="A468" s="76" t="s">
        <v>235</v>
      </c>
      <c r="B468" s="76" t="s">
        <v>217</v>
      </c>
      <c r="C468" s="77"/>
      <c r="D468" s="78">
        <v>2</v>
      </c>
      <c r="E468" s="79"/>
      <c r="F468" s="80"/>
      <c r="G468" s="77"/>
      <c r="H468" s="81"/>
      <c r="I468" s="82"/>
      <c r="J468" s="82"/>
      <c r="K468" s="51"/>
      <c r="L468" s="83">
        <v>468</v>
      </c>
      <c r="M468" s="83"/>
      <c r="N468" s="84">
        <v>8</v>
      </c>
      <c r="O468" s="93" t="str">
        <f>REPLACE(INDEX(GroupVertices[Group], MATCH(Edges[[#This Row],[Vertex 1]],GroupVertices[Vertex],0)),1,1,"")</f>
        <v>1</v>
      </c>
      <c r="P468" s="93" t="str">
        <f>REPLACE(INDEX(GroupVertices[Group], MATCH(Edges[[#This Row],[Vertex 2]],GroupVertices[Vertex],0)),1,1,"")</f>
        <v>1</v>
      </c>
    </row>
    <row r="469" spans="1:16" ht="15.75" customHeight="1" thickTop="1" thickBot="1" x14ac:dyDescent="0.3">
      <c r="A469" s="76" t="s">
        <v>235</v>
      </c>
      <c r="B469" s="76" t="s">
        <v>236</v>
      </c>
      <c r="C469" s="77"/>
      <c r="D469" s="78">
        <v>1.5714285714285714</v>
      </c>
      <c r="E469" s="79"/>
      <c r="F469" s="80"/>
      <c r="G469" s="77"/>
      <c r="H469" s="81"/>
      <c r="I469" s="82"/>
      <c r="J469" s="82"/>
      <c r="K469" s="51"/>
      <c r="L469" s="83">
        <v>469</v>
      </c>
      <c r="M469" s="83"/>
      <c r="N469" s="84">
        <v>5</v>
      </c>
      <c r="O469" s="93" t="str">
        <f>REPLACE(INDEX(GroupVertices[Group], MATCH(Edges[[#This Row],[Vertex 1]],GroupVertices[Vertex],0)),1,1,"")</f>
        <v>1</v>
      </c>
      <c r="P469" s="93" t="str">
        <f>REPLACE(INDEX(GroupVertices[Group], MATCH(Edges[[#This Row],[Vertex 2]],GroupVertices[Vertex],0)),1,1,"")</f>
        <v>1</v>
      </c>
    </row>
    <row r="470" spans="1:16" ht="15.75" customHeight="1" thickTop="1" thickBot="1" x14ac:dyDescent="0.3">
      <c r="A470" s="76" t="s">
        <v>235</v>
      </c>
      <c r="B470" s="76" t="s">
        <v>237</v>
      </c>
      <c r="C470" s="77"/>
      <c r="D470" s="78">
        <v>1.2857142857142856</v>
      </c>
      <c r="E470" s="79"/>
      <c r="F470" s="80"/>
      <c r="G470" s="77"/>
      <c r="H470" s="81"/>
      <c r="I470" s="82"/>
      <c r="J470" s="82"/>
      <c r="K470" s="51"/>
      <c r="L470" s="83">
        <v>470</v>
      </c>
      <c r="M470" s="83"/>
      <c r="N470" s="84">
        <v>3</v>
      </c>
      <c r="O470" s="93" t="str">
        <f>REPLACE(INDEX(GroupVertices[Group], MATCH(Edges[[#This Row],[Vertex 1]],GroupVertices[Vertex],0)),1,1,"")</f>
        <v>1</v>
      </c>
      <c r="P470" s="93" t="str">
        <f>REPLACE(INDEX(GroupVertices[Group], MATCH(Edges[[#This Row],[Vertex 2]],GroupVertices[Vertex],0)),1,1,"")</f>
        <v>1</v>
      </c>
    </row>
    <row r="471" spans="1:16" ht="15.75" customHeight="1" thickTop="1" thickBot="1" x14ac:dyDescent="0.3">
      <c r="A471" s="76" t="s">
        <v>260</v>
      </c>
      <c r="B471" s="76" t="s">
        <v>263</v>
      </c>
      <c r="C471" s="77"/>
      <c r="D471" s="78">
        <v>1</v>
      </c>
      <c r="E471" s="79"/>
      <c r="F471" s="80"/>
      <c r="G471" s="77"/>
      <c r="H471" s="81"/>
      <c r="I471" s="82"/>
      <c r="J471" s="82"/>
      <c r="K471" s="51"/>
      <c r="L471" s="83">
        <v>471</v>
      </c>
      <c r="M471" s="83"/>
      <c r="N471" s="84">
        <v>1</v>
      </c>
      <c r="O471" s="93" t="str">
        <f>REPLACE(INDEX(GroupVertices[Group], MATCH(Edges[[#This Row],[Vertex 1]],GroupVertices[Vertex],0)),1,1,"")</f>
        <v>1</v>
      </c>
      <c r="P471" s="93" t="str">
        <f>REPLACE(INDEX(GroupVertices[Group], MATCH(Edges[[#This Row],[Vertex 2]],GroupVertices[Vertex],0)),1,1,"")</f>
        <v>1</v>
      </c>
    </row>
    <row r="472" spans="1:16" ht="15.75" customHeight="1" thickTop="1" thickBot="1" x14ac:dyDescent="0.3">
      <c r="A472" s="76" t="s">
        <v>260</v>
      </c>
      <c r="B472" s="76" t="s">
        <v>266</v>
      </c>
      <c r="C472" s="77"/>
      <c r="D472" s="78">
        <v>1</v>
      </c>
      <c r="E472" s="79"/>
      <c r="F472" s="80"/>
      <c r="G472" s="77"/>
      <c r="H472" s="81"/>
      <c r="I472" s="82"/>
      <c r="J472" s="82"/>
      <c r="K472" s="51"/>
      <c r="L472" s="83">
        <v>472</v>
      </c>
      <c r="M472" s="83"/>
      <c r="N472" s="84">
        <v>1</v>
      </c>
      <c r="O472" s="93" t="str">
        <f>REPLACE(INDEX(GroupVertices[Group], MATCH(Edges[[#This Row],[Vertex 1]],GroupVertices[Vertex],0)),1,1,"")</f>
        <v>1</v>
      </c>
      <c r="P472" s="93" t="str">
        <f>REPLACE(INDEX(GroupVertices[Group], MATCH(Edges[[#This Row],[Vertex 2]],GroupVertices[Vertex],0)),1,1,"")</f>
        <v>1</v>
      </c>
    </row>
    <row r="473" spans="1:16" ht="15.75" customHeight="1" thickTop="1" thickBot="1" x14ac:dyDescent="0.3">
      <c r="A473" s="76" t="s">
        <v>260</v>
      </c>
      <c r="B473" s="76" t="s">
        <v>274</v>
      </c>
      <c r="C473" s="77"/>
      <c r="D473" s="78">
        <v>1</v>
      </c>
      <c r="E473" s="79"/>
      <c r="F473" s="80"/>
      <c r="G473" s="77"/>
      <c r="H473" s="81"/>
      <c r="I473" s="82"/>
      <c r="J473" s="82"/>
      <c r="K473" s="51"/>
      <c r="L473" s="83">
        <v>473</v>
      </c>
      <c r="M473" s="83"/>
      <c r="N473" s="84">
        <v>1</v>
      </c>
      <c r="O473" s="93" t="str">
        <f>REPLACE(INDEX(GroupVertices[Group], MATCH(Edges[[#This Row],[Vertex 1]],GroupVertices[Vertex],0)),1,1,"")</f>
        <v>1</v>
      </c>
      <c r="P473" s="93" t="str">
        <f>REPLACE(INDEX(GroupVertices[Group], MATCH(Edges[[#This Row],[Vertex 2]],GroupVertices[Vertex],0)),1,1,"")</f>
        <v>1</v>
      </c>
    </row>
    <row r="474" spans="1:16" ht="15.75" customHeight="1" thickTop="1" thickBot="1" x14ac:dyDescent="0.3">
      <c r="A474" s="76" t="s">
        <v>512</v>
      </c>
      <c r="B474" s="76" t="s">
        <v>513</v>
      </c>
      <c r="C474" s="77"/>
      <c r="D474" s="78">
        <v>1.4285714285714286</v>
      </c>
      <c r="E474" s="79"/>
      <c r="F474" s="80"/>
      <c r="G474" s="77"/>
      <c r="H474" s="81"/>
      <c r="I474" s="82"/>
      <c r="J474" s="82"/>
      <c r="K474" s="51"/>
      <c r="L474" s="83">
        <v>474</v>
      </c>
      <c r="M474" s="83"/>
      <c r="N474" s="84">
        <v>4</v>
      </c>
      <c r="O474" s="93" t="str">
        <f>REPLACE(INDEX(GroupVertices[Group], MATCH(Edges[[#This Row],[Vertex 1]],GroupVertices[Vertex],0)),1,1,"")</f>
        <v>11</v>
      </c>
      <c r="P474" s="93" t="str">
        <f>REPLACE(INDEX(GroupVertices[Group], MATCH(Edges[[#This Row],[Vertex 2]],GroupVertices[Vertex],0)),1,1,"")</f>
        <v>11</v>
      </c>
    </row>
    <row r="475" spans="1:16" ht="15.75" customHeight="1" thickTop="1" thickBot="1" x14ac:dyDescent="0.3">
      <c r="A475" s="76" t="s">
        <v>512</v>
      </c>
      <c r="B475" s="76" t="s">
        <v>514</v>
      </c>
      <c r="C475" s="77"/>
      <c r="D475" s="78">
        <v>1.4285714285714286</v>
      </c>
      <c r="E475" s="79"/>
      <c r="F475" s="80"/>
      <c r="G475" s="77"/>
      <c r="H475" s="81"/>
      <c r="I475" s="82"/>
      <c r="J475" s="82"/>
      <c r="K475" s="51"/>
      <c r="L475" s="83">
        <v>475</v>
      </c>
      <c r="M475" s="83"/>
      <c r="N475" s="84">
        <v>4</v>
      </c>
      <c r="O475" s="93" t="str">
        <f>REPLACE(INDEX(GroupVertices[Group], MATCH(Edges[[#This Row],[Vertex 1]],GroupVertices[Vertex],0)),1,1,"")</f>
        <v>11</v>
      </c>
      <c r="P475" s="93" t="str">
        <f>REPLACE(INDEX(GroupVertices[Group], MATCH(Edges[[#This Row],[Vertex 2]],GroupVertices[Vertex],0)),1,1,"")</f>
        <v>11</v>
      </c>
    </row>
    <row r="476" spans="1:16" ht="15.75" customHeight="1" thickTop="1" thickBot="1" x14ac:dyDescent="0.3">
      <c r="A476" s="76" t="s">
        <v>512</v>
      </c>
      <c r="B476" s="76" t="s">
        <v>515</v>
      </c>
      <c r="C476" s="77"/>
      <c r="D476" s="78">
        <v>1.1428571428571428</v>
      </c>
      <c r="E476" s="79"/>
      <c r="F476" s="80"/>
      <c r="G476" s="77"/>
      <c r="H476" s="81"/>
      <c r="I476" s="82"/>
      <c r="J476" s="82"/>
      <c r="K476" s="51"/>
      <c r="L476" s="83">
        <v>476</v>
      </c>
      <c r="M476" s="83"/>
      <c r="N476" s="84">
        <v>2</v>
      </c>
      <c r="O476" s="93" t="str">
        <f>REPLACE(INDEX(GroupVertices[Group], MATCH(Edges[[#This Row],[Vertex 1]],GroupVertices[Vertex],0)),1,1,"")</f>
        <v>11</v>
      </c>
      <c r="P476" s="93" t="str">
        <f>REPLACE(INDEX(GroupVertices[Group], MATCH(Edges[[#This Row],[Vertex 2]],GroupVertices[Vertex],0)),1,1,"")</f>
        <v>11</v>
      </c>
    </row>
    <row r="477" spans="1:16" ht="15.75" customHeight="1" thickTop="1" thickBot="1" x14ac:dyDescent="0.3">
      <c r="A477" s="76" t="s">
        <v>516</v>
      </c>
      <c r="B477" s="76" t="s">
        <v>517</v>
      </c>
      <c r="C477" s="77"/>
      <c r="D477" s="78">
        <v>1</v>
      </c>
      <c r="E477" s="79"/>
      <c r="F477" s="80"/>
      <c r="G477" s="77"/>
      <c r="H477" s="81"/>
      <c r="I477" s="82"/>
      <c r="J477" s="82"/>
      <c r="K477" s="51"/>
      <c r="L477" s="83">
        <v>477</v>
      </c>
      <c r="M477" s="83"/>
      <c r="N477" s="84">
        <v>1</v>
      </c>
      <c r="O477" s="93" t="str">
        <f>REPLACE(INDEX(GroupVertices[Group], MATCH(Edges[[#This Row],[Vertex 1]],GroupVertices[Vertex],0)),1,1,"")</f>
        <v>1</v>
      </c>
      <c r="P477" s="93" t="str">
        <f>REPLACE(INDEX(GroupVertices[Group], MATCH(Edges[[#This Row],[Vertex 2]],GroupVertices[Vertex],0)),1,1,"")</f>
        <v>1</v>
      </c>
    </row>
    <row r="478" spans="1:16" ht="15.75" customHeight="1" thickTop="1" thickBot="1" x14ac:dyDescent="0.3">
      <c r="A478" s="76" t="s">
        <v>444</v>
      </c>
      <c r="B478" s="76" t="s">
        <v>518</v>
      </c>
      <c r="C478" s="77"/>
      <c r="D478" s="78">
        <v>1.1428571428571428</v>
      </c>
      <c r="E478" s="79"/>
      <c r="F478" s="80"/>
      <c r="G478" s="77"/>
      <c r="H478" s="81"/>
      <c r="I478" s="82"/>
      <c r="J478" s="82"/>
      <c r="K478" s="51"/>
      <c r="L478" s="83">
        <v>478</v>
      </c>
      <c r="M478" s="83"/>
      <c r="N478" s="84">
        <v>2</v>
      </c>
      <c r="O478" s="93" t="str">
        <f>REPLACE(INDEX(GroupVertices[Group], MATCH(Edges[[#This Row],[Vertex 1]],GroupVertices[Vertex],0)),1,1,"")</f>
        <v>1</v>
      </c>
      <c r="P478" s="93" t="str">
        <f>REPLACE(INDEX(GroupVertices[Group], MATCH(Edges[[#This Row],[Vertex 2]],GroupVertices[Vertex],0)),1,1,"")</f>
        <v>1</v>
      </c>
    </row>
    <row r="479" spans="1:16" ht="15.75" customHeight="1" thickTop="1" thickBot="1" x14ac:dyDescent="0.3">
      <c r="A479" s="76" t="s">
        <v>444</v>
      </c>
      <c r="B479" s="76" t="s">
        <v>519</v>
      </c>
      <c r="C479" s="77"/>
      <c r="D479" s="78">
        <v>1</v>
      </c>
      <c r="E479" s="79"/>
      <c r="F479" s="80"/>
      <c r="G479" s="77"/>
      <c r="H479" s="81"/>
      <c r="I479" s="82"/>
      <c r="J479" s="82"/>
      <c r="K479" s="51"/>
      <c r="L479" s="83">
        <v>479</v>
      </c>
      <c r="M479" s="83"/>
      <c r="N479" s="84">
        <v>1</v>
      </c>
      <c r="O479" s="93" t="str">
        <f>REPLACE(INDEX(GroupVertices[Group], MATCH(Edges[[#This Row],[Vertex 1]],GroupVertices[Vertex],0)),1,1,"")</f>
        <v>1</v>
      </c>
      <c r="P479" s="93" t="str">
        <f>REPLACE(INDEX(GroupVertices[Group], MATCH(Edges[[#This Row],[Vertex 2]],GroupVertices[Vertex],0)),1,1,"")</f>
        <v>1</v>
      </c>
    </row>
    <row r="480" spans="1:16" ht="15.75" customHeight="1" thickTop="1" thickBot="1" x14ac:dyDescent="0.3">
      <c r="A480" s="76" t="s">
        <v>444</v>
      </c>
      <c r="B480" s="76" t="s">
        <v>188</v>
      </c>
      <c r="C480" s="77"/>
      <c r="D480" s="78">
        <v>1</v>
      </c>
      <c r="E480" s="79"/>
      <c r="F480" s="80"/>
      <c r="G480" s="77"/>
      <c r="H480" s="81"/>
      <c r="I480" s="82"/>
      <c r="J480" s="82"/>
      <c r="K480" s="51"/>
      <c r="L480" s="83">
        <v>480</v>
      </c>
      <c r="M480" s="83"/>
      <c r="N480" s="84">
        <v>1</v>
      </c>
      <c r="O480" s="93" t="str">
        <f>REPLACE(INDEX(GroupVertices[Group], MATCH(Edges[[#This Row],[Vertex 1]],GroupVertices[Vertex],0)),1,1,"")</f>
        <v>1</v>
      </c>
      <c r="P480" s="93" t="str">
        <f>REPLACE(INDEX(GroupVertices[Group], MATCH(Edges[[#This Row],[Vertex 2]],GroupVertices[Vertex],0)),1,1,"")</f>
        <v>1</v>
      </c>
    </row>
    <row r="481" spans="1:16" ht="15.75" customHeight="1" thickTop="1" thickBot="1" x14ac:dyDescent="0.3">
      <c r="A481" s="76" t="s">
        <v>494</v>
      </c>
      <c r="B481" s="76" t="s">
        <v>495</v>
      </c>
      <c r="C481" s="77"/>
      <c r="D481" s="78">
        <v>1.1428571428571428</v>
      </c>
      <c r="E481" s="79"/>
      <c r="F481" s="80"/>
      <c r="G481" s="77"/>
      <c r="H481" s="81"/>
      <c r="I481" s="82"/>
      <c r="J481" s="82"/>
      <c r="K481" s="51"/>
      <c r="L481" s="83">
        <v>481</v>
      </c>
      <c r="M481" s="83"/>
      <c r="N481" s="84">
        <v>2</v>
      </c>
      <c r="O481" s="93" t="str">
        <f>REPLACE(INDEX(GroupVertices[Group], MATCH(Edges[[#This Row],[Vertex 1]],GroupVertices[Vertex],0)),1,1,"")</f>
        <v>1</v>
      </c>
      <c r="P481" s="93" t="str">
        <f>REPLACE(INDEX(GroupVertices[Group], MATCH(Edges[[#This Row],[Vertex 2]],GroupVertices[Vertex],0)),1,1,"")</f>
        <v>1</v>
      </c>
    </row>
    <row r="482" spans="1:16" ht="15.75" customHeight="1" thickTop="1" thickBot="1" x14ac:dyDescent="0.3">
      <c r="A482" s="76" t="s">
        <v>400</v>
      </c>
      <c r="B482" s="76" t="s">
        <v>401</v>
      </c>
      <c r="C482" s="77"/>
      <c r="D482" s="78">
        <v>1.2857142857142856</v>
      </c>
      <c r="E482" s="79"/>
      <c r="F482" s="80"/>
      <c r="G482" s="77"/>
      <c r="H482" s="81"/>
      <c r="I482" s="82"/>
      <c r="J482" s="82"/>
      <c r="K482" s="51"/>
      <c r="L482" s="83">
        <v>482</v>
      </c>
      <c r="M482" s="83"/>
      <c r="N482" s="84">
        <v>3</v>
      </c>
      <c r="O482" s="93" t="str">
        <f>REPLACE(INDEX(GroupVertices[Group], MATCH(Edges[[#This Row],[Vertex 1]],GroupVertices[Vertex],0)),1,1,"")</f>
        <v>1</v>
      </c>
      <c r="P482" s="93" t="str">
        <f>REPLACE(INDEX(GroupVertices[Group], MATCH(Edges[[#This Row],[Vertex 2]],GroupVertices[Vertex],0)),1,1,"")</f>
        <v>1</v>
      </c>
    </row>
    <row r="483" spans="1:16" ht="15.75" customHeight="1" thickTop="1" thickBot="1" x14ac:dyDescent="0.3">
      <c r="A483" s="76" t="s">
        <v>520</v>
      </c>
      <c r="B483" s="76" t="s">
        <v>217</v>
      </c>
      <c r="C483" s="77"/>
      <c r="D483" s="78">
        <v>1.1428571428571428</v>
      </c>
      <c r="E483" s="79"/>
      <c r="F483" s="80"/>
      <c r="G483" s="77"/>
      <c r="H483" s="81"/>
      <c r="I483" s="82"/>
      <c r="J483" s="82"/>
      <c r="K483" s="51"/>
      <c r="L483" s="83">
        <v>483</v>
      </c>
      <c r="M483" s="83"/>
      <c r="N483" s="84">
        <v>2</v>
      </c>
      <c r="O483" s="93" t="str">
        <f>REPLACE(INDEX(GroupVertices[Group], MATCH(Edges[[#This Row],[Vertex 1]],GroupVertices[Vertex],0)),1,1,"")</f>
        <v>1</v>
      </c>
      <c r="P483" s="93" t="str">
        <f>REPLACE(INDEX(GroupVertices[Group], MATCH(Edges[[#This Row],[Vertex 2]],GroupVertices[Vertex],0)),1,1,"")</f>
        <v>1</v>
      </c>
    </row>
    <row r="484" spans="1:16" ht="15.75" customHeight="1" thickTop="1" thickBot="1" x14ac:dyDescent="0.3">
      <c r="A484" s="76" t="s">
        <v>521</v>
      </c>
      <c r="B484" s="76" t="s">
        <v>206</v>
      </c>
      <c r="C484" s="77"/>
      <c r="D484" s="78">
        <v>1.1428571428571428</v>
      </c>
      <c r="E484" s="79"/>
      <c r="F484" s="80"/>
      <c r="G484" s="77"/>
      <c r="H484" s="81"/>
      <c r="I484" s="82"/>
      <c r="J484" s="82"/>
      <c r="K484" s="51"/>
      <c r="L484" s="83">
        <v>484</v>
      </c>
      <c r="M484" s="83"/>
      <c r="N484" s="84">
        <v>2</v>
      </c>
      <c r="O484" s="93" t="str">
        <f>REPLACE(INDEX(GroupVertices[Group], MATCH(Edges[[#This Row],[Vertex 1]],GroupVertices[Vertex],0)),1,1,"")</f>
        <v>1</v>
      </c>
      <c r="P484" s="93" t="str">
        <f>REPLACE(INDEX(GroupVertices[Group], MATCH(Edges[[#This Row],[Vertex 2]],GroupVertices[Vertex],0)),1,1,"")</f>
        <v>1</v>
      </c>
    </row>
    <row r="485" spans="1:16" ht="15.75" customHeight="1" thickTop="1" thickBot="1" x14ac:dyDescent="0.3">
      <c r="A485" s="76" t="s">
        <v>522</v>
      </c>
      <c r="B485" s="76" t="s">
        <v>523</v>
      </c>
      <c r="C485" s="77"/>
      <c r="D485" s="78">
        <v>1.4285714285714286</v>
      </c>
      <c r="E485" s="79"/>
      <c r="F485" s="80"/>
      <c r="G485" s="77"/>
      <c r="H485" s="81"/>
      <c r="I485" s="82"/>
      <c r="J485" s="82"/>
      <c r="K485" s="51"/>
      <c r="L485" s="83">
        <v>485</v>
      </c>
      <c r="M485" s="83"/>
      <c r="N485" s="84">
        <v>4</v>
      </c>
      <c r="O485" s="93" t="str">
        <f>REPLACE(INDEX(GroupVertices[Group], MATCH(Edges[[#This Row],[Vertex 1]],GroupVertices[Vertex],0)),1,1,"")</f>
        <v>1</v>
      </c>
      <c r="P485" s="93" t="str">
        <f>REPLACE(INDEX(GroupVertices[Group], MATCH(Edges[[#This Row],[Vertex 2]],GroupVertices[Vertex],0)),1,1,"")</f>
        <v>1</v>
      </c>
    </row>
    <row r="486" spans="1:16" ht="15.75" customHeight="1" thickTop="1" thickBot="1" x14ac:dyDescent="0.3">
      <c r="A486" s="76" t="s">
        <v>522</v>
      </c>
      <c r="B486" s="76" t="s">
        <v>262</v>
      </c>
      <c r="C486" s="77"/>
      <c r="D486" s="78">
        <v>1</v>
      </c>
      <c r="E486" s="79"/>
      <c r="F486" s="80"/>
      <c r="G486" s="77"/>
      <c r="H486" s="81"/>
      <c r="I486" s="82"/>
      <c r="J486" s="82"/>
      <c r="K486" s="51"/>
      <c r="L486" s="83">
        <v>486</v>
      </c>
      <c r="M486" s="83"/>
      <c r="N486" s="84">
        <v>1</v>
      </c>
      <c r="O486" s="93" t="str">
        <f>REPLACE(INDEX(GroupVertices[Group], MATCH(Edges[[#This Row],[Vertex 1]],GroupVertices[Vertex],0)),1,1,"")</f>
        <v>1</v>
      </c>
      <c r="P486" s="93" t="str">
        <f>REPLACE(INDEX(GroupVertices[Group], MATCH(Edges[[#This Row],[Vertex 2]],GroupVertices[Vertex],0)),1,1,"")</f>
        <v>1</v>
      </c>
    </row>
    <row r="487" spans="1:16" ht="15.75" customHeight="1" thickTop="1" thickBot="1" x14ac:dyDescent="0.3">
      <c r="A487" s="76" t="s">
        <v>523</v>
      </c>
      <c r="B487" s="76" t="s">
        <v>262</v>
      </c>
      <c r="C487" s="77"/>
      <c r="D487" s="78">
        <v>1.4285714285714286</v>
      </c>
      <c r="E487" s="79"/>
      <c r="F487" s="80"/>
      <c r="G487" s="77"/>
      <c r="H487" s="81"/>
      <c r="I487" s="82"/>
      <c r="J487" s="82"/>
      <c r="K487" s="51"/>
      <c r="L487" s="83">
        <v>487</v>
      </c>
      <c r="M487" s="83"/>
      <c r="N487" s="84">
        <v>4</v>
      </c>
      <c r="O487" s="93" t="str">
        <f>REPLACE(INDEX(GroupVertices[Group], MATCH(Edges[[#This Row],[Vertex 1]],GroupVertices[Vertex],0)),1,1,"")</f>
        <v>1</v>
      </c>
      <c r="P487" s="93" t="str">
        <f>REPLACE(INDEX(GroupVertices[Group], MATCH(Edges[[#This Row],[Vertex 2]],GroupVertices[Vertex],0)),1,1,"")</f>
        <v>1</v>
      </c>
    </row>
    <row r="488" spans="1:16" ht="15.75" customHeight="1" thickTop="1" thickBot="1" x14ac:dyDescent="0.3">
      <c r="A488" s="76" t="s">
        <v>524</v>
      </c>
      <c r="B488" s="76" t="s">
        <v>373</v>
      </c>
      <c r="C488" s="77"/>
      <c r="D488" s="78">
        <v>1</v>
      </c>
      <c r="E488" s="79"/>
      <c r="F488" s="80"/>
      <c r="G488" s="77"/>
      <c r="H488" s="81"/>
      <c r="I488" s="82"/>
      <c r="J488" s="82"/>
      <c r="K488" s="51"/>
      <c r="L488" s="83">
        <v>488</v>
      </c>
      <c r="M488" s="83"/>
      <c r="N488" s="84">
        <v>1</v>
      </c>
      <c r="O488" s="93" t="str">
        <f>REPLACE(INDEX(GroupVertices[Group], MATCH(Edges[[#This Row],[Vertex 1]],GroupVertices[Vertex],0)),1,1,"")</f>
        <v>1</v>
      </c>
      <c r="P488" s="93" t="str">
        <f>REPLACE(INDEX(GroupVertices[Group], MATCH(Edges[[#This Row],[Vertex 2]],GroupVertices[Vertex],0)),1,1,"")</f>
        <v>1</v>
      </c>
    </row>
    <row r="489" spans="1:16" ht="15.75" customHeight="1" thickTop="1" thickBot="1" x14ac:dyDescent="0.3">
      <c r="A489" s="76" t="s">
        <v>525</v>
      </c>
      <c r="B489" s="76" t="s">
        <v>331</v>
      </c>
      <c r="C489" s="77"/>
      <c r="D489" s="78">
        <v>1.1428571428571428</v>
      </c>
      <c r="E489" s="79"/>
      <c r="F489" s="80"/>
      <c r="G489" s="77"/>
      <c r="H489" s="81"/>
      <c r="I489" s="82"/>
      <c r="J489" s="82"/>
      <c r="K489" s="51"/>
      <c r="L489" s="83">
        <v>489</v>
      </c>
      <c r="M489" s="83"/>
      <c r="N489" s="84">
        <v>2</v>
      </c>
      <c r="O489" s="93" t="str">
        <f>REPLACE(INDEX(GroupVertices[Group], MATCH(Edges[[#This Row],[Vertex 1]],GroupVertices[Vertex],0)),1,1,"")</f>
        <v>1</v>
      </c>
      <c r="P489" s="93" t="str">
        <f>REPLACE(INDEX(GroupVertices[Group], MATCH(Edges[[#This Row],[Vertex 2]],GroupVertices[Vertex],0)),1,1,"")</f>
        <v>1</v>
      </c>
    </row>
    <row r="490" spans="1:16" ht="15.75" customHeight="1" thickTop="1" thickBot="1" x14ac:dyDescent="0.3">
      <c r="A490" s="76" t="s">
        <v>526</v>
      </c>
      <c r="B490" s="76" t="s">
        <v>527</v>
      </c>
      <c r="C490" s="77"/>
      <c r="D490" s="78">
        <v>1.2857142857142856</v>
      </c>
      <c r="E490" s="79"/>
      <c r="F490" s="80"/>
      <c r="G490" s="77"/>
      <c r="H490" s="81"/>
      <c r="I490" s="82"/>
      <c r="J490" s="82"/>
      <c r="K490" s="51"/>
      <c r="L490" s="83">
        <v>490</v>
      </c>
      <c r="M490" s="83"/>
      <c r="N490" s="84">
        <v>3</v>
      </c>
      <c r="O490" s="93" t="str">
        <f>REPLACE(INDEX(GroupVertices[Group], MATCH(Edges[[#This Row],[Vertex 1]],GroupVertices[Vertex],0)),1,1,"")</f>
        <v>1</v>
      </c>
      <c r="P490" s="93" t="str">
        <f>REPLACE(INDEX(GroupVertices[Group], MATCH(Edges[[#This Row],[Vertex 2]],GroupVertices[Vertex],0)),1,1,"")</f>
        <v>1</v>
      </c>
    </row>
    <row r="491" spans="1:16" ht="15.75" customHeight="1" thickTop="1" thickBot="1" x14ac:dyDescent="0.3">
      <c r="A491" s="76" t="s">
        <v>526</v>
      </c>
      <c r="B491" s="76" t="s">
        <v>528</v>
      </c>
      <c r="C491" s="77"/>
      <c r="D491" s="78">
        <v>1.4285714285714286</v>
      </c>
      <c r="E491" s="79"/>
      <c r="F491" s="80"/>
      <c r="G491" s="77"/>
      <c r="H491" s="81"/>
      <c r="I491" s="82"/>
      <c r="J491" s="82"/>
      <c r="K491" s="51"/>
      <c r="L491" s="83">
        <v>491</v>
      </c>
      <c r="M491" s="83"/>
      <c r="N491" s="84">
        <v>4</v>
      </c>
      <c r="O491" s="93" t="str">
        <f>REPLACE(INDEX(GroupVertices[Group], MATCH(Edges[[#This Row],[Vertex 1]],GroupVertices[Vertex],0)),1,1,"")</f>
        <v>1</v>
      </c>
      <c r="P491" s="93" t="str">
        <f>REPLACE(INDEX(GroupVertices[Group], MATCH(Edges[[#This Row],[Vertex 2]],GroupVertices[Vertex],0)),1,1,"")</f>
        <v>1</v>
      </c>
    </row>
    <row r="492" spans="1:16" ht="15.75" customHeight="1" thickTop="1" thickBot="1" x14ac:dyDescent="0.3">
      <c r="A492" s="76" t="s">
        <v>526</v>
      </c>
      <c r="B492" s="76" t="s">
        <v>529</v>
      </c>
      <c r="C492" s="77"/>
      <c r="D492" s="78">
        <v>1</v>
      </c>
      <c r="E492" s="79"/>
      <c r="F492" s="80"/>
      <c r="G492" s="77"/>
      <c r="H492" s="81"/>
      <c r="I492" s="82"/>
      <c r="J492" s="82"/>
      <c r="K492" s="51"/>
      <c r="L492" s="83">
        <v>492</v>
      </c>
      <c r="M492" s="83"/>
      <c r="N492" s="84">
        <v>1</v>
      </c>
      <c r="O492" s="93" t="str">
        <f>REPLACE(INDEX(GroupVertices[Group], MATCH(Edges[[#This Row],[Vertex 1]],GroupVertices[Vertex],0)),1,1,"")</f>
        <v>1</v>
      </c>
      <c r="P492" s="93" t="str">
        <f>REPLACE(INDEX(GroupVertices[Group], MATCH(Edges[[#This Row],[Vertex 2]],GroupVertices[Vertex],0)),1,1,"")</f>
        <v>1</v>
      </c>
    </row>
    <row r="493" spans="1:16" ht="15.75" customHeight="1" thickTop="1" thickBot="1" x14ac:dyDescent="0.3">
      <c r="A493" s="76" t="s">
        <v>530</v>
      </c>
      <c r="B493" s="76" t="s">
        <v>531</v>
      </c>
      <c r="C493" s="77"/>
      <c r="D493" s="78">
        <v>1.1428571428571428</v>
      </c>
      <c r="E493" s="79"/>
      <c r="F493" s="80"/>
      <c r="G493" s="77"/>
      <c r="H493" s="81"/>
      <c r="I493" s="82"/>
      <c r="J493" s="82"/>
      <c r="K493" s="51"/>
      <c r="L493" s="83">
        <v>493</v>
      </c>
      <c r="M493" s="83"/>
      <c r="N493" s="84">
        <v>2</v>
      </c>
      <c r="O493" s="93" t="str">
        <f>REPLACE(INDEX(GroupVertices[Group], MATCH(Edges[[#This Row],[Vertex 1]],GroupVertices[Vertex],0)),1,1,"")</f>
        <v>1</v>
      </c>
      <c r="P493" s="93" t="str">
        <f>REPLACE(INDEX(GroupVertices[Group], MATCH(Edges[[#This Row],[Vertex 2]],GroupVertices[Vertex],0)),1,1,"")</f>
        <v>1</v>
      </c>
    </row>
    <row r="494" spans="1:16" ht="15.75" customHeight="1" thickTop="1" thickBot="1" x14ac:dyDescent="0.3">
      <c r="A494" s="76" t="s">
        <v>530</v>
      </c>
      <c r="B494" s="76" t="s">
        <v>323</v>
      </c>
      <c r="C494" s="77"/>
      <c r="D494" s="78">
        <v>1.4285714285714286</v>
      </c>
      <c r="E494" s="79"/>
      <c r="F494" s="80"/>
      <c r="G494" s="77"/>
      <c r="H494" s="81"/>
      <c r="I494" s="82"/>
      <c r="J494" s="82"/>
      <c r="K494" s="51"/>
      <c r="L494" s="83">
        <v>494</v>
      </c>
      <c r="M494" s="83"/>
      <c r="N494" s="84">
        <v>4</v>
      </c>
      <c r="O494" s="93" t="str">
        <f>REPLACE(INDEX(GroupVertices[Group], MATCH(Edges[[#This Row],[Vertex 1]],GroupVertices[Vertex],0)),1,1,"")</f>
        <v>1</v>
      </c>
      <c r="P494" s="93" t="str">
        <f>REPLACE(INDEX(GroupVertices[Group], MATCH(Edges[[#This Row],[Vertex 2]],GroupVertices[Vertex],0)),1,1,"")</f>
        <v>1</v>
      </c>
    </row>
    <row r="495" spans="1:16" ht="15.75" customHeight="1" thickTop="1" thickBot="1" x14ac:dyDescent="0.3">
      <c r="A495" s="76" t="s">
        <v>190</v>
      </c>
      <c r="B495" s="76" t="s">
        <v>191</v>
      </c>
      <c r="C495" s="77"/>
      <c r="D495" s="78">
        <v>1</v>
      </c>
      <c r="E495" s="79"/>
      <c r="F495" s="80"/>
      <c r="G495" s="77"/>
      <c r="H495" s="81"/>
      <c r="I495" s="82"/>
      <c r="J495" s="82"/>
      <c r="K495" s="51"/>
      <c r="L495" s="83">
        <v>495</v>
      </c>
      <c r="M495" s="83"/>
      <c r="N495" s="84">
        <v>1</v>
      </c>
      <c r="O495" s="93" t="str">
        <f>REPLACE(INDEX(GroupVertices[Group], MATCH(Edges[[#This Row],[Vertex 1]],GroupVertices[Vertex],0)),1,1,"")</f>
        <v>24</v>
      </c>
      <c r="P495" s="93" t="str">
        <f>REPLACE(INDEX(GroupVertices[Group], MATCH(Edges[[#This Row],[Vertex 2]],GroupVertices[Vertex],0)),1,1,"")</f>
        <v>24</v>
      </c>
    </row>
    <row r="496" spans="1:16" ht="15.75" customHeight="1" thickTop="1" thickBot="1" x14ac:dyDescent="0.3">
      <c r="A496" s="76" t="s">
        <v>471</v>
      </c>
      <c r="B496" s="76" t="s">
        <v>472</v>
      </c>
      <c r="C496" s="77"/>
      <c r="D496" s="78">
        <v>1</v>
      </c>
      <c r="E496" s="79"/>
      <c r="F496" s="80"/>
      <c r="G496" s="77"/>
      <c r="H496" s="81"/>
      <c r="I496" s="82"/>
      <c r="J496" s="82"/>
      <c r="K496" s="51"/>
      <c r="L496" s="83">
        <v>496</v>
      </c>
      <c r="M496" s="83"/>
      <c r="N496" s="84">
        <v>1</v>
      </c>
      <c r="O496" s="93" t="str">
        <f>REPLACE(INDEX(GroupVertices[Group], MATCH(Edges[[#This Row],[Vertex 1]],GroupVertices[Vertex],0)),1,1,"")</f>
        <v>3</v>
      </c>
      <c r="P496" s="93" t="str">
        <f>REPLACE(INDEX(GroupVertices[Group], MATCH(Edges[[#This Row],[Vertex 2]],GroupVertices[Vertex],0)),1,1,"")</f>
        <v>3</v>
      </c>
    </row>
    <row r="497" spans="1:16" ht="15.75" customHeight="1" thickTop="1" thickBot="1" x14ac:dyDescent="0.3">
      <c r="A497" s="76" t="s">
        <v>471</v>
      </c>
      <c r="B497" s="76" t="s">
        <v>473</v>
      </c>
      <c r="C497" s="77"/>
      <c r="D497" s="78">
        <v>1</v>
      </c>
      <c r="E497" s="79"/>
      <c r="F497" s="80"/>
      <c r="G497" s="77"/>
      <c r="H497" s="81"/>
      <c r="I497" s="82"/>
      <c r="J497" s="82"/>
      <c r="K497" s="51"/>
      <c r="L497" s="83">
        <v>497</v>
      </c>
      <c r="M497" s="83"/>
      <c r="N497" s="84">
        <v>1</v>
      </c>
      <c r="O497" s="93" t="str">
        <f>REPLACE(INDEX(GroupVertices[Group], MATCH(Edges[[#This Row],[Vertex 1]],GroupVertices[Vertex],0)),1,1,"")</f>
        <v>3</v>
      </c>
      <c r="P497" s="93" t="str">
        <f>REPLACE(INDEX(GroupVertices[Group], MATCH(Edges[[#This Row],[Vertex 2]],GroupVertices[Vertex],0)),1,1,"")</f>
        <v>3</v>
      </c>
    </row>
    <row r="498" spans="1:16" ht="15.75" customHeight="1" thickTop="1" thickBot="1" x14ac:dyDescent="0.3">
      <c r="A498" s="76" t="s">
        <v>471</v>
      </c>
      <c r="B498" s="76" t="s">
        <v>474</v>
      </c>
      <c r="C498" s="77"/>
      <c r="D498" s="78">
        <v>1</v>
      </c>
      <c r="E498" s="79"/>
      <c r="F498" s="80"/>
      <c r="G498" s="77"/>
      <c r="H498" s="81"/>
      <c r="I498" s="82"/>
      <c r="J498" s="82"/>
      <c r="K498" s="51"/>
      <c r="L498" s="83">
        <v>498</v>
      </c>
      <c r="M498" s="83"/>
      <c r="N498" s="84">
        <v>1</v>
      </c>
      <c r="O498" s="93" t="str">
        <f>REPLACE(INDEX(GroupVertices[Group], MATCH(Edges[[#This Row],[Vertex 1]],GroupVertices[Vertex],0)),1,1,"")</f>
        <v>3</v>
      </c>
      <c r="P498" s="93" t="str">
        <f>REPLACE(INDEX(GroupVertices[Group], MATCH(Edges[[#This Row],[Vertex 2]],GroupVertices[Vertex],0)),1,1,"")</f>
        <v>3</v>
      </c>
    </row>
    <row r="499" spans="1:16" ht="15.75" customHeight="1" thickTop="1" thickBot="1" x14ac:dyDescent="0.3">
      <c r="A499" s="76" t="s">
        <v>471</v>
      </c>
      <c r="B499" s="76" t="s">
        <v>475</v>
      </c>
      <c r="C499" s="77"/>
      <c r="D499" s="78">
        <v>1</v>
      </c>
      <c r="E499" s="79"/>
      <c r="F499" s="80"/>
      <c r="G499" s="77"/>
      <c r="H499" s="81"/>
      <c r="I499" s="82"/>
      <c r="J499" s="82"/>
      <c r="K499" s="51"/>
      <c r="L499" s="83">
        <v>499</v>
      </c>
      <c r="M499" s="83"/>
      <c r="N499" s="84">
        <v>1</v>
      </c>
      <c r="O499" s="93" t="str">
        <f>REPLACE(INDEX(GroupVertices[Group], MATCH(Edges[[#This Row],[Vertex 1]],GroupVertices[Vertex],0)),1,1,"")</f>
        <v>3</v>
      </c>
      <c r="P499" s="93" t="str">
        <f>REPLACE(INDEX(GroupVertices[Group], MATCH(Edges[[#This Row],[Vertex 2]],GroupVertices[Vertex],0)),1,1,"")</f>
        <v>3</v>
      </c>
    </row>
    <row r="500" spans="1:16" ht="15.75" customHeight="1" thickTop="1" thickBot="1" x14ac:dyDescent="0.3">
      <c r="A500" s="76" t="s">
        <v>471</v>
      </c>
      <c r="B500" s="76" t="s">
        <v>476</v>
      </c>
      <c r="C500" s="77"/>
      <c r="D500" s="78">
        <v>1</v>
      </c>
      <c r="E500" s="79"/>
      <c r="F500" s="80"/>
      <c r="G500" s="77"/>
      <c r="H500" s="81"/>
      <c r="I500" s="82"/>
      <c r="J500" s="82"/>
      <c r="K500" s="51"/>
      <c r="L500" s="83">
        <v>500</v>
      </c>
      <c r="M500" s="83"/>
      <c r="N500" s="84">
        <v>1</v>
      </c>
      <c r="O500" s="93" t="str">
        <f>REPLACE(INDEX(GroupVertices[Group], MATCH(Edges[[#This Row],[Vertex 1]],GroupVertices[Vertex],0)),1,1,"")</f>
        <v>3</v>
      </c>
      <c r="P500" s="93" t="str">
        <f>REPLACE(INDEX(GroupVertices[Group], MATCH(Edges[[#This Row],[Vertex 2]],GroupVertices[Vertex],0)),1,1,"")</f>
        <v>3</v>
      </c>
    </row>
    <row r="501" spans="1:16" ht="15.75" customHeight="1" thickTop="1" thickBot="1" x14ac:dyDescent="0.3">
      <c r="A501" s="76" t="s">
        <v>471</v>
      </c>
      <c r="B501" s="76" t="s">
        <v>477</v>
      </c>
      <c r="C501" s="77"/>
      <c r="D501" s="78">
        <v>1.1428571428571428</v>
      </c>
      <c r="E501" s="79"/>
      <c r="F501" s="80"/>
      <c r="G501" s="77"/>
      <c r="H501" s="81"/>
      <c r="I501" s="82"/>
      <c r="J501" s="82"/>
      <c r="K501" s="51"/>
      <c r="L501" s="83">
        <v>501</v>
      </c>
      <c r="M501" s="83"/>
      <c r="N501" s="84">
        <v>2</v>
      </c>
      <c r="O501" s="93" t="str">
        <f>REPLACE(INDEX(GroupVertices[Group], MATCH(Edges[[#This Row],[Vertex 1]],GroupVertices[Vertex],0)),1,1,"")</f>
        <v>3</v>
      </c>
      <c r="P501" s="93" t="str">
        <f>REPLACE(INDEX(GroupVertices[Group], MATCH(Edges[[#This Row],[Vertex 2]],GroupVertices[Vertex],0)),1,1,"")</f>
        <v>3</v>
      </c>
    </row>
    <row r="502" spans="1:16" ht="15.75" customHeight="1" thickTop="1" thickBot="1" x14ac:dyDescent="0.3">
      <c r="A502" s="76" t="s">
        <v>471</v>
      </c>
      <c r="B502" s="76" t="s">
        <v>478</v>
      </c>
      <c r="C502" s="77"/>
      <c r="D502" s="78">
        <v>1</v>
      </c>
      <c r="E502" s="79"/>
      <c r="F502" s="80"/>
      <c r="G502" s="77"/>
      <c r="H502" s="81"/>
      <c r="I502" s="82"/>
      <c r="J502" s="82"/>
      <c r="K502" s="51"/>
      <c r="L502" s="83">
        <v>502</v>
      </c>
      <c r="M502" s="83"/>
      <c r="N502" s="84">
        <v>1</v>
      </c>
      <c r="O502" s="93" t="str">
        <f>REPLACE(INDEX(GroupVertices[Group], MATCH(Edges[[#This Row],[Vertex 1]],GroupVertices[Vertex],0)),1,1,"")</f>
        <v>3</v>
      </c>
      <c r="P502" s="93" t="str">
        <f>REPLACE(INDEX(GroupVertices[Group], MATCH(Edges[[#This Row],[Vertex 2]],GroupVertices[Vertex],0)),1,1,"")</f>
        <v>3</v>
      </c>
    </row>
    <row r="503" spans="1:16" ht="15.75" customHeight="1" thickTop="1" thickBot="1" x14ac:dyDescent="0.3">
      <c r="A503" s="76" t="s">
        <v>532</v>
      </c>
      <c r="B503" s="76" t="s">
        <v>533</v>
      </c>
      <c r="C503" s="77"/>
      <c r="D503" s="78">
        <v>1</v>
      </c>
      <c r="E503" s="79"/>
      <c r="F503" s="80"/>
      <c r="G503" s="77"/>
      <c r="H503" s="81"/>
      <c r="I503" s="82"/>
      <c r="J503" s="82"/>
      <c r="K503" s="51"/>
      <c r="L503" s="83">
        <v>503</v>
      </c>
      <c r="M503" s="83"/>
      <c r="N503" s="84">
        <v>1</v>
      </c>
      <c r="O503" s="93" t="str">
        <f>REPLACE(INDEX(GroupVertices[Group], MATCH(Edges[[#This Row],[Vertex 1]],GroupVertices[Vertex],0)),1,1,"")</f>
        <v>1</v>
      </c>
      <c r="P503" s="93" t="str">
        <f>REPLACE(INDEX(GroupVertices[Group], MATCH(Edges[[#This Row],[Vertex 2]],GroupVertices[Vertex],0)),1,1,"")</f>
        <v>1</v>
      </c>
    </row>
    <row r="504" spans="1:16" ht="15.75" customHeight="1" thickTop="1" thickBot="1" x14ac:dyDescent="0.3">
      <c r="A504" s="76" t="s">
        <v>532</v>
      </c>
      <c r="B504" s="76" t="s">
        <v>361</v>
      </c>
      <c r="C504" s="77"/>
      <c r="D504" s="78">
        <v>1</v>
      </c>
      <c r="E504" s="79"/>
      <c r="F504" s="80"/>
      <c r="G504" s="77"/>
      <c r="H504" s="81"/>
      <c r="I504" s="82"/>
      <c r="J504" s="82"/>
      <c r="K504" s="51"/>
      <c r="L504" s="83">
        <v>504</v>
      </c>
      <c r="M504" s="83"/>
      <c r="N504" s="84">
        <v>1</v>
      </c>
      <c r="O504" s="93" t="str">
        <f>REPLACE(INDEX(GroupVertices[Group], MATCH(Edges[[#This Row],[Vertex 1]],GroupVertices[Vertex],0)),1,1,"")</f>
        <v>1</v>
      </c>
      <c r="P504" s="93" t="str">
        <f>REPLACE(INDEX(GroupVertices[Group], MATCH(Edges[[#This Row],[Vertex 2]],GroupVertices[Vertex],0)),1,1,"")</f>
        <v>1</v>
      </c>
    </row>
    <row r="505" spans="1:16" ht="15.75" customHeight="1" thickTop="1" thickBot="1" x14ac:dyDescent="0.3">
      <c r="A505" s="76" t="s">
        <v>532</v>
      </c>
      <c r="B505" s="76" t="s">
        <v>534</v>
      </c>
      <c r="C505" s="77"/>
      <c r="D505" s="78">
        <v>1</v>
      </c>
      <c r="E505" s="79"/>
      <c r="F505" s="80"/>
      <c r="G505" s="77"/>
      <c r="H505" s="81"/>
      <c r="I505" s="82"/>
      <c r="J505" s="82"/>
      <c r="K505" s="51"/>
      <c r="L505" s="83">
        <v>505</v>
      </c>
      <c r="M505" s="83"/>
      <c r="N505" s="84">
        <v>1</v>
      </c>
      <c r="O505" s="93" t="str">
        <f>REPLACE(INDEX(GroupVertices[Group], MATCH(Edges[[#This Row],[Vertex 1]],GroupVertices[Vertex],0)),1,1,"")</f>
        <v>1</v>
      </c>
      <c r="P505" s="93" t="str">
        <f>REPLACE(INDEX(GroupVertices[Group], MATCH(Edges[[#This Row],[Vertex 2]],GroupVertices[Vertex],0)),1,1,"")</f>
        <v>1</v>
      </c>
    </row>
    <row r="506" spans="1:16" ht="15.75" customHeight="1" thickTop="1" thickBot="1" x14ac:dyDescent="0.3">
      <c r="A506" s="76" t="s">
        <v>532</v>
      </c>
      <c r="B506" s="76" t="s">
        <v>535</v>
      </c>
      <c r="C506" s="77"/>
      <c r="D506" s="78">
        <v>1</v>
      </c>
      <c r="E506" s="79"/>
      <c r="F506" s="80"/>
      <c r="G506" s="77"/>
      <c r="H506" s="81"/>
      <c r="I506" s="82"/>
      <c r="J506" s="82"/>
      <c r="K506" s="51"/>
      <c r="L506" s="83">
        <v>506</v>
      </c>
      <c r="M506" s="83"/>
      <c r="N506" s="84">
        <v>1</v>
      </c>
      <c r="O506" s="93" t="str">
        <f>REPLACE(INDEX(GroupVertices[Group], MATCH(Edges[[#This Row],[Vertex 1]],GroupVertices[Vertex],0)),1,1,"")</f>
        <v>1</v>
      </c>
      <c r="P506" s="93" t="str">
        <f>REPLACE(INDEX(GroupVertices[Group], MATCH(Edges[[#This Row],[Vertex 2]],GroupVertices[Vertex],0)),1,1,"")</f>
        <v>1</v>
      </c>
    </row>
    <row r="507" spans="1:16" ht="15.75" customHeight="1" thickTop="1" thickBot="1" x14ac:dyDescent="0.3">
      <c r="A507" s="76" t="s">
        <v>532</v>
      </c>
      <c r="B507" s="76" t="s">
        <v>536</v>
      </c>
      <c r="C507" s="77"/>
      <c r="D507" s="78">
        <v>1</v>
      </c>
      <c r="E507" s="79"/>
      <c r="F507" s="80"/>
      <c r="G507" s="77"/>
      <c r="H507" s="81"/>
      <c r="I507" s="82"/>
      <c r="J507" s="82"/>
      <c r="K507" s="51"/>
      <c r="L507" s="83">
        <v>507</v>
      </c>
      <c r="M507" s="83"/>
      <c r="N507" s="84">
        <v>1</v>
      </c>
      <c r="O507" s="93" t="str">
        <f>REPLACE(INDEX(GroupVertices[Group], MATCH(Edges[[#This Row],[Vertex 1]],GroupVertices[Vertex],0)),1,1,"")</f>
        <v>1</v>
      </c>
      <c r="P507" s="93" t="str">
        <f>REPLACE(INDEX(GroupVertices[Group], MATCH(Edges[[#This Row],[Vertex 2]],GroupVertices[Vertex],0)),1,1,"")</f>
        <v>1</v>
      </c>
    </row>
    <row r="508" spans="1:16" ht="15.75" customHeight="1" thickTop="1" thickBot="1" x14ac:dyDescent="0.3">
      <c r="A508" s="76" t="s">
        <v>532</v>
      </c>
      <c r="B508" s="76" t="s">
        <v>537</v>
      </c>
      <c r="C508" s="77"/>
      <c r="D508" s="78">
        <v>1</v>
      </c>
      <c r="E508" s="79"/>
      <c r="F508" s="80"/>
      <c r="G508" s="77"/>
      <c r="H508" s="81"/>
      <c r="I508" s="82"/>
      <c r="J508" s="82"/>
      <c r="K508" s="51"/>
      <c r="L508" s="83">
        <v>508</v>
      </c>
      <c r="M508" s="83"/>
      <c r="N508" s="84">
        <v>1</v>
      </c>
      <c r="O508" s="93" t="str">
        <f>REPLACE(INDEX(GroupVertices[Group], MATCH(Edges[[#This Row],[Vertex 1]],GroupVertices[Vertex],0)),1,1,"")</f>
        <v>1</v>
      </c>
      <c r="P508" s="93" t="str">
        <f>REPLACE(INDEX(GroupVertices[Group], MATCH(Edges[[#This Row],[Vertex 2]],GroupVertices[Vertex],0)),1,1,"")</f>
        <v>1</v>
      </c>
    </row>
    <row r="509" spans="1:16" ht="15.75" customHeight="1" thickTop="1" thickBot="1" x14ac:dyDescent="0.3">
      <c r="A509" s="76" t="s">
        <v>472</v>
      </c>
      <c r="B509" s="76" t="s">
        <v>473</v>
      </c>
      <c r="C509" s="77"/>
      <c r="D509" s="78">
        <v>1</v>
      </c>
      <c r="E509" s="79"/>
      <c r="F509" s="80"/>
      <c r="G509" s="77"/>
      <c r="H509" s="81"/>
      <c r="I509" s="82"/>
      <c r="J509" s="82"/>
      <c r="K509" s="51"/>
      <c r="L509" s="83">
        <v>509</v>
      </c>
      <c r="M509" s="83"/>
      <c r="N509" s="84">
        <v>1</v>
      </c>
      <c r="O509" s="93" t="str">
        <f>REPLACE(INDEX(GroupVertices[Group], MATCH(Edges[[#This Row],[Vertex 1]],GroupVertices[Vertex],0)),1,1,"")</f>
        <v>3</v>
      </c>
      <c r="P509" s="93" t="str">
        <f>REPLACE(INDEX(GroupVertices[Group], MATCH(Edges[[#This Row],[Vertex 2]],GroupVertices[Vertex],0)),1,1,"")</f>
        <v>3</v>
      </c>
    </row>
    <row r="510" spans="1:16" ht="15.75" customHeight="1" thickTop="1" thickBot="1" x14ac:dyDescent="0.3">
      <c r="A510" s="76" t="s">
        <v>472</v>
      </c>
      <c r="B510" s="76" t="s">
        <v>474</v>
      </c>
      <c r="C510" s="77"/>
      <c r="D510" s="78">
        <v>1</v>
      </c>
      <c r="E510" s="79"/>
      <c r="F510" s="80"/>
      <c r="G510" s="77"/>
      <c r="H510" s="81"/>
      <c r="I510" s="82"/>
      <c r="J510" s="82"/>
      <c r="K510" s="51"/>
      <c r="L510" s="83">
        <v>510</v>
      </c>
      <c r="M510" s="83"/>
      <c r="N510" s="84">
        <v>1</v>
      </c>
      <c r="O510" s="93" t="str">
        <f>REPLACE(INDEX(GroupVertices[Group], MATCH(Edges[[#This Row],[Vertex 1]],GroupVertices[Vertex],0)),1,1,"")</f>
        <v>3</v>
      </c>
      <c r="P510" s="93" t="str">
        <f>REPLACE(INDEX(GroupVertices[Group], MATCH(Edges[[#This Row],[Vertex 2]],GroupVertices[Vertex],0)),1,1,"")</f>
        <v>3</v>
      </c>
    </row>
    <row r="511" spans="1:16" ht="15.75" customHeight="1" thickTop="1" thickBot="1" x14ac:dyDescent="0.3">
      <c r="A511" s="76" t="s">
        <v>472</v>
      </c>
      <c r="B511" s="76" t="s">
        <v>475</v>
      </c>
      <c r="C511" s="77"/>
      <c r="D511" s="78">
        <v>1</v>
      </c>
      <c r="E511" s="79"/>
      <c r="F511" s="80"/>
      <c r="G511" s="77"/>
      <c r="H511" s="81"/>
      <c r="I511" s="82"/>
      <c r="J511" s="82"/>
      <c r="K511" s="51"/>
      <c r="L511" s="83">
        <v>511</v>
      </c>
      <c r="M511" s="83"/>
      <c r="N511" s="84">
        <v>1</v>
      </c>
      <c r="O511" s="93" t="str">
        <f>REPLACE(INDEX(GroupVertices[Group], MATCH(Edges[[#This Row],[Vertex 1]],GroupVertices[Vertex],0)),1,1,"")</f>
        <v>3</v>
      </c>
      <c r="P511" s="93" t="str">
        <f>REPLACE(INDEX(GroupVertices[Group], MATCH(Edges[[#This Row],[Vertex 2]],GroupVertices[Vertex],0)),1,1,"")</f>
        <v>3</v>
      </c>
    </row>
    <row r="512" spans="1:16" ht="15.75" customHeight="1" thickTop="1" thickBot="1" x14ac:dyDescent="0.3">
      <c r="A512" s="76" t="s">
        <v>472</v>
      </c>
      <c r="B512" s="76" t="s">
        <v>476</v>
      </c>
      <c r="C512" s="77"/>
      <c r="D512" s="78">
        <v>1</v>
      </c>
      <c r="E512" s="79"/>
      <c r="F512" s="80"/>
      <c r="G512" s="77"/>
      <c r="H512" s="81"/>
      <c r="I512" s="82"/>
      <c r="J512" s="82"/>
      <c r="K512" s="51"/>
      <c r="L512" s="83">
        <v>512</v>
      </c>
      <c r="M512" s="83"/>
      <c r="N512" s="84">
        <v>1</v>
      </c>
      <c r="O512" s="93" t="str">
        <f>REPLACE(INDEX(GroupVertices[Group], MATCH(Edges[[#This Row],[Vertex 1]],GroupVertices[Vertex],0)),1,1,"")</f>
        <v>3</v>
      </c>
      <c r="P512" s="93" t="str">
        <f>REPLACE(INDEX(GroupVertices[Group], MATCH(Edges[[#This Row],[Vertex 2]],GroupVertices[Vertex],0)),1,1,"")</f>
        <v>3</v>
      </c>
    </row>
    <row r="513" spans="1:16" ht="15.75" customHeight="1" thickTop="1" thickBot="1" x14ac:dyDescent="0.3">
      <c r="A513" s="76" t="s">
        <v>472</v>
      </c>
      <c r="B513" s="76" t="s">
        <v>477</v>
      </c>
      <c r="C513" s="77"/>
      <c r="D513" s="78">
        <v>1.1428571428571428</v>
      </c>
      <c r="E513" s="79"/>
      <c r="F513" s="80"/>
      <c r="G513" s="77"/>
      <c r="H513" s="81"/>
      <c r="I513" s="82"/>
      <c r="J513" s="82"/>
      <c r="K513" s="51"/>
      <c r="L513" s="83">
        <v>513</v>
      </c>
      <c r="M513" s="83"/>
      <c r="N513" s="84">
        <v>2</v>
      </c>
      <c r="O513" s="93" t="str">
        <f>REPLACE(INDEX(GroupVertices[Group], MATCH(Edges[[#This Row],[Vertex 1]],GroupVertices[Vertex],0)),1,1,"")</f>
        <v>3</v>
      </c>
      <c r="P513" s="93" t="str">
        <f>REPLACE(INDEX(GroupVertices[Group], MATCH(Edges[[#This Row],[Vertex 2]],GroupVertices[Vertex],0)),1,1,"")</f>
        <v>3</v>
      </c>
    </row>
    <row r="514" spans="1:16" ht="15.75" customHeight="1" thickTop="1" thickBot="1" x14ac:dyDescent="0.3">
      <c r="A514" s="76" t="s">
        <v>472</v>
      </c>
      <c r="B514" s="76" t="s">
        <v>478</v>
      </c>
      <c r="C514" s="77"/>
      <c r="D514" s="78">
        <v>1</v>
      </c>
      <c r="E514" s="79"/>
      <c r="F514" s="80"/>
      <c r="G514" s="77"/>
      <c r="H514" s="81"/>
      <c r="I514" s="82"/>
      <c r="J514" s="82"/>
      <c r="K514" s="51"/>
      <c r="L514" s="83">
        <v>514</v>
      </c>
      <c r="M514" s="83"/>
      <c r="N514" s="84">
        <v>1</v>
      </c>
      <c r="O514" s="93" t="str">
        <f>REPLACE(INDEX(GroupVertices[Group], MATCH(Edges[[#This Row],[Vertex 1]],GroupVertices[Vertex],0)),1,1,"")</f>
        <v>3</v>
      </c>
      <c r="P514" s="93" t="str">
        <f>REPLACE(INDEX(GroupVertices[Group], MATCH(Edges[[#This Row],[Vertex 2]],GroupVertices[Vertex],0)),1,1,"")</f>
        <v>3</v>
      </c>
    </row>
    <row r="515" spans="1:16" ht="15.75" customHeight="1" thickTop="1" thickBot="1" x14ac:dyDescent="0.3">
      <c r="A515" s="76" t="s">
        <v>538</v>
      </c>
      <c r="B515" s="76" t="s">
        <v>539</v>
      </c>
      <c r="C515" s="77"/>
      <c r="D515" s="78">
        <v>1.1428571428571428</v>
      </c>
      <c r="E515" s="79"/>
      <c r="F515" s="80"/>
      <c r="G515" s="77"/>
      <c r="H515" s="81"/>
      <c r="I515" s="82"/>
      <c r="J515" s="82"/>
      <c r="K515" s="51"/>
      <c r="L515" s="83">
        <v>515</v>
      </c>
      <c r="M515" s="83"/>
      <c r="N515" s="84">
        <v>2</v>
      </c>
      <c r="O515" s="93" t="str">
        <f>REPLACE(INDEX(GroupVertices[Group], MATCH(Edges[[#This Row],[Vertex 1]],GroupVertices[Vertex],0)),1,1,"")</f>
        <v>1</v>
      </c>
      <c r="P515" s="93" t="str">
        <f>REPLACE(INDEX(GroupVertices[Group], MATCH(Edges[[#This Row],[Vertex 2]],GroupVertices[Vertex],0)),1,1,"")</f>
        <v>1</v>
      </c>
    </row>
    <row r="516" spans="1:16" ht="15.75" customHeight="1" thickTop="1" thickBot="1" x14ac:dyDescent="0.3">
      <c r="A516" s="76" t="s">
        <v>538</v>
      </c>
      <c r="B516" s="76" t="s">
        <v>484</v>
      </c>
      <c r="C516" s="77"/>
      <c r="D516" s="78">
        <v>1.1428571428571428</v>
      </c>
      <c r="E516" s="79"/>
      <c r="F516" s="80"/>
      <c r="G516" s="77"/>
      <c r="H516" s="81"/>
      <c r="I516" s="82"/>
      <c r="J516" s="82"/>
      <c r="K516" s="51"/>
      <c r="L516" s="83">
        <v>516</v>
      </c>
      <c r="M516" s="83"/>
      <c r="N516" s="84">
        <v>2</v>
      </c>
      <c r="O516" s="93" t="str">
        <f>REPLACE(INDEX(GroupVertices[Group], MATCH(Edges[[#This Row],[Vertex 1]],GroupVertices[Vertex],0)),1,1,"")</f>
        <v>1</v>
      </c>
      <c r="P516" s="93" t="str">
        <f>REPLACE(INDEX(GroupVertices[Group], MATCH(Edges[[#This Row],[Vertex 2]],GroupVertices[Vertex],0)),1,1,"")</f>
        <v>1</v>
      </c>
    </row>
    <row r="517" spans="1:16" ht="15.75" customHeight="1" thickTop="1" thickBot="1" x14ac:dyDescent="0.3">
      <c r="A517" s="76" t="s">
        <v>538</v>
      </c>
      <c r="B517" s="76" t="s">
        <v>362</v>
      </c>
      <c r="C517" s="77"/>
      <c r="D517" s="78">
        <v>1.4285714285714286</v>
      </c>
      <c r="E517" s="79"/>
      <c r="F517" s="80"/>
      <c r="G517" s="77"/>
      <c r="H517" s="81"/>
      <c r="I517" s="82"/>
      <c r="J517" s="82"/>
      <c r="K517" s="51"/>
      <c r="L517" s="83">
        <v>517</v>
      </c>
      <c r="M517" s="83"/>
      <c r="N517" s="84">
        <v>4</v>
      </c>
      <c r="O517" s="93" t="str">
        <f>REPLACE(INDEX(GroupVertices[Group], MATCH(Edges[[#This Row],[Vertex 1]],GroupVertices[Vertex],0)),1,1,"")</f>
        <v>1</v>
      </c>
      <c r="P517" s="93" t="str">
        <f>REPLACE(INDEX(GroupVertices[Group], MATCH(Edges[[#This Row],[Vertex 2]],GroupVertices[Vertex],0)),1,1,"")</f>
        <v>1</v>
      </c>
    </row>
    <row r="518" spans="1:16" ht="15.75" customHeight="1" thickTop="1" thickBot="1" x14ac:dyDescent="0.3">
      <c r="A518" s="76" t="s">
        <v>342</v>
      </c>
      <c r="B518" s="76" t="s">
        <v>343</v>
      </c>
      <c r="C518" s="77"/>
      <c r="D518" s="78">
        <v>1</v>
      </c>
      <c r="E518" s="79"/>
      <c r="F518" s="80"/>
      <c r="G518" s="77"/>
      <c r="H518" s="81"/>
      <c r="I518" s="82"/>
      <c r="J518" s="82"/>
      <c r="K518" s="51"/>
      <c r="L518" s="83">
        <v>518</v>
      </c>
      <c r="M518" s="83"/>
      <c r="N518" s="84">
        <v>1</v>
      </c>
      <c r="O518" s="93" t="str">
        <f>REPLACE(INDEX(GroupVertices[Group], MATCH(Edges[[#This Row],[Vertex 1]],GroupVertices[Vertex],0)),1,1,"")</f>
        <v>8</v>
      </c>
      <c r="P518" s="93" t="str">
        <f>REPLACE(INDEX(GroupVertices[Group], MATCH(Edges[[#This Row],[Vertex 2]],GroupVertices[Vertex],0)),1,1,"")</f>
        <v>8</v>
      </c>
    </row>
    <row r="519" spans="1:16" ht="15.75" customHeight="1" thickTop="1" thickBot="1" x14ac:dyDescent="0.3">
      <c r="A519" s="76" t="s">
        <v>342</v>
      </c>
      <c r="B519" s="76" t="s">
        <v>344</v>
      </c>
      <c r="C519" s="77"/>
      <c r="D519" s="78">
        <v>1</v>
      </c>
      <c r="E519" s="79"/>
      <c r="F519" s="80"/>
      <c r="G519" s="77"/>
      <c r="H519" s="81"/>
      <c r="I519" s="82"/>
      <c r="J519" s="82"/>
      <c r="K519" s="51"/>
      <c r="L519" s="83">
        <v>519</v>
      </c>
      <c r="M519" s="83"/>
      <c r="N519" s="84">
        <v>1</v>
      </c>
      <c r="O519" s="93" t="str">
        <f>REPLACE(INDEX(GroupVertices[Group], MATCH(Edges[[#This Row],[Vertex 1]],GroupVertices[Vertex],0)),1,1,"")</f>
        <v>8</v>
      </c>
      <c r="P519" s="93" t="str">
        <f>REPLACE(INDEX(GroupVertices[Group], MATCH(Edges[[#This Row],[Vertex 2]],GroupVertices[Vertex],0)),1,1,"")</f>
        <v>8</v>
      </c>
    </row>
    <row r="520" spans="1:16" ht="15.75" customHeight="1" thickTop="1" thickBot="1" x14ac:dyDescent="0.3">
      <c r="A520" s="76" t="s">
        <v>342</v>
      </c>
      <c r="B520" s="76" t="s">
        <v>345</v>
      </c>
      <c r="C520" s="77"/>
      <c r="D520" s="78">
        <v>1</v>
      </c>
      <c r="E520" s="79"/>
      <c r="F520" s="80"/>
      <c r="G520" s="77"/>
      <c r="H520" s="81"/>
      <c r="I520" s="82"/>
      <c r="J520" s="82"/>
      <c r="K520" s="51"/>
      <c r="L520" s="83">
        <v>520</v>
      </c>
      <c r="M520" s="83"/>
      <c r="N520" s="84">
        <v>1</v>
      </c>
      <c r="O520" s="93" t="str">
        <f>REPLACE(INDEX(GroupVertices[Group], MATCH(Edges[[#This Row],[Vertex 1]],GroupVertices[Vertex],0)),1,1,"")</f>
        <v>8</v>
      </c>
      <c r="P520" s="93" t="str">
        <f>REPLACE(INDEX(GroupVertices[Group], MATCH(Edges[[#This Row],[Vertex 2]],GroupVertices[Vertex],0)),1,1,"")</f>
        <v>8</v>
      </c>
    </row>
    <row r="521" spans="1:16" ht="15.75" customHeight="1" thickTop="1" thickBot="1" x14ac:dyDescent="0.3">
      <c r="A521" s="76" t="s">
        <v>540</v>
      </c>
      <c r="B521" s="76" t="s">
        <v>206</v>
      </c>
      <c r="C521" s="77"/>
      <c r="D521" s="78">
        <v>1.2857142857142856</v>
      </c>
      <c r="E521" s="79"/>
      <c r="F521" s="80"/>
      <c r="G521" s="77"/>
      <c r="H521" s="81"/>
      <c r="I521" s="82"/>
      <c r="J521" s="82"/>
      <c r="K521" s="51"/>
      <c r="L521" s="83">
        <v>521</v>
      </c>
      <c r="M521" s="83"/>
      <c r="N521" s="84">
        <v>3</v>
      </c>
      <c r="O521" s="93" t="str">
        <f>REPLACE(INDEX(GroupVertices[Group], MATCH(Edges[[#This Row],[Vertex 1]],GroupVertices[Vertex],0)),1,1,"")</f>
        <v>1</v>
      </c>
      <c r="P521" s="93" t="str">
        <f>REPLACE(INDEX(GroupVertices[Group], MATCH(Edges[[#This Row],[Vertex 2]],GroupVertices[Vertex],0)),1,1,"")</f>
        <v>1</v>
      </c>
    </row>
    <row r="522" spans="1:16" ht="15.75" customHeight="1" thickTop="1" thickBot="1" x14ac:dyDescent="0.3">
      <c r="A522" s="76" t="s">
        <v>541</v>
      </c>
      <c r="B522" s="76" t="s">
        <v>385</v>
      </c>
      <c r="C522" s="77"/>
      <c r="D522" s="78">
        <v>1</v>
      </c>
      <c r="E522" s="79"/>
      <c r="F522" s="80"/>
      <c r="G522" s="77"/>
      <c r="H522" s="81"/>
      <c r="I522" s="82"/>
      <c r="J522" s="82"/>
      <c r="K522" s="51"/>
      <c r="L522" s="83">
        <v>522</v>
      </c>
      <c r="M522" s="83"/>
      <c r="N522" s="84">
        <v>1</v>
      </c>
      <c r="O522" s="93" t="str">
        <f>REPLACE(INDEX(GroupVertices[Group], MATCH(Edges[[#This Row],[Vertex 1]],GroupVertices[Vertex],0)),1,1,"")</f>
        <v>1</v>
      </c>
      <c r="P522" s="93" t="str">
        <f>REPLACE(INDEX(GroupVertices[Group], MATCH(Edges[[#This Row],[Vertex 2]],GroupVertices[Vertex],0)),1,1,"")</f>
        <v>1</v>
      </c>
    </row>
    <row r="523" spans="1:16" ht="15.75" customHeight="1" thickTop="1" thickBot="1" x14ac:dyDescent="0.3">
      <c r="A523" s="76" t="s">
        <v>541</v>
      </c>
      <c r="B523" s="76" t="s">
        <v>285</v>
      </c>
      <c r="C523" s="77"/>
      <c r="D523" s="78">
        <v>1</v>
      </c>
      <c r="E523" s="79"/>
      <c r="F523" s="80"/>
      <c r="G523" s="77"/>
      <c r="H523" s="81"/>
      <c r="I523" s="82"/>
      <c r="J523" s="82"/>
      <c r="K523" s="51"/>
      <c r="L523" s="83">
        <v>523</v>
      </c>
      <c r="M523" s="83"/>
      <c r="N523" s="84">
        <v>1</v>
      </c>
      <c r="O523" s="93" t="str">
        <f>REPLACE(INDEX(GroupVertices[Group], MATCH(Edges[[#This Row],[Vertex 1]],GroupVertices[Vertex],0)),1,1,"")</f>
        <v>1</v>
      </c>
      <c r="P523" s="93" t="str">
        <f>REPLACE(INDEX(GroupVertices[Group], MATCH(Edges[[#This Row],[Vertex 2]],GroupVertices[Vertex],0)),1,1,"")</f>
        <v>1</v>
      </c>
    </row>
    <row r="524" spans="1:16" ht="15.75" customHeight="1" thickTop="1" thickBot="1" x14ac:dyDescent="0.3">
      <c r="A524" s="76" t="s">
        <v>276</v>
      </c>
      <c r="B524" s="76" t="s">
        <v>203</v>
      </c>
      <c r="C524" s="77"/>
      <c r="D524" s="78">
        <v>1</v>
      </c>
      <c r="E524" s="79"/>
      <c r="F524" s="80"/>
      <c r="G524" s="77"/>
      <c r="H524" s="81"/>
      <c r="I524" s="82"/>
      <c r="J524" s="82"/>
      <c r="K524" s="51"/>
      <c r="L524" s="83">
        <v>524</v>
      </c>
      <c r="M524" s="83"/>
      <c r="N524" s="84">
        <v>1</v>
      </c>
      <c r="O524" s="93" t="str">
        <f>REPLACE(INDEX(GroupVertices[Group], MATCH(Edges[[#This Row],[Vertex 1]],GroupVertices[Vertex],0)),1,1,"")</f>
        <v>1</v>
      </c>
      <c r="P524" s="93" t="str">
        <f>REPLACE(INDEX(GroupVertices[Group], MATCH(Edges[[#This Row],[Vertex 2]],GroupVertices[Vertex],0)),1,1,"")</f>
        <v>1</v>
      </c>
    </row>
    <row r="525" spans="1:16" ht="15.75" customHeight="1" thickTop="1" thickBot="1" x14ac:dyDescent="0.3">
      <c r="A525" s="76" t="s">
        <v>276</v>
      </c>
      <c r="B525" s="76" t="s">
        <v>277</v>
      </c>
      <c r="C525" s="77"/>
      <c r="D525" s="78">
        <v>1</v>
      </c>
      <c r="E525" s="79"/>
      <c r="F525" s="80"/>
      <c r="G525" s="77"/>
      <c r="H525" s="81"/>
      <c r="I525" s="82"/>
      <c r="J525" s="82"/>
      <c r="K525" s="51"/>
      <c r="L525" s="83">
        <v>525</v>
      </c>
      <c r="M525" s="83"/>
      <c r="N525" s="84">
        <v>1</v>
      </c>
      <c r="O525" s="93" t="str">
        <f>REPLACE(INDEX(GroupVertices[Group], MATCH(Edges[[#This Row],[Vertex 1]],GroupVertices[Vertex],0)),1,1,"")</f>
        <v>1</v>
      </c>
      <c r="P525" s="93" t="str">
        <f>REPLACE(INDEX(GroupVertices[Group], MATCH(Edges[[#This Row],[Vertex 2]],GroupVertices[Vertex],0)),1,1,"")</f>
        <v>1</v>
      </c>
    </row>
    <row r="526" spans="1:16" ht="15.75" customHeight="1" thickTop="1" thickBot="1" x14ac:dyDescent="0.3">
      <c r="A526" s="76" t="s">
        <v>542</v>
      </c>
      <c r="B526" s="76" t="s">
        <v>543</v>
      </c>
      <c r="C526" s="77"/>
      <c r="D526" s="78">
        <v>1.1428571428571428</v>
      </c>
      <c r="E526" s="79"/>
      <c r="F526" s="80"/>
      <c r="G526" s="77"/>
      <c r="H526" s="81"/>
      <c r="I526" s="82"/>
      <c r="J526" s="82"/>
      <c r="K526" s="51"/>
      <c r="L526" s="83">
        <v>526</v>
      </c>
      <c r="M526" s="83"/>
      <c r="N526" s="84">
        <v>2</v>
      </c>
      <c r="O526" s="93" t="str">
        <f>REPLACE(INDEX(GroupVertices[Group], MATCH(Edges[[#This Row],[Vertex 1]],GroupVertices[Vertex],0)),1,1,"")</f>
        <v>1</v>
      </c>
      <c r="P526" s="93" t="str">
        <f>REPLACE(INDEX(GroupVertices[Group], MATCH(Edges[[#This Row],[Vertex 2]],GroupVertices[Vertex],0)),1,1,"")</f>
        <v>1</v>
      </c>
    </row>
    <row r="527" spans="1:16" ht="15.75" customHeight="1" thickTop="1" thickBot="1" x14ac:dyDescent="0.3">
      <c r="A527" s="76" t="s">
        <v>542</v>
      </c>
      <c r="B527" s="76" t="s">
        <v>326</v>
      </c>
      <c r="C527" s="77"/>
      <c r="D527" s="78">
        <v>1.1428571428571428</v>
      </c>
      <c r="E527" s="79"/>
      <c r="F527" s="80"/>
      <c r="G527" s="77"/>
      <c r="H527" s="81"/>
      <c r="I527" s="82"/>
      <c r="J527" s="82"/>
      <c r="K527" s="51"/>
      <c r="L527" s="83">
        <v>527</v>
      </c>
      <c r="M527" s="83"/>
      <c r="N527" s="84">
        <v>2</v>
      </c>
      <c r="O527" s="93" t="str">
        <f>REPLACE(INDEX(GroupVertices[Group], MATCH(Edges[[#This Row],[Vertex 1]],GroupVertices[Vertex],0)),1,1,"")</f>
        <v>1</v>
      </c>
      <c r="P527" s="93" t="str">
        <f>REPLACE(INDEX(GroupVertices[Group], MATCH(Edges[[#This Row],[Vertex 2]],GroupVertices[Vertex],0)),1,1,"")</f>
        <v>1</v>
      </c>
    </row>
    <row r="528" spans="1:16" ht="15.75" customHeight="1" thickTop="1" thickBot="1" x14ac:dyDescent="0.3">
      <c r="A528" s="76" t="s">
        <v>544</v>
      </c>
      <c r="B528" s="76" t="s">
        <v>545</v>
      </c>
      <c r="C528" s="77"/>
      <c r="D528" s="78">
        <v>1</v>
      </c>
      <c r="E528" s="79"/>
      <c r="F528" s="80"/>
      <c r="G528" s="77"/>
      <c r="H528" s="81"/>
      <c r="I528" s="82"/>
      <c r="J528" s="82"/>
      <c r="K528" s="51"/>
      <c r="L528" s="83">
        <v>528</v>
      </c>
      <c r="M528" s="83"/>
      <c r="N528" s="84">
        <v>1</v>
      </c>
      <c r="O528" s="93" t="str">
        <f>REPLACE(INDEX(GroupVertices[Group], MATCH(Edges[[#This Row],[Vertex 1]],GroupVertices[Vertex],0)),1,1,"")</f>
        <v>46</v>
      </c>
      <c r="P528" s="93" t="str">
        <f>REPLACE(INDEX(GroupVertices[Group], MATCH(Edges[[#This Row],[Vertex 2]],GroupVertices[Vertex],0)),1,1,"")</f>
        <v>46</v>
      </c>
    </row>
    <row r="529" spans="1:16" ht="15.75" customHeight="1" thickTop="1" thickBot="1" x14ac:dyDescent="0.3">
      <c r="A529" s="76" t="s">
        <v>546</v>
      </c>
      <c r="B529" s="76" t="s">
        <v>492</v>
      </c>
      <c r="C529" s="77"/>
      <c r="D529" s="78">
        <v>1</v>
      </c>
      <c r="E529" s="79"/>
      <c r="F529" s="80"/>
      <c r="G529" s="77"/>
      <c r="H529" s="81"/>
      <c r="I529" s="82"/>
      <c r="J529" s="82"/>
      <c r="K529" s="51"/>
      <c r="L529" s="83">
        <v>529</v>
      </c>
      <c r="M529" s="83"/>
      <c r="N529" s="84">
        <v>1</v>
      </c>
      <c r="O529" s="93" t="str">
        <f>REPLACE(INDEX(GroupVertices[Group], MATCH(Edges[[#This Row],[Vertex 1]],GroupVertices[Vertex],0)),1,1,"")</f>
        <v>1</v>
      </c>
      <c r="P529" s="93" t="str">
        <f>REPLACE(INDEX(GroupVertices[Group], MATCH(Edges[[#This Row],[Vertex 2]],GroupVertices[Vertex],0)),1,1,"")</f>
        <v>1</v>
      </c>
    </row>
    <row r="530" spans="1:16" ht="15.75" customHeight="1" thickTop="1" thickBot="1" x14ac:dyDescent="0.3">
      <c r="A530" s="76" t="s">
        <v>547</v>
      </c>
      <c r="B530" s="76" t="s">
        <v>548</v>
      </c>
      <c r="C530" s="77"/>
      <c r="D530" s="78">
        <v>1.1428571428571428</v>
      </c>
      <c r="E530" s="79"/>
      <c r="F530" s="80"/>
      <c r="G530" s="77"/>
      <c r="H530" s="81"/>
      <c r="I530" s="82"/>
      <c r="J530" s="82"/>
      <c r="K530" s="51"/>
      <c r="L530" s="83">
        <v>530</v>
      </c>
      <c r="M530" s="83"/>
      <c r="N530" s="84">
        <v>2</v>
      </c>
      <c r="O530" s="93" t="str">
        <f>REPLACE(INDEX(GroupVertices[Group], MATCH(Edges[[#This Row],[Vertex 1]],GroupVertices[Vertex],0)),1,1,"")</f>
        <v>15</v>
      </c>
      <c r="P530" s="93" t="str">
        <f>REPLACE(INDEX(GroupVertices[Group], MATCH(Edges[[#This Row],[Vertex 2]],GroupVertices[Vertex],0)),1,1,"")</f>
        <v>15</v>
      </c>
    </row>
    <row r="531" spans="1:16" ht="15.75" customHeight="1" thickTop="1" thickBot="1" x14ac:dyDescent="0.3">
      <c r="A531" s="76" t="s">
        <v>528</v>
      </c>
      <c r="B531" s="76" t="s">
        <v>549</v>
      </c>
      <c r="C531" s="77"/>
      <c r="D531" s="78">
        <v>1</v>
      </c>
      <c r="E531" s="79"/>
      <c r="F531" s="80"/>
      <c r="G531" s="77"/>
      <c r="H531" s="81"/>
      <c r="I531" s="82"/>
      <c r="J531" s="82"/>
      <c r="K531" s="51"/>
      <c r="L531" s="83">
        <v>531</v>
      </c>
      <c r="M531" s="83"/>
      <c r="N531" s="84">
        <v>1</v>
      </c>
      <c r="O531" s="93" t="str">
        <f>REPLACE(INDEX(GroupVertices[Group], MATCH(Edges[[#This Row],[Vertex 1]],GroupVertices[Vertex],0)),1,1,"")</f>
        <v>1</v>
      </c>
      <c r="P531" s="93" t="str">
        <f>REPLACE(INDEX(GroupVertices[Group], MATCH(Edges[[#This Row],[Vertex 2]],GroupVertices[Vertex],0)),1,1,"")</f>
        <v>1</v>
      </c>
    </row>
    <row r="532" spans="1:16" ht="15.75" customHeight="1" thickTop="1" thickBot="1" x14ac:dyDescent="0.3">
      <c r="A532" s="76" t="s">
        <v>528</v>
      </c>
      <c r="B532" s="76" t="s">
        <v>550</v>
      </c>
      <c r="C532" s="77"/>
      <c r="D532" s="78">
        <v>1</v>
      </c>
      <c r="E532" s="79"/>
      <c r="F532" s="80"/>
      <c r="G532" s="77"/>
      <c r="H532" s="81"/>
      <c r="I532" s="82"/>
      <c r="J532" s="82"/>
      <c r="K532" s="51"/>
      <c r="L532" s="83">
        <v>532</v>
      </c>
      <c r="M532" s="83"/>
      <c r="N532" s="84">
        <v>1</v>
      </c>
      <c r="O532" s="93" t="str">
        <f>REPLACE(INDEX(GroupVertices[Group], MATCH(Edges[[#This Row],[Vertex 1]],GroupVertices[Vertex],0)),1,1,"")</f>
        <v>1</v>
      </c>
      <c r="P532" s="93" t="str">
        <f>REPLACE(INDEX(GroupVertices[Group], MATCH(Edges[[#This Row],[Vertex 2]],GroupVertices[Vertex],0)),1,1,"")</f>
        <v>1</v>
      </c>
    </row>
    <row r="533" spans="1:16" ht="15.75" customHeight="1" thickTop="1" thickBot="1" x14ac:dyDescent="0.3">
      <c r="A533" s="76" t="s">
        <v>528</v>
      </c>
      <c r="B533" s="76" t="s">
        <v>551</v>
      </c>
      <c r="C533" s="77"/>
      <c r="D533" s="78">
        <v>1.1428571428571428</v>
      </c>
      <c r="E533" s="79"/>
      <c r="F533" s="80"/>
      <c r="G533" s="77"/>
      <c r="H533" s="81"/>
      <c r="I533" s="82"/>
      <c r="J533" s="82"/>
      <c r="K533" s="51"/>
      <c r="L533" s="83">
        <v>533</v>
      </c>
      <c r="M533" s="83"/>
      <c r="N533" s="84">
        <v>2</v>
      </c>
      <c r="O533" s="93" t="str">
        <f>REPLACE(INDEX(GroupVertices[Group], MATCH(Edges[[#This Row],[Vertex 1]],GroupVertices[Vertex],0)),1,1,"")</f>
        <v>1</v>
      </c>
      <c r="P533" s="93" t="str">
        <f>REPLACE(INDEX(GroupVertices[Group], MATCH(Edges[[#This Row],[Vertex 2]],GroupVertices[Vertex],0)),1,1,"")</f>
        <v>1</v>
      </c>
    </row>
    <row r="534" spans="1:16" ht="15.75" customHeight="1" thickTop="1" thickBot="1" x14ac:dyDescent="0.3">
      <c r="A534" s="76" t="s">
        <v>528</v>
      </c>
      <c r="B534" s="76" t="s">
        <v>324</v>
      </c>
      <c r="C534" s="77"/>
      <c r="D534" s="78">
        <v>1.2857142857142856</v>
      </c>
      <c r="E534" s="79"/>
      <c r="F534" s="80"/>
      <c r="G534" s="77"/>
      <c r="H534" s="81"/>
      <c r="I534" s="82"/>
      <c r="J534" s="82"/>
      <c r="K534" s="51"/>
      <c r="L534" s="83">
        <v>534</v>
      </c>
      <c r="M534" s="83"/>
      <c r="N534" s="84">
        <v>3</v>
      </c>
      <c r="O534" s="93" t="str">
        <f>REPLACE(INDEX(GroupVertices[Group], MATCH(Edges[[#This Row],[Vertex 1]],GroupVertices[Vertex],0)),1,1,"")</f>
        <v>1</v>
      </c>
      <c r="P534" s="93" t="str">
        <f>REPLACE(INDEX(GroupVertices[Group], MATCH(Edges[[#This Row],[Vertex 2]],GroupVertices[Vertex],0)),1,1,"")</f>
        <v>1</v>
      </c>
    </row>
    <row r="535" spans="1:16" ht="15.75" customHeight="1" thickTop="1" thickBot="1" x14ac:dyDescent="0.3">
      <c r="A535" s="76" t="s">
        <v>503</v>
      </c>
      <c r="B535" s="76" t="s">
        <v>313</v>
      </c>
      <c r="C535" s="77"/>
      <c r="D535" s="78">
        <v>1.2857142857142856</v>
      </c>
      <c r="E535" s="79"/>
      <c r="F535" s="80"/>
      <c r="G535" s="77"/>
      <c r="H535" s="81"/>
      <c r="I535" s="82"/>
      <c r="J535" s="82"/>
      <c r="K535" s="51"/>
      <c r="L535" s="83">
        <v>535</v>
      </c>
      <c r="M535" s="83"/>
      <c r="N535" s="84">
        <v>3</v>
      </c>
      <c r="O535" s="93" t="str">
        <f>REPLACE(INDEX(GroupVertices[Group], MATCH(Edges[[#This Row],[Vertex 1]],GroupVertices[Vertex],0)),1,1,"")</f>
        <v>1</v>
      </c>
      <c r="P535" s="93" t="str">
        <f>REPLACE(INDEX(GroupVertices[Group], MATCH(Edges[[#This Row],[Vertex 2]],GroupVertices[Vertex],0)),1,1,"")</f>
        <v>1</v>
      </c>
    </row>
    <row r="536" spans="1:16" ht="15.75" customHeight="1" thickTop="1" thickBot="1" x14ac:dyDescent="0.3">
      <c r="A536" s="76" t="s">
        <v>503</v>
      </c>
      <c r="B536" s="76" t="s">
        <v>243</v>
      </c>
      <c r="C536" s="77"/>
      <c r="D536" s="78">
        <v>1.5714285714285714</v>
      </c>
      <c r="E536" s="79"/>
      <c r="F536" s="80"/>
      <c r="G536" s="77"/>
      <c r="H536" s="81"/>
      <c r="I536" s="82"/>
      <c r="J536" s="82"/>
      <c r="K536" s="51"/>
      <c r="L536" s="83">
        <v>536</v>
      </c>
      <c r="M536" s="83"/>
      <c r="N536" s="84">
        <v>5</v>
      </c>
      <c r="O536" s="93" t="str">
        <f>REPLACE(INDEX(GroupVertices[Group], MATCH(Edges[[#This Row],[Vertex 1]],GroupVertices[Vertex],0)),1,1,"")</f>
        <v>1</v>
      </c>
      <c r="P536" s="93" t="str">
        <f>REPLACE(INDEX(GroupVertices[Group], MATCH(Edges[[#This Row],[Vertex 2]],GroupVertices[Vertex],0)),1,1,"")</f>
        <v>1</v>
      </c>
    </row>
    <row r="537" spans="1:16" ht="15.75" customHeight="1" thickTop="1" thickBot="1" x14ac:dyDescent="0.3">
      <c r="A537" s="76" t="s">
        <v>201</v>
      </c>
      <c r="B537" s="76" t="s">
        <v>211</v>
      </c>
      <c r="C537" s="77"/>
      <c r="D537" s="78">
        <v>1.4285714285714286</v>
      </c>
      <c r="E537" s="79"/>
      <c r="F537" s="80"/>
      <c r="G537" s="77"/>
      <c r="H537" s="81"/>
      <c r="I537" s="82"/>
      <c r="J537" s="82"/>
      <c r="K537" s="51"/>
      <c r="L537" s="83">
        <v>537</v>
      </c>
      <c r="M537" s="83"/>
      <c r="N537" s="84">
        <v>4</v>
      </c>
      <c r="O537" s="93" t="str">
        <f>REPLACE(INDEX(GroupVertices[Group], MATCH(Edges[[#This Row],[Vertex 1]],GroupVertices[Vertex],0)),1,1,"")</f>
        <v>1</v>
      </c>
      <c r="P537" s="93" t="str">
        <f>REPLACE(INDEX(GroupVertices[Group], MATCH(Edges[[#This Row],[Vertex 2]],GroupVertices[Vertex],0)),1,1,"")</f>
        <v>1</v>
      </c>
    </row>
    <row r="538" spans="1:16" ht="15.75" customHeight="1" thickTop="1" thickBot="1" x14ac:dyDescent="0.3">
      <c r="A538" s="76" t="s">
        <v>201</v>
      </c>
      <c r="B538" s="76" t="s">
        <v>212</v>
      </c>
      <c r="C538" s="77"/>
      <c r="D538" s="78">
        <v>1.1428571428571428</v>
      </c>
      <c r="E538" s="79"/>
      <c r="F538" s="80"/>
      <c r="G538" s="77"/>
      <c r="H538" s="81"/>
      <c r="I538" s="82"/>
      <c r="J538" s="82"/>
      <c r="K538" s="51"/>
      <c r="L538" s="83">
        <v>538</v>
      </c>
      <c r="M538" s="83"/>
      <c r="N538" s="84">
        <v>2</v>
      </c>
      <c r="O538" s="93" t="str">
        <f>REPLACE(INDEX(GroupVertices[Group], MATCH(Edges[[#This Row],[Vertex 1]],GroupVertices[Vertex],0)),1,1,"")</f>
        <v>1</v>
      </c>
      <c r="P538" s="93" t="str">
        <f>REPLACE(INDEX(GroupVertices[Group], MATCH(Edges[[#This Row],[Vertex 2]],GroupVertices[Vertex],0)),1,1,"")</f>
        <v>1</v>
      </c>
    </row>
    <row r="539" spans="1:16" ht="15.75" customHeight="1" thickTop="1" thickBot="1" x14ac:dyDescent="0.3">
      <c r="A539" s="76" t="s">
        <v>201</v>
      </c>
      <c r="B539" s="76" t="s">
        <v>213</v>
      </c>
      <c r="C539" s="77"/>
      <c r="D539" s="78">
        <v>1.4285714285714286</v>
      </c>
      <c r="E539" s="79"/>
      <c r="F539" s="80"/>
      <c r="G539" s="77"/>
      <c r="H539" s="81"/>
      <c r="I539" s="82"/>
      <c r="J539" s="82"/>
      <c r="K539" s="51"/>
      <c r="L539" s="83">
        <v>539</v>
      </c>
      <c r="M539" s="83"/>
      <c r="N539" s="84">
        <v>4</v>
      </c>
      <c r="O539" s="93" t="str">
        <f>REPLACE(INDEX(GroupVertices[Group], MATCH(Edges[[#This Row],[Vertex 1]],GroupVertices[Vertex],0)),1,1,"")</f>
        <v>1</v>
      </c>
      <c r="P539" s="93" t="str">
        <f>REPLACE(INDEX(GroupVertices[Group], MATCH(Edges[[#This Row],[Vertex 2]],GroupVertices[Vertex],0)),1,1,"")</f>
        <v>1</v>
      </c>
    </row>
    <row r="540" spans="1:16" ht="15.75" customHeight="1" thickTop="1" thickBot="1" x14ac:dyDescent="0.3">
      <c r="A540" s="76" t="s">
        <v>201</v>
      </c>
      <c r="B540" s="76" t="s">
        <v>214</v>
      </c>
      <c r="C540" s="77"/>
      <c r="D540" s="78">
        <v>1.1428571428571428</v>
      </c>
      <c r="E540" s="79"/>
      <c r="F540" s="80"/>
      <c r="G540" s="77"/>
      <c r="H540" s="81"/>
      <c r="I540" s="82"/>
      <c r="J540" s="82"/>
      <c r="K540" s="51"/>
      <c r="L540" s="83">
        <v>540</v>
      </c>
      <c r="M540" s="83"/>
      <c r="N540" s="84">
        <v>2</v>
      </c>
      <c r="O540" s="93" t="str">
        <f>REPLACE(INDEX(GroupVertices[Group], MATCH(Edges[[#This Row],[Vertex 1]],GroupVertices[Vertex],0)),1,1,"")</f>
        <v>1</v>
      </c>
      <c r="P540" s="93" t="str">
        <f>REPLACE(INDEX(GroupVertices[Group], MATCH(Edges[[#This Row],[Vertex 2]],GroupVertices[Vertex],0)),1,1,"")</f>
        <v>1</v>
      </c>
    </row>
    <row r="541" spans="1:16" ht="15.75" customHeight="1" thickTop="1" thickBot="1" x14ac:dyDescent="0.3">
      <c r="A541" s="76" t="s">
        <v>201</v>
      </c>
      <c r="B541" s="76" t="s">
        <v>215</v>
      </c>
      <c r="C541" s="77"/>
      <c r="D541" s="78">
        <v>1.4285714285714286</v>
      </c>
      <c r="E541" s="79"/>
      <c r="F541" s="80"/>
      <c r="G541" s="77"/>
      <c r="H541" s="81"/>
      <c r="I541" s="82"/>
      <c r="J541" s="82"/>
      <c r="K541" s="51"/>
      <c r="L541" s="83">
        <v>541</v>
      </c>
      <c r="M541" s="83"/>
      <c r="N541" s="84">
        <v>4</v>
      </c>
      <c r="O541" s="93" t="str">
        <f>REPLACE(INDEX(GroupVertices[Group], MATCH(Edges[[#This Row],[Vertex 1]],GroupVertices[Vertex],0)),1,1,"")</f>
        <v>1</v>
      </c>
      <c r="P541" s="93" t="str">
        <f>REPLACE(INDEX(GroupVertices[Group], MATCH(Edges[[#This Row],[Vertex 2]],GroupVertices[Vertex],0)),1,1,"")</f>
        <v>1</v>
      </c>
    </row>
    <row r="542" spans="1:16" ht="15.75" customHeight="1" thickTop="1" thickBot="1" x14ac:dyDescent="0.3">
      <c r="A542" s="76" t="s">
        <v>201</v>
      </c>
      <c r="B542" s="76" t="s">
        <v>202</v>
      </c>
      <c r="C542" s="77"/>
      <c r="D542" s="78">
        <v>1.1428571428571428</v>
      </c>
      <c r="E542" s="79"/>
      <c r="F542" s="80"/>
      <c r="G542" s="77"/>
      <c r="H542" s="81"/>
      <c r="I542" s="82"/>
      <c r="J542" s="82"/>
      <c r="K542" s="51"/>
      <c r="L542" s="83">
        <v>542</v>
      </c>
      <c r="M542" s="83"/>
      <c r="N542" s="84">
        <v>2</v>
      </c>
      <c r="O542" s="93" t="str">
        <f>REPLACE(INDEX(GroupVertices[Group], MATCH(Edges[[#This Row],[Vertex 1]],GroupVertices[Vertex],0)),1,1,"")</f>
        <v>1</v>
      </c>
      <c r="P542" s="93" t="str">
        <f>REPLACE(INDEX(GroupVertices[Group], MATCH(Edges[[#This Row],[Vertex 2]],GroupVertices[Vertex],0)),1,1,"")</f>
        <v>1</v>
      </c>
    </row>
    <row r="543" spans="1:16" ht="15.75" customHeight="1" thickTop="1" thickBot="1" x14ac:dyDescent="0.3">
      <c r="A543" s="76" t="s">
        <v>201</v>
      </c>
      <c r="B543" s="76" t="s">
        <v>304</v>
      </c>
      <c r="C543" s="77"/>
      <c r="D543" s="78">
        <v>1.1428571428571428</v>
      </c>
      <c r="E543" s="79"/>
      <c r="F543" s="80"/>
      <c r="G543" s="77"/>
      <c r="H543" s="81"/>
      <c r="I543" s="82"/>
      <c r="J543" s="82"/>
      <c r="K543" s="51"/>
      <c r="L543" s="83">
        <v>543</v>
      </c>
      <c r="M543" s="83"/>
      <c r="N543" s="84">
        <v>2</v>
      </c>
      <c r="O543" s="93" t="str">
        <f>REPLACE(INDEX(GroupVertices[Group], MATCH(Edges[[#This Row],[Vertex 1]],GroupVertices[Vertex],0)),1,1,"")</f>
        <v>1</v>
      </c>
      <c r="P543" s="93" t="str">
        <f>REPLACE(INDEX(GroupVertices[Group], MATCH(Edges[[#This Row],[Vertex 2]],GroupVertices[Vertex],0)),1,1,"")</f>
        <v>1</v>
      </c>
    </row>
    <row r="544" spans="1:16" ht="15.75" customHeight="1" thickTop="1" thickBot="1" x14ac:dyDescent="0.3">
      <c r="A544" s="76" t="s">
        <v>201</v>
      </c>
      <c r="B544" s="76" t="s">
        <v>216</v>
      </c>
      <c r="C544" s="77"/>
      <c r="D544" s="78">
        <v>1.1428571428571428</v>
      </c>
      <c r="E544" s="79"/>
      <c r="F544" s="80"/>
      <c r="G544" s="77"/>
      <c r="H544" s="81"/>
      <c r="I544" s="82"/>
      <c r="J544" s="82"/>
      <c r="K544" s="51"/>
      <c r="L544" s="83">
        <v>544</v>
      </c>
      <c r="M544" s="83"/>
      <c r="N544" s="84">
        <v>2</v>
      </c>
      <c r="O544" s="93" t="str">
        <f>REPLACE(INDEX(GroupVertices[Group], MATCH(Edges[[#This Row],[Vertex 1]],GroupVertices[Vertex],0)),1,1,"")</f>
        <v>1</v>
      </c>
      <c r="P544" s="93" t="str">
        <f>REPLACE(INDEX(GroupVertices[Group], MATCH(Edges[[#This Row],[Vertex 2]],GroupVertices[Vertex],0)),1,1,"")</f>
        <v>1</v>
      </c>
    </row>
    <row r="545" spans="1:16" ht="15.75" customHeight="1" thickTop="1" thickBot="1" x14ac:dyDescent="0.3">
      <c r="A545" s="76" t="s">
        <v>201</v>
      </c>
      <c r="B545" s="76" t="s">
        <v>436</v>
      </c>
      <c r="C545" s="77"/>
      <c r="D545" s="78">
        <v>1</v>
      </c>
      <c r="E545" s="79"/>
      <c r="F545" s="80"/>
      <c r="G545" s="77"/>
      <c r="H545" s="81"/>
      <c r="I545" s="82"/>
      <c r="J545" s="82"/>
      <c r="K545" s="51"/>
      <c r="L545" s="83">
        <v>545</v>
      </c>
      <c r="M545" s="83"/>
      <c r="N545" s="84">
        <v>1</v>
      </c>
      <c r="O545" s="93" t="str">
        <f>REPLACE(INDEX(GroupVertices[Group], MATCH(Edges[[#This Row],[Vertex 1]],GroupVertices[Vertex],0)),1,1,"")</f>
        <v>1</v>
      </c>
      <c r="P545" s="93" t="str">
        <f>REPLACE(INDEX(GroupVertices[Group], MATCH(Edges[[#This Row],[Vertex 2]],GroupVertices[Vertex],0)),1,1,"")</f>
        <v>1</v>
      </c>
    </row>
    <row r="546" spans="1:16" ht="15.75" customHeight="1" thickTop="1" thickBot="1" x14ac:dyDescent="0.3">
      <c r="A546" s="76" t="s">
        <v>201</v>
      </c>
      <c r="B546" s="76" t="s">
        <v>217</v>
      </c>
      <c r="C546" s="77"/>
      <c r="D546" s="78">
        <v>2</v>
      </c>
      <c r="E546" s="79"/>
      <c r="F546" s="80"/>
      <c r="G546" s="77"/>
      <c r="H546" s="81"/>
      <c r="I546" s="82"/>
      <c r="J546" s="82"/>
      <c r="K546" s="51"/>
      <c r="L546" s="83">
        <v>546</v>
      </c>
      <c r="M546" s="83"/>
      <c r="N546" s="84">
        <v>8</v>
      </c>
      <c r="O546" s="93" t="str">
        <f>REPLACE(INDEX(GroupVertices[Group], MATCH(Edges[[#This Row],[Vertex 1]],GroupVertices[Vertex],0)),1,1,"")</f>
        <v>1</v>
      </c>
      <c r="P546" s="93" t="str">
        <f>REPLACE(INDEX(GroupVertices[Group], MATCH(Edges[[#This Row],[Vertex 2]],GroupVertices[Vertex],0)),1,1,"")</f>
        <v>1</v>
      </c>
    </row>
    <row r="547" spans="1:16" ht="15.75" customHeight="1" thickTop="1" thickBot="1" x14ac:dyDescent="0.3">
      <c r="A547" s="76" t="s">
        <v>201</v>
      </c>
      <c r="B547" s="76" t="s">
        <v>218</v>
      </c>
      <c r="C547" s="77"/>
      <c r="D547" s="78">
        <v>1.1428571428571428</v>
      </c>
      <c r="E547" s="79"/>
      <c r="F547" s="80"/>
      <c r="G547" s="77"/>
      <c r="H547" s="81"/>
      <c r="I547" s="82"/>
      <c r="J547" s="82"/>
      <c r="K547" s="51"/>
      <c r="L547" s="83">
        <v>547</v>
      </c>
      <c r="M547" s="83"/>
      <c r="N547" s="84">
        <v>2</v>
      </c>
      <c r="O547" s="93" t="str">
        <f>REPLACE(INDEX(GroupVertices[Group], MATCH(Edges[[#This Row],[Vertex 1]],GroupVertices[Vertex],0)),1,1,"")</f>
        <v>1</v>
      </c>
      <c r="P547" s="93" t="str">
        <f>REPLACE(INDEX(GroupVertices[Group], MATCH(Edges[[#This Row],[Vertex 2]],GroupVertices[Vertex],0)),1,1,"")</f>
        <v>1</v>
      </c>
    </row>
    <row r="548" spans="1:16" ht="15.75" customHeight="1" thickTop="1" thickBot="1" x14ac:dyDescent="0.3">
      <c r="A548" s="76" t="s">
        <v>201</v>
      </c>
      <c r="B548" s="76" t="s">
        <v>204</v>
      </c>
      <c r="C548" s="77"/>
      <c r="D548" s="78">
        <v>1.4285714285714286</v>
      </c>
      <c r="E548" s="79"/>
      <c r="F548" s="80"/>
      <c r="G548" s="77"/>
      <c r="H548" s="81"/>
      <c r="I548" s="82"/>
      <c r="J548" s="82"/>
      <c r="K548" s="51"/>
      <c r="L548" s="83">
        <v>548</v>
      </c>
      <c r="M548" s="83"/>
      <c r="N548" s="84">
        <v>4</v>
      </c>
      <c r="O548" s="93" t="str">
        <f>REPLACE(INDEX(GroupVertices[Group], MATCH(Edges[[#This Row],[Vertex 1]],GroupVertices[Vertex],0)),1,1,"")</f>
        <v>1</v>
      </c>
      <c r="P548" s="93" t="str">
        <f>REPLACE(INDEX(GroupVertices[Group], MATCH(Edges[[#This Row],[Vertex 2]],GroupVertices[Vertex],0)),1,1,"")</f>
        <v>1</v>
      </c>
    </row>
    <row r="549" spans="1:16" ht="15.75" customHeight="1" thickTop="1" thickBot="1" x14ac:dyDescent="0.3">
      <c r="A549" s="76" t="s">
        <v>201</v>
      </c>
      <c r="B549" s="76" t="s">
        <v>219</v>
      </c>
      <c r="C549" s="77"/>
      <c r="D549" s="78">
        <v>1.1428571428571428</v>
      </c>
      <c r="E549" s="79"/>
      <c r="F549" s="80"/>
      <c r="G549" s="77"/>
      <c r="H549" s="81"/>
      <c r="I549" s="82"/>
      <c r="J549" s="82"/>
      <c r="K549" s="51"/>
      <c r="L549" s="83">
        <v>549</v>
      </c>
      <c r="M549" s="83"/>
      <c r="N549" s="84">
        <v>2</v>
      </c>
      <c r="O549" s="93" t="str">
        <f>REPLACE(INDEX(GroupVertices[Group], MATCH(Edges[[#This Row],[Vertex 1]],GroupVertices[Vertex],0)),1,1,"")</f>
        <v>1</v>
      </c>
      <c r="P549" s="93" t="str">
        <f>REPLACE(INDEX(GroupVertices[Group], MATCH(Edges[[#This Row],[Vertex 2]],GroupVertices[Vertex],0)),1,1,"")</f>
        <v>1</v>
      </c>
    </row>
    <row r="550" spans="1:16" ht="15.75" customHeight="1" thickTop="1" thickBot="1" x14ac:dyDescent="0.3">
      <c r="A550" s="76" t="s">
        <v>201</v>
      </c>
      <c r="B550" s="76" t="s">
        <v>205</v>
      </c>
      <c r="C550" s="77"/>
      <c r="D550" s="78">
        <v>1.4285714285714286</v>
      </c>
      <c r="E550" s="79"/>
      <c r="F550" s="80"/>
      <c r="G550" s="77"/>
      <c r="H550" s="81"/>
      <c r="I550" s="82"/>
      <c r="J550" s="82"/>
      <c r="K550" s="51"/>
      <c r="L550" s="83">
        <v>550</v>
      </c>
      <c r="M550" s="83"/>
      <c r="N550" s="84">
        <v>4</v>
      </c>
      <c r="O550" s="93" t="str">
        <f>REPLACE(INDEX(GroupVertices[Group], MATCH(Edges[[#This Row],[Vertex 1]],GroupVertices[Vertex],0)),1,1,"")</f>
        <v>1</v>
      </c>
      <c r="P550" s="93" t="str">
        <f>REPLACE(INDEX(GroupVertices[Group], MATCH(Edges[[#This Row],[Vertex 2]],GroupVertices[Vertex],0)),1,1,"")</f>
        <v>1</v>
      </c>
    </row>
    <row r="551" spans="1:16" ht="15.75" customHeight="1" thickTop="1" thickBot="1" x14ac:dyDescent="0.3">
      <c r="A551" s="76" t="s">
        <v>201</v>
      </c>
      <c r="B551" s="76" t="s">
        <v>206</v>
      </c>
      <c r="C551" s="77"/>
      <c r="D551" s="78">
        <v>1.2857142857142856</v>
      </c>
      <c r="E551" s="79"/>
      <c r="F551" s="80"/>
      <c r="G551" s="77"/>
      <c r="H551" s="81"/>
      <c r="I551" s="82"/>
      <c r="J551" s="82"/>
      <c r="K551" s="51"/>
      <c r="L551" s="83">
        <v>551</v>
      </c>
      <c r="M551" s="83"/>
      <c r="N551" s="84">
        <v>3</v>
      </c>
      <c r="O551" s="93" t="str">
        <f>REPLACE(INDEX(GroupVertices[Group], MATCH(Edges[[#This Row],[Vertex 1]],GroupVertices[Vertex],0)),1,1,"")</f>
        <v>1</v>
      </c>
      <c r="P551" s="93" t="str">
        <f>REPLACE(INDEX(GroupVertices[Group], MATCH(Edges[[#This Row],[Vertex 2]],GroupVertices[Vertex],0)),1,1,"")</f>
        <v>1</v>
      </c>
    </row>
    <row r="552" spans="1:16" ht="15.75" customHeight="1" thickTop="1" thickBot="1" x14ac:dyDescent="0.3">
      <c r="A552" s="76" t="s">
        <v>201</v>
      </c>
      <c r="B552" s="76" t="s">
        <v>220</v>
      </c>
      <c r="C552" s="77"/>
      <c r="D552" s="78">
        <v>1.1428571428571428</v>
      </c>
      <c r="E552" s="79"/>
      <c r="F552" s="80"/>
      <c r="G552" s="77"/>
      <c r="H552" s="81"/>
      <c r="I552" s="82"/>
      <c r="J552" s="82"/>
      <c r="K552" s="51"/>
      <c r="L552" s="83">
        <v>552</v>
      </c>
      <c r="M552" s="83"/>
      <c r="N552" s="84">
        <v>2</v>
      </c>
      <c r="O552" s="93" t="str">
        <f>REPLACE(INDEX(GroupVertices[Group], MATCH(Edges[[#This Row],[Vertex 1]],GroupVertices[Vertex],0)),1,1,"")</f>
        <v>1</v>
      </c>
      <c r="P552" s="93" t="str">
        <f>REPLACE(INDEX(GroupVertices[Group], MATCH(Edges[[#This Row],[Vertex 2]],GroupVertices[Vertex],0)),1,1,"")</f>
        <v>1</v>
      </c>
    </row>
    <row r="553" spans="1:16" ht="15.75" customHeight="1" thickTop="1" thickBot="1" x14ac:dyDescent="0.3">
      <c r="A553" s="76" t="s">
        <v>201</v>
      </c>
      <c r="B553" s="76" t="s">
        <v>322</v>
      </c>
      <c r="C553" s="77"/>
      <c r="D553" s="78">
        <v>1.2857142857142856</v>
      </c>
      <c r="E553" s="79"/>
      <c r="F553" s="80"/>
      <c r="G553" s="77"/>
      <c r="H553" s="81"/>
      <c r="I553" s="82"/>
      <c r="J553" s="82"/>
      <c r="K553" s="51"/>
      <c r="L553" s="83">
        <v>553</v>
      </c>
      <c r="M553" s="83"/>
      <c r="N553" s="84">
        <v>3</v>
      </c>
      <c r="O553" s="93" t="str">
        <f>REPLACE(INDEX(GroupVertices[Group], MATCH(Edges[[#This Row],[Vertex 1]],GroupVertices[Vertex],0)),1,1,"")</f>
        <v>1</v>
      </c>
      <c r="P553" s="93" t="str">
        <f>REPLACE(INDEX(GroupVertices[Group], MATCH(Edges[[#This Row],[Vertex 2]],GroupVertices[Vertex],0)),1,1,"")</f>
        <v>1</v>
      </c>
    </row>
    <row r="554" spans="1:16" ht="15.75" customHeight="1" thickTop="1" thickBot="1" x14ac:dyDescent="0.3">
      <c r="A554" s="76" t="s">
        <v>201</v>
      </c>
      <c r="B554" s="76" t="s">
        <v>180</v>
      </c>
      <c r="C554" s="77"/>
      <c r="D554" s="78">
        <v>1.1428571428571428</v>
      </c>
      <c r="E554" s="79"/>
      <c r="F554" s="80"/>
      <c r="G554" s="77"/>
      <c r="H554" s="81"/>
      <c r="I554" s="82"/>
      <c r="J554" s="82"/>
      <c r="K554" s="51"/>
      <c r="L554" s="83">
        <v>554</v>
      </c>
      <c r="M554" s="83"/>
      <c r="N554" s="84">
        <v>2</v>
      </c>
      <c r="O554" s="93" t="str">
        <f>REPLACE(INDEX(GroupVertices[Group], MATCH(Edges[[#This Row],[Vertex 1]],GroupVertices[Vertex],0)),1,1,"")</f>
        <v>1</v>
      </c>
      <c r="P554" s="93" t="str">
        <f>REPLACE(INDEX(GroupVertices[Group], MATCH(Edges[[#This Row],[Vertex 2]],GroupVertices[Vertex],0)),1,1,"")</f>
        <v>1</v>
      </c>
    </row>
    <row r="555" spans="1:16" ht="15.75" customHeight="1" thickTop="1" thickBot="1" x14ac:dyDescent="0.3">
      <c r="A555" s="76" t="s">
        <v>552</v>
      </c>
      <c r="B555" s="76" t="s">
        <v>553</v>
      </c>
      <c r="C555" s="77"/>
      <c r="D555" s="78">
        <v>1</v>
      </c>
      <c r="E555" s="79"/>
      <c r="F555" s="80"/>
      <c r="G555" s="77"/>
      <c r="H555" s="81"/>
      <c r="I555" s="82"/>
      <c r="J555" s="82"/>
      <c r="K555" s="51"/>
      <c r="L555" s="83">
        <v>555</v>
      </c>
      <c r="M555" s="83"/>
      <c r="N555" s="84">
        <v>1</v>
      </c>
      <c r="O555" s="93" t="str">
        <f>REPLACE(INDEX(GroupVertices[Group], MATCH(Edges[[#This Row],[Vertex 1]],GroupVertices[Vertex],0)),1,1,"")</f>
        <v>14</v>
      </c>
      <c r="P555" s="93" t="str">
        <f>REPLACE(INDEX(GroupVertices[Group], MATCH(Edges[[#This Row],[Vertex 2]],GroupVertices[Vertex],0)),1,1,"")</f>
        <v>14</v>
      </c>
    </row>
    <row r="556" spans="1:16" ht="15.75" customHeight="1" thickTop="1" thickBot="1" x14ac:dyDescent="0.3">
      <c r="A556" s="76" t="s">
        <v>552</v>
      </c>
      <c r="B556" s="76" t="s">
        <v>554</v>
      </c>
      <c r="C556" s="77"/>
      <c r="D556" s="78">
        <v>1</v>
      </c>
      <c r="E556" s="79"/>
      <c r="F556" s="80"/>
      <c r="G556" s="77"/>
      <c r="H556" s="81"/>
      <c r="I556" s="82"/>
      <c r="J556" s="82"/>
      <c r="K556" s="51"/>
      <c r="L556" s="83">
        <v>556</v>
      </c>
      <c r="M556" s="83"/>
      <c r="N556" s="84">
        <v>1</v>
      </c>
      <c r="O556" s="93" t="str">
        <f>REPLACE(INDEX(GroupVertices[Group], MATCH(Edges[[#This Row],[Vertex 1]],GroupVertices[Vertex],0)),1,1,"")</f>
        <v>14</v>
      </c>
      <c r="P556" s="93" t="str">
        <f>REPLACE(INDEX(GroupVertices[Group], MATCH(Edges[[#This Row],[Vertex 2]],GroupVertices[Vertex],0)),1,1,"")</f>
        <v>14</v>
      </c>
    </row>
    <row r="557" spans="1:16" ht="15.75" customHeight="1" thickTop="1" thickBot="1" x14ac:dyDescent="0.3">
      <c r="A557" s="76" t="s">
        <v>473</v>
      </c>
      <c r="B557" s="76" t="s">
        <v>474</v>
      </c>
      <c r="C557" s="77"/>
      <c r="D557" s="78">
        <v>1</v>
      </c>
      <c r="E557" s="79"/>
      <c r="F557" s="80"/>
      <c r="G557" s="77"/>
      <c r="H557" s="81"/>
      <c r="I557" s="82"/>
      <c r="J557" s="82"/>
      <c r="K557" s="51"/>
      <c r="L557" s="83">
        <v>557</v>
      </c>
      <c r="M557" s="83"/>
      <c r="N557" s="84">
        <v>1</v>
      </c>
      <c r="O557" s="93" t="str">
        <f>REPLACE(INDEX(GroupVertices[Group], MATCH(Edges[[#This Row],[Vertex 1]],GroupVertices[Vertex],0)),1,1,"")</f>
        <v>3</v>
      </c>
      <c r="P557" s="93" t="str">
        <f>REPLACE(INDEX(GroupVertices[Group], MATCH(Edges[[#This Row],[Vertex 2]],GroupVertices[Vertex],0)),1,1,"")</f>
        <v>3</v>
      </c>
    </row>
    <row r="558" spans="1:16" ht="15.75" customHeight="1" thickTop="1" thickBot="1" x14ac:dyDescent="0.3">
      <c r="A558" s="76" t="s">
        <v>473</v>
      </c>
      <c r="B558" s="76" t="s">
        <v>475</v>
      </c>
      <c r="C558" s="77"/>
      <c r="D558" s="78">
        <v>1</v>
      </c>
      <c r="E558" s="79"/>
      <c r="F558" s="80"/>
      <c r="G558" s="77"/>
      <c r="H558" s="81"/>
      <c r="I558" s="82"/>
      <c r="J558" s="82"/>
      <c r="K558" s="51"/>
      <c r="L558" s="83">
        <v>558</v>
      </c>
      <c r="M558" s="83"/>
      <c r="N558" s="84">
        <v>1</v>
      </c>
      <c r="O558" s="93" t="str">
        <f>REPLACE(INDEX(GroupVertices[Group], MATCH(Edges[[#This Row],[Vertex 1]],GroupVertices[Vertex],0)),1,1,"")</f>
        <v>3</v>
      </c>
      <c r="P558" s="93" t="str">
        <f>REPLACE(INDEX(GroupVertices[Group], MATCH(Edges[[#This Row],[Vertex 2]],GroupVertices[Vertex],0)),1,1,"")</f>
        <v>3</v>
      </c>
    </row>
    <row r="559" spans="1:16" ht="15.75" customHeight="1" thickTop="1" thickBot="1" x14ac:dyDescent="0.3">
      <c r="A559" s="76" t="s">
        <v>473</v>
      </c>
      <c r="B559" s="76" t="s">
        <v>476</v>
      </c>
      <c r="C559" s="77"/>
      <c r="D559" s="78">
        <v>1</v>
      </c>
      <c r="E559" s="79"/>
      <c r="F559" s="80"/>
      <c r="G559" s="77"/>
      <c r="H559" s="81"/>
      <c r="I559" s="82"/>
      <c r="J559" s="82"/>
      <c r="K559" s="51"/>
      <c r="L559" s="83">
        <v>559</v>
      </c>
      <c r="M559" s="83"/>
      <c r="N559" s="84">
        <v>1</v>
      </c>
      <c r="O559" s="93" t="str">
        <f>REPLACE(INDEX(GroupVertices[Group], MATCH(Edges[[#This Row],[Vertex 1]],GroupVertices[Vertex],0)),1,1,"")</f>
        <v>3</v>
      </c>
      <c r="P559" s="93" t="str">
        <f>REPLACE(INDEX(GroupVertices[Group], MATCH(Edges[[#This Row],[Vertex 2]],GroupVertices[Vertex],0)),1,1,"")</f>
        <v>3</v>
      </c>
    </row>
    <row r="560" spans="1:16" ht="15.75" customHeight="1" thickTop="1" thickBot="1" x14ac:dyDescent="0.3">
      <c r="A560" s="76" t="s">
        <v>473</v>
      </c>
      <c r="B560" s="76" t="s">
        <v>477</v>
      </c>
      <c r="C560" s="77"/>
      <c r="D560" s="78">
        <v>1.1428571428571428</v>
      </c>
      <c r="E560" s="79"/>
      <c r="F560" s="80"/>
      <c r="G560" s="77"/>
      <c r="H560" s="81"/>
      <c r="I560" s="82"/>
      <c r="J560" s="82"/>
      <c r="K560" s="51"/>
      <c r="L560" s="83">
        <v>560</v>
      </c>
      <c r="M560" s="83"/>
      <c r="N560" s="84">
        <v>2</v>
      </c>
      <c r="O560" s="93" t="str">
        <f>REPLACE(INDEX(GroupVertices[Group], MATCH(Edges[[#This Row],[Vertex 1]],GroupVertices[Vertex],0)),1,1,"")</f>
        <v>3</v>
      </c>
      <c r="P560" s="93" t="str">
        <f>REPLACE(INDEX(GroupVertices[Group], MATCH(Edges[[#This Row],[Vertex 2]],GroupVertices[Vertex],0)),1,1,"")</f>
        <v>3</v>
      </c>
    </row>
    <row r="561" spans="1:16" ht="15.75" customHeight="1" thickTop="1" thickBot="1" x14ac:dyDescent="0.3">
      <c r="A561" s="76" t="s">
        <v>473</v>
      </c>
      <c r="B561" s="76" t="s">
        <v>478</v>
      </c>
      <c r="C561" s="77"/>
      <c r="D561" s="78">
        <v>1</v>
      </c>
      <c r="E561" s="79"/>
      <c r="F561" s="80"/>
      <c r="G561" s="77"/>
      <c r="H561" s="81"/>
      <c r="I561" s="82"/>
      <c r="J561" s="82"/>
      <c r="K561" s="51"/>
      <c r="L561" s="83">
        <v>561</v>
      </c>
      <c r="M561" s="83"/>
      <c r="N561" s="84">
        <v>1</v>
      </c>
      <c r="O561" s="93" t="str">
        <f>REPLACE(INDEX(GroupVertices[Group], MATCH(Edges[[#This Row],[Vertex 1]],GroupVertices[Vertex],0)),1,1,"")</f>
        <v>3</v>
      </c>
      <c r="P561" s="93" t="str">
        <f>REPLACE(INDEX(GroupVertices[Group], MATCH(Edges[[#This Row],[Vertex 2]],GroupVertices[Vertex],0)),1,1,"")</f>
        <v>3</v>
      </c>
    </row>
    <row r="562" spans="1:16" ht="15.75" customHeight="1" thickTop="1" thickBot="1" x14ac:dyDescent="0.3">
      <c r="A562" s="76" t="s">
        <v>555</v>
      </c>
      <c r="B562" s="76" t="s">
        <v>556</v>
      </c>
      <c r="C562" s="77"/>
      <c r="D562" s="78">
        <v>1.1428571428571428</v>
      </c>
      <c r="E562" s="79"/>
      <c r="F562" s="80"/>
      <c r="G562" s="77"/>
      <c r="H562" s="81"/>
      <c r="I562" s="82"/>
      <c r="J562" s="82"/>
      <c r="K562" s="51"/>
      <c r="L562" s="83">
        <v>562</v>
      </c>
      <c r="M562" s="83"/>
      <c r="N562" s="84">
        <v>2</v>
      </c>
      <c r="O562" s="93" t="str">
        <f>REPLACE(INDEX(GroupVertices[Group], MATCH(Edges[[#This Row],[Vertex 1]],GroupVertices[Vertex],0)),1,1,"")</f>
        <v>12</v>
      </c>
      <c r="P562" s="93" t="str">
        <f>REPLACE(INDEX(GroupVertices[Group], MATCH(Edges[[#This Row],[Vertex 2]],GroupVertices[Vertex],0)),1,1,"")</f>
        <v>12</v>
      </c>
    </row>
    <row r="563" spans="1:16" ht="15.75" customHeight="1" thickTop="1" thickBot="1" x14ac:dyDescent="0.3">
      <c r="A563" s="76" t="s">
        <v>557</v>
      </c>
      <c r="B563" s="76" t="s">
        <v>558</v>
      </c>
      <c r="C563" s="77"/>
      <c r="D563" s="78">
        <v>1.1428571428571428</v>
      </c>
      <c r="E563" s="79"/>
      <c r="F563" s="80"/>
      <c r="G563" s="77"/>
      <c r="H563" s="81"/>
      <c r="I563" s="82"/>
      <c r="J563" s="82"/>
      <c r="K563" s="51"/>
      <c r="L563" s="83">
        <v>563</v>
      </c>
      <c r="M563" s="83"/>
      <c r="N563" s="84">
        <v>2</v>
      </c>
      <c r="O563" s="93" t="str">
        <f>REPLACE(INDEX(GroupVertices[Group], MATCH(Edges[[#This Row],[Vertex 1]],GroupVertices[Vertex],0)),1,1,"")</f>
        <v>53</v>
      </c>
      <c r="P563" s="93" t="str">
        <f>REPLACE(INDEX(GroupVertices[Group], MATCH(Edges[[#This Row],[Vertex 2]],GroupVertices[Vertex],0)),1,1,"")</f>
        <v>53</v>
      </c>
    </row>
    <row r="564" spans="1:16" ht="15.75" customHeight="1" thickTop="1" thickBot="1" x14ac:dyDescent="0.3">
      <c r="A564" s="76" t="s">
        <v>246</v>
      </c>
      <c r="B564" s="76" t="s">
        <v>247</v>
      </c>
      <c r="C564" s="77"/>
      <c r="D564" s="78">
        <v>1</v>
      </c>
      <c r="E564" s="79"/>
      <c r="F564" s="80"/>
      <c r="G564" s="77"/>
      <c r="H564" s="81"/>
      <c r="I564" s="82"/>
      <c r="J564" s="82"/>
      <c r="K564" s="51"/>
      <c r="L564" s="83">
        <v>564</v>
      </c>
      <c r="M564" s="83"/>
      <c r="N564" s="84">
        <v>1</v>
      </c>
      <c r="O564" s="93" t="str">
        <f>REPLACE(INDEX(GroupVertices[Group], MATCH(Edges[[#This Row],[Vertex 1]],GroupVertices[Vertex],0)),1,1,"")</f>
        <v>1</v>
      </c>
      <c r="P564" s="93" t="str">
        <f>REPLACE(INDEX(GroupVertices[Group], MATCH(Edges[[#This Row],[Vertex 2]],GroupVertices[Vertex],0)),1,1,"")</f>
        <v>1</v>
      </c>
    </row>
    <row r="565" spans="1:16" ht="15.75" customHeight="1" thickTop="1" thickBot="1" x14ac:dyDescent="0.3">
      <c r="A565" s="76" t="s">
        <v>246</v>
      </c>
      <c r="B565" s="76" t="s">
        <v>248</v>
      </c>
      <c r="C565" s="77"/>
      <c r="D565" s="78">
        <v>1</v>
      </c>
      <c r="E565" s="79"/>
      <c r="F565" s="80"/>
      <c r="G565" s="77"/>
      <c r="H565" s="81"/>
      <c r="I565" s="82"/>
      <c r="J565" s="82"/>
      <c r="K565" s="51"/>
      <c r="L565" s="83">
        <v>565</v>
      </c>
      <c r="M565" s="83"/>
      <c r="N565" s="84">
        <v>1</v>
      </c>
      <c r="O565" s="93" t="str">
        <f>REPLACE(INDEX(GroupVertices[Group], MATCH(Edges[[#This Row],[Vertex 1]],GroupVertices[Vertex],0)),1,1,"")</f>
        <v>1</v>
      </c>
      <c r="P565" s="93" t="str">
        <f>REPLACE(INDEX(GroupVertices[Group], MATCH(Edges[[#This Row],[Vertex 2]],GroupVertices[Vertex],0)),1,1,"")</f>
        <v>1</v>
      </c>
    </row>
    <row r="566" spans="1:16" ht="15.75" customHeight="1" thickTop="1" thickBot="1" x14ac:dyDescent="0.3">
      <c r="A566" s="76" t="s">
        <v>246</v>
      </c>
      <c r="B566" s="76" t="s">
        <v>249</v>
      </c>
      <c r="C566" s="77"/>
      <c r="D566" s="78">
        <v>1</v>
      </c>
      <c r="E566" s="79"/>
      <c r="F566" s="80"/>
      <c r="G566" s="77"/>
      <c r="H566" s="81"/>
      <c r="I566" s="82"/>
      <c r="J566" s="82"/>
      <c r="K566" s="51"/>
      <c r="L566" s="83">
        <v>566</v>
      </c>
      <c r="M566" s="83"/>
      <c r="N566" s="84">
        <v>1</v>
      </c>
      <c r="O566" s="93" t="str">
        <f>REPLACE(INDEX(GroupVertices[Group], MATCH(Edges[[#This Row],[Vertex 1]],GroupVertices[Vertex],0)),1,1,"")</f>
        <v>1</v>
      </c>
      <c r="P566" s="93" t="str">
        <f>REPLACE(INDEX(GroupVertices[Group], MATCH(Edges[[#This Row],[Vertex 2]],GroupVertices[Vertex],0)),1,1,"")</f>
        <v>1</v>
      </c>
    </row>
    <row r="567" spans="1:16" ht="15.75" customHeight="1" thickTop="1" thickBot="1" x14ac:dyDescent="0.3">
      <c r="A567" s="76" t="s">
        <v>246</v>
      </c>
      <c r="B567" s="76" t="s">
        <v>250</v>
      </c>
      <c r="C567" s="77"/>
      <c r="D567" s="78">
        <v>1</v>
      </c>
      <c r="E567" s="79"/>
      <c r="F567" s="80"/>
      <c r="G567" s="77"/>
      <c r="H567" s="81"/>
      <c r="I567" s="82"/>
      <c r="J567" s="82"/>
      <c r="K567" s="51"/>
      <c r="L567" s="83">
        <v>567</v>
      </c>
      <c r="M567" s="83"/>
      <c r="N567" s="84">
        <v>1</v>
      </c>
      <c r="O567" s="93" t="str">
        <f>REPLACE(INDEX(GroupVertices[Group], MATCH(Edges[[#This Row],[Vertex 1]],GroupVertices[Vertex],0)),1,1,"")</f>
        <v>1</v>
      </c>
      <c r="P567" s="93" t="str">
        <f>REPLACE(INDEX(GroupVertices[Group], MATCH(Edges[[#This Row],[Vertex 2]],GroupVertices[Vertex],0)),1,1,"")</f>
        <v>1</v>
      </c>
    </row>
    <row r="568" spans="1:16" ht="15.75" customHeight="1" thickTop="1" thickBot="1" x14ac:dyDescent="0.3">
      <c r="A568" s="76" t="s">
        <v>559</v>
      </c>
      <c r="B568" s="76" t="s">
        <v>517</v>
      </c>
      <c r="C568" s="77"/>
      <c r="D568" s="78">
        <v>1.1428571428571428</v>
      </c>
      <c r="E568" s="79"/>
      <c r="F568" s="80"/>
      <c r="G568" s="77"/>
      <c r="H568" s="81"/>
      <c r="I568" s="82"/>
      <c r="J568" s="82"/>
      <c r="K568" s="51"/>
      <c r="L568" s="83">
        <v>568</v>
      </c>
      <c r="M568" s="83"/>
      <c r="N568" s="84">
        <v>2</v>
      </c>
      <c r="O568" s="93" t="str">
        <f>REPLACE(INDEX(GroupVertices[Group], MATCH(Edges[[#This Row],[Vertex 1]],GroupVertices[Vertex],0)),1,1,"")</f>
        <v>1</v>
      </c>
      <c r="P568" s="93" t="str">
        <f>REPLACE(INDEX(GroupVertices[Group], MATCH(Edges[[#This Row],[Vertex 2]],GroupVertices[Vertex],0)),1,1,"")</f>
        <v>1</v>
      </c>
    </row>
    <row r="569" spans="1:16" ht="15.75" customHeight="1" thickTop="1" thickBot="1" x14ac:dyDescent="0.3">
      <c r="A569" s="76" t="s">
        <v>247</v>
      </c>
      <c r="B569" s="76" t="s">
        <v>248</v>
      </c>
      <c r="C569" s="77"/>
      <c r="D569" s="78">
        <v>1</v>
      </c>
      <c r="E569" s="79"/>
      <c r="F569" s="80"/>
      <c r="G569" s="77"/>
      <c r="H569" s="81"/>
      <c r="I569" s="82"/>
      <c r="J569" s="82"/>
      <c r="K569" s="51"/>
      <c r="L569" s="83">
        <v>569</v>
      </c>
      <c r="M569" s="83"/>
      <c r="N569" s="84">
        <v>1</v>
      </c>
      <c r="O569" s="93" t="str">
        <f>REPLACE(INDEX(GroupVertices[Group], MATCH(Edges[[#This Row],[Vertex 1]],GroupVertices[Vertex],0)),1,1,"")</f>
        <v>1</v>
      </c>
      <c r="P569" s="93" t="str">
        <f>REPLACE(INDEX(GroupVertices[Group], MATCH(Edges[[#This Row],[Vertex 2]],GroupVertices[Vertex],0)),1,1,"")</f>
        <v>1</v>
      </c>
    </row>
    <row r="570" spans="1:16" ht="15.75" customHeight="1" thickTop="1" thickBot="1" x14ac:dyDescent="0.3">
      <c r="A570" s="76" t="s">
        <v>247</v>
      </c>
      <c r="B570" s="76" t="s">
        <v>249</v>
      </c>
      <c r="C570" s="77"/>
      <c r="D570" s="78">
        <v>1</v>
      </c>
      <c r="E570" s="79"/>
      <c r="F570" s="80"/>
      <c r="G570" s="77"/>
      <c r="H570" s="81"/>
      <c r="I570" s="82"/>
      <c r="J570" s="82"/>
      <c r="K570" s="51"/>
      <c r="L570" s="83">
        <v>570</v>
      </c>
      <c r="M570" s="83"/>
      <c r="N570" s="84">
        <v>1</v>
      </c>
      <c r="O570" s="93" t="str">
        <f>REPLACE(INDEX(GroupVertices[Group], MATCH(Edges[[#This Row],[Vertex 1]],GroupVertices[Vertex],0)),1,1,"")</f>
        <v>1</v>
      </c>
      <c r="P570" s="93" t="str">
        <f>REPLACE(INDEX(GroupVertices[Group], MATCH(Edges[[#This Row],[Vertex 2]],GroupVertices[Vertex],0)),1,1,"")</f>
        <v>1</v>
      </c>
    </row>
    <row r="571" spans="1:16" ht="15.75" customHeight="1" thickTop="1" thickBot="1" x14ac:dyDescent="0.3">
      <c r="A571" s="76" t="s">
        <v>247</v>
      </c>
      <c r="B571" s="76" t="s">
        <v>250</v>
      </c>
      <c r="C571" s="77"/>
      <c r="D571" s="78">
        <v>1</v>
      </c>
      <c r="E571" s="79"/>
      <c r="F571" s="80"/>
      <c r="G571" s="77"/>
      <c r="H571" s="81"/>
      <c r="I571" s="82"/>
      <c r="J571" s="82"/>
      <c r="K571" s="51"/>
      <c r="L571" s="83">
        <v>571</v>
      </c>
      <c r="M571" s="83"/>
      <c r="N571" s="84">
        <v>1</v>
      </c>
      <c r="O571" s="93" t="str">
        <f>REPLACE(INDEX(GroupVertices[Group], MATCH(Edges[[#This Row],[Vertex 1]],GroupVertices[Vertex],0)),1,1,"")</f>
        <v>1</v>
      </c>
      <c r="P571" s="93" t="str">
        <f>REPLACE(INDEX(GroupVertices[Group], MATCH(Edges[[#This Row],[Vertex 2]],GroupVertices[Vertex],0)),1,1,"")</f>
        <v>1</v>
      </c>
    </row>
    <row r="572" spans="1:16" ht="15.75" customHeight="1" thickTop="1" thickBot="1" x14ac:dyDescent="0.3">
      <c r="A572" s="76" t="s">
        <v>459</v>
      </c>
      <c r="B572" s="76" t="s">
        <v>460</v>
      </c>
      <c r="C572" s="77"/>
      <c r="D572" s="78">
        <v>1.1428571428571428</v>
      </c>
      <c r="E572" s="79"/>
      <c r="F572" s="80"/>
      <c r="G572" s="77"/>
      <c r="H572" s="81"/>
      <c r="I572" s="82"/>
      <c r="J572" s="82"/>
      <c r="K572" s="51"/>
      <c r="L572" s="83">
        <v>572</v>
      </c>
      <c r="M572" s="83"/>
      <c r="N572" s="84">
        <v>2</v>
      </c>
      <c r="O572" s="93" t="str">
        <f>REPLACE(INDEX(GroupVertices[Group], MATCH(Edges[[#This Row],[Vertex 1]],GroupVertices[Vertex],0)),1,1,"")</f>
        <v>4</v>
      </c>
      <c r="P572" s="93" t="str">
        <f>REPLACE(INDEX(GroupVertices[Group], MATCH(Edges[[#This Row],[Vertex 2]],GroupVertices[Vertex],0)),1,1,"")</f>
        <v>4</v>
      </c>
    </row>
    <row r="573" spans="1:16" ht="15.75" customHeight="1" thickTop="1" thickBot="1" x14ac:dyDescent="0.3">
      <c r="A573" s="76" t="s">
        <v>459</v>
      </c>
      <c r="B573" s="76" t="s">
        <v>461</v>
      </c>
      <c r="C573" s="77"/>
      <c r="D573" s="78">
        <v>1</v>
      </c>
      <c r="E573" s="79"/>
      <c r="F573" s="80"/>
      <c r="G573" s="77"/>
      <c r="H573" s="81"/>
      <c r="I573" s="82"/>
      <c r="J573" s="82"/>
      <c r="K573" s="51"/>
      <c r="L573" s="83">
        <v>573</v>
      </c>
      <c r="M573" s="83"/>
      <c r="N573" s="84">
        <v>1</v>
      </c>
      <c r="O573" s="93" t="str">
        <f>REPLACE(INDEX(GroupVertices[Group], MATCH(Edges[[#This Row],[Vertex 1]],GroupVertices[Vertex],0)),1,1,"")</f>
        <v>4</v>
      </c>
      <c r="P573" s="93" t="str">
        <f>REPLACE(INDEX(GroupVertices[Group], MATCH(Edges[[#This Row],[Vertex 2]],GroupVertices[Vertex],0)),1,1,"")</f>
        <v>4</v>
      </c>
    </row>
    <row r="574" spans="1:16" ht="15.75" customHeight="1" thickTop="1" thickBot="1" x14ac:dyDescent="0.3">
      <c r="A574" s="76" t="s">
        <v>459</v>
      </c>
      <c r="B574" s="76" t="s">
        <v>462</v>
      </c>
      <c r="C574" s="77"/>
      <c r="D574" s="78">
        <v>1.1428571428571428</v>
      </c>
      <c r="E574" s="79"/>
      <c r="F574" s="80"/>
      <c r="G574" s="77"/>
      <c r="H574" s="81"/>
      <c r="I574" s="82"/>
      <c r="J574" s="82"/>
      <c r="K574" s="51"/>
      <c r="L574" s="83">
        <v>574</v>
      </c>
      <c r="M574" s="83"/>
      <c r="N574" s="84">
        <v>2</v>
      </c>
      <c r="O574" s="93" t="str">
        <f>REPLACE(INDEX(GroupVertices[Group], MATCH(Edges[[#This Row],[Vertex 1]],GroupVertices[Vertex],0)),1,1,"")</f>
        <v>4</v>
      </c>
      <c r="P574" s="93" t="str">
        <f>REPLACE(INDEX(GroupVertices[Group], MATCH(Edges[[#This Row],[Vertex 2]],GroupVertices[Vertex],0)),1,1,"")</f>
        <v>4</v>
      </c>
    </row>
    <row r="575" spans="1:16" ht="15.75" customHeight="1" thickTop="1" thickBot="1" x14ac:dyDescent="0.3">
      <c r="A575" s="76" t="s">
        <v>459</v>
      </c>
      <c r="B575" s="76" t="s">
        <v>463</v>
      </c>
      <c r="C575" s="77"/>
      <c r="D575" s="78">
        <v>1.1428571428571428</v>
      </c>
      <c r="E575" s="79"/>
      <c r="F575" s="80"/>
      <c r="G575" s="77"/>
      <c r="H575" s="81"/>
      <c r="I575" s="82"/>
      <c r="J575" s="82"/>
      <c r="K575" s="51"/>
      <c r="L575" s="83">
        <v>575</v>
      </c>
      <c r="M575" s="83"/>
      <c r="N575" s="84">
        <v>2</v>
      </c>
      <c r="O575" s="93" t="str">
        <f>REPLACE(INDEX(GroupVertices[Group], MATCH(Edges[[#This Row],[Vertex 1]],GroupVertices[Vertex],0)),1,1,"")</f>
        <v>4</v>
      </c>
      <c r="P575" s="93" t="str">
        <f>REPLACE(INDEX(GroupVertices[Group], MATCH(Edges[[#This Row],[Vertex 2]],GroupVertices[Vertex],0)),1,1,"")</f>
        <v>4</v>
      </c>
    </row>
    <row r="576" spans="1:16" ht="15.75" customHeight="1" thickTop="1" thickBot="1" x14ac:dyDescent="0.3">
      <c r="A576" s="76" t="s">
        <v>459</v>
      </c>
      <c r="B576" s="76" t="s">
        <v>464</v>
      </c>
      <c r="C576" s="77"/>
      <c r="D576" s="78">
        <v>1</v>
      </c>
      <c r="E576" s="79"/>
      <c r="F576" s="80"/>
      <c r="G576" s="77"/>
      <c r="H576" s="81"/>
      <c r="I576" s="82"/>
      <c r="J576" s="82"/>
      <c r="K576" s="51"/>
      <c r="L576" s="83">
        <v>576</v>
      </c>
      <c r="M576" s="83"/>
      <c r="N576" s="84">
        <v>1</v>
      </c>
      <c r="O576" s="93" t="str">
        <f>REPLACE(INDEX(GroupVertices[Group], MATCH(Edges[[#This Row],[Vertex 1]],GroupVertices[Vertex],0)),1,1,"")</f>
        <v>4</v>
      </c>
      <c r="P576" s="93" t="str">
        <f>REPLACE(INDEX(GroupVertices[Group], MATCH(Edges[[#This Row],[Vertex 2]],GroupVertices[Vertex],0)),1,1,"")</f>
        <v>4</v>
      </c>
    </row>
    <row r="577" spans="1:16" ht="15.75" customHeight="1" thickTop="1" thickBot="1" x14ac:dyDescent="0.3">
      <c r="A577" s="76" t="s">
        <v>459</v>
      </c>
      <c r="B577" s="76" t="s">
        <v>465</v>
      </c>
      <c r="C577" s="77"/>
      <c r="D577" s="78">
        <v>1</v>
      </c>
      <c r="E577" s="79"/>
      <c r="F577" s="80"/>
      <c r="G577" s="77"/>
      <c r="H577" s="81"/>
      <c r="I577" s="82"/>
      <c r="J577" s="82"/>
      <c r="K577" s="51"/>
      <c r="L577" s="83">
        <v>577</v>
      </c>
      <c r="M577" s="83"/>
      <c r="N577" s="84">
        <v>1</v>
      </c>
      <c r="O577" s="93" t="str">
        <f>REPLACE(INDEX(GroupVertices[Group], MATCH(Edges[[#This Row],[Vertex 1]],GroupVertices[Vertex],0)),1,1,"")</f>
        <v>4</v>
      </c>
      <c r="P577" s="93" t="str">
        <f>REPLACE(INDEX(GroupVertices[Group], MATCH(Edges[[#This Row],[Vertex 2]],GroupVertices[Vertex],0)),1,1,"")</f>
        <v>4</v>
      </c>
    </row>
    <row r="578" spans="1:16" ht="15.75" customHeight="1" thickTop="1" thickBot="1" x14ac:dyDescent="0.3">
      <c r="A578" s="76" t="s">
        <v>254</v>
      </c>
      <c r="B578" s="76" t="s">
        <v>560</v>
      </c>
      <c r="C578" s="77"/>
      <c r="D578" s="78">
        <v>1</v>
      </c>
      <c r="E578" s="79"/>
      <c r="F578" s="80"/>
      <c r="G578" s="77"/>
      <c r="H578" s="81"/>
      <c r="I578" s="82"/>
      <c r="J578" s="82"/>
      <c r="K578" s="51"/>
      <c r="L578" s="83">
        <v>578</v>
      </c>
      <c r="M578" s="83"/>
      <c r="N578" s="84">
        <v>1</v>
      </c>
      <c r="O578" s="93" t="str">
        <f>REPLACE(INDEX(GroupVertices[Group], MATCH(Edges[[#This Row],[Vertex 1]],GroupVertices[Vertex],0)),1,1,"")</f>
        <v>1</v>
      </c>
      <c r="P578" s="93" t="str">
        <f>REPLACE(INDEX(GroupVertices[Group], MATCH(Edges[[#This Row],[Vertex 2]],GroupVertices[Vertex],0)),1,1,"")</f>
        <v>1</v>
      </c>
    </row>
    <row r="579" spans="1:16" ht="15.75" customHeight="1" thickTop="1" thickBot="1" x14ac:dyDescent="0.3">
      <c r="A579" s="76" t="s">
        <v>254</v>
      </c>
      <c r="B579" s="76" t="s">
        <v>277</v>
      </c>
      <c r="C579" s="77"/>
      <c r="D579" s="78">
        <v>1.1428571428571428</v>
      </c>
      <c r="E579" s="79"/>
      <c r="F579" s="80"/>
      <c r="G579" s="77"/>
      <c r="H579" s="81"/>
      <c r="I579" s="82"/>
      <c r="J579" s="82"/>
      <c r="K579" s="51"/>
      <c r="L579" s="83">
        <v>579</v>
      </c>
      <c r="M579" s="83"/>
      <c r="N579" s="84">
        <v>2</v>
      </c>
      <c r="O579" s="93" t="str">
        <f>REPLACE(INDEX(GroupVertices[Group], MATCH(Edges[[#This Row],[Vertex 1]],GroupVertices[Vertex],0)),1,1,"")</f>
        <v>1</v>
      </c>
      <c r="P579" s="93" t="str">
        <f>REPLACE(INDEX(GroupVertices[Group], MATCH(Edges[[#This Row],[Vertex 2]],GroupVertices[Vertex],0)),1,1,"")</f>
        <v>1</v>
      </c>
    </row>
    <row r="580" spans="1:16" ht="15.75" customHeight="1" thickTop="1" thickBot="1" x14ac:dyDescent="0.3">
      <c r="A580" s="76" t="s">
        <v>254</v>
      </c>
      <c r="B580" s="76" t="s">
        <v>255</v>
      </c>
      <c r="C580" s="77"/>
      <c r="D580" s="78">
        <v>1</v>
      </c>
      <c r="E580" s="79"/>
      <c r="F580" s="80"/>
      <c r="G580" s="77"/>
      <c r="H580" s="81"/>
      <c r="I580" s="82"/>
      <c r="J580" s="82"/>
      <c r="K580" s="51"/>
      <c r="L580" s="83">
        <v>580</v>
      </c>
      <c r="M580" s="83"/>
      <c r="N580" s="84">
        <v>1</v>
      </c>
      <c r="O580" s="93" t="str">
        <f>REPLACE(INDEX(GroupVertices[Group], MATCH(Edges[[#This Row],[Vertex 1]],GroupVertices[Vertex],0)),1,1,"")</f>
        <v>1</v>
      </c>
      <c r="P580" s="93" t="str">
        <f>REPLACE(INDEX(GroupVertices[Group], MATCH(Edges[[#This Row],[Vertex 2]],GroupVertices[Vertex],0)),1,1,"")</f>
        <v>1</v>
      </c>
    </row>
    <row r="581" spans="1:16" ht="15.75" customHeight="1" thickTop="1" thickBot="1" x14ac:dyDescent="0.3">
      <c r="A581" s="76" t="s">
        <v>254</v>
      </c>
      <c r="B581" s="76" t="s">
        <v>388</v>
      </c>
      <c r="C581" s="77"/>
      <c r="D581" s="78">
        <v>1</v>
      </c>
      <c r="E581" s="79"/>
      <c r="F581" s="80"/>
      <c r="G581" s="77"/>
      <c r="H581" s="81"/>
      <c r="I581" s="82"/>
      <c r="J581" s="82"/>
      <c r="K581" s="51"/>
      <c r="L581" s="83">
        <v>581</v>
      </c>
      <c r="M581" s="83"/>
      <c r="N581" s="84">
        <v>1</v>
      </c>
      <c r="O581" s="93" t="str">
        <f>REPLACE(INDEX(GroupVertices[Group], MATCH(Edges[[#This Row],[Vertex 1]],GroupVertices[Vertex],0)),1,1,"")</f>
        <v>1</v>
      </c>
      <c r="P581" s="93" t="str">
        <f>REPLACE(INDEX(GroupVertices[Group], MATCH(Edges[[#This Row],[Vertex 2]],GroupVertices[Vertex],0)),1,1,"")</f>
        <v>1</v>
      </c>
    </row>
    <row r="582" spans="1:16" ht="15.75" customHeight="1" thickTop="1" thickBot="1" x14ac:dyDescent="0.3">
      <c r="A582" s="76" t="s">
        <v>254</v>
      </c>
      <c r="B582" s="76" t="s">
        <v>256</v>
      </c>
      <c r="C582" s="77"/>
      <c r="D582" s="78">
        <v>1</v>
      </c>
      <c r="E582" s="79"/>
      <c r="F582" s="80"/>
      <c r="G582" s="77"/>
      <c r="H582" s="81"/>
      <c r="I582" s="82"/>
      <c r="J582" s="82"/>
      <c r="K582" s="51"/>
      <c r="L582" s="83">
        <v>582</v>
      </c>
      <c r="M582" s="83"/>
      <c r="N582" s="84">
        <v>1</v>
      </c>
      <c r="O582" s="93" t="str">
        <f>REPLACE(INDEX(GroupVertices[Group], MATCH(Edges[[#This Row],[Vertex 1]],GroupVertices[Vertex],0)),1,1,"")</f>
        <v>1</v>
      </c>
      <c r="P582" s="93" t="str">
        <f>REPLACE(INDEX(GroupVertices[Group], MATCH(Edges[[#This Row],[Vertex 2]],GroupVertices[Vertex],0)),1,1,"")</f>
        <v>1</v>
      </c>
    </row>
    <row r="583" spans="1:16" ht="15.75" customHeight="1" thickTop="1" thickBot="1" x14ac:dyDescent="0.3">
      <c r="A583" s="76" t="s">
        <v>254</v>
      </c>
      <c r="B583" s="76" t="s">
        <v>561</v>
      </c>
      <c r="C583" s="77"/>
      <c r="D583" s="78">
        <v>1</v>
      </c>
      <c r="E583" s="79"/>
      <c r="F583" s="80"/>
      <c r="G583" s="77"/>
      <c r="H583" s="81"/>
      <c r="I583" s="82"/>
      <c r="J583" s="82"/>
      <c r="K583" s="51"/>
      <c r="L583" s="83">
        <v>583</v>
      </c>
      <c r="M583" s="83"/>
      <c r="N583" s="84">
        <v>1</v>
      </c>
      <c r="O583" s="93" t="str">
        <f>REPLACE(INDEX(GroupVertices[Group], MATCH(Edges[[#This Row],[Vertex 1]],GroupVertices[Vertex],0)),1,1,"")</f>
        <v>1</v>
      </c>
      <c r="P583" s="93" t="str">
        <f>REPLACE(INDEX(GroupVertices[Group], MATCH(Edges[[#This Row],[Vertex 2]],GroupVertices[Vertex],0)),1,1,"")</f>
        <v>1</v>
      </c>
    </row>
    <row r="584" spans="1:16" ht="15.75" customHeight="1" thickTop="1" thickBot="1" x14ac:dyDescent="0.3">
      <c r="A584" s="76" t="s">
        <v>562</v>
      </c>
      <c r="B584" s="76" t="s">
        <v>492</v>
      </c>
      <c r="C584" s="77"/>
      <c r="D584" s="78">
        <v>1</v>
      </c>
      <c r="E584" s="79"/>
      <c r="F584" s="80"/>
      <c r="G584" s="77"/>
      <c r="H584" s="81"/>
      <c r="I584" s="82"/>
      <c r="J584" s="82"/>
      <c r="K584" s="51"/>
      <c r="L584" s="83">
        <v>584</v>
      </c>
      <c r="M584" s="83"/>
      <c r="N584" s="84">
        <v>1</v>
      </c>
      <c r="O584" s="93" t="str">
        <f>REPLACE(INDEX(GroupVertices[Group], MATCH(Edges[[#This Row],[Vertex 1]],GroupVertices[Vertex],0)),1,1,"")</f>
        <v>1</v>
      </c>
      <c r="P584" s="93" t="str">
        <f>REPLACE(INDEX(GroupVertices[Group], MATCH(Edges[[#This Row],[Vertex 2]],GroupVertices[Vertex],0)),1,1,"")</f>
        <v>1</v>
      </c>
    </row>
    <row r="585" spans="1:16" ht="15.75" customHeight="1" thickTop="1" thickBot="1" x14ac:dyDescent="0.3">
      <c r="A585" s="76" t="s">
        <v>563</v>
      </c>
      <c r="B585" s="76" t="s">
        <v>564</v>
      </c>
      <c r="C585" s="77"/>
      <c r="D585" s="78">
        <v>1.1428571428571428</v>
      </c>
      <c r="E585" s="79"/>
      <c r="F585" s="80"/>
      <c r="G585" s="77"/>
      <c r="H585" s="81"/>
      <c r="I585" s="82"/>
      <c r="J585" s="82"/>
      <c r="K585" s="51"/>
      <c r="L585" s="83">
        <v>585</v>
      </c>
      <c r="M585" s="83"/>
      <c r="N585" s="84">
        <v>2</v>
      </c>
      <c r="O585" s="93" t="str">
        <f>REPLACE(INDEX(GroupVertices[Group], MATCH(Edges[[#This Row],[Vertex 1]],GroupVertices[Vertex],0)),1,1,"")</f>
        <v>1</v>
      </c>
      <c r="P585" s="93" t="str">
        <f>REPLACE(INDEX(GroupVertices[Group], MATCH(Edges[[#This Row],[Vertex 2]],GroupVertices[Vertex],0)),1,1,"")</f>
        <v>1</v>
      </c>
    </row>
    <row r="586" spans="1:16" ht="15.75" customHeight="1" thickTop="1" thickBot="1" x14ac:dyDescent="0.3">
      <c r="A586" s="76" t="s">
        <v>563</v>
      </c>
      <c r="B586" s="76" t="s">
        <v>565</v>
      </c>
      <c r="C586" s="77"/>
      <c r="D586" s="78">
        <v>2</v>
      </c>
      <c r="E586" s="79"/>
      <c r="F586" s="80"/>
      <c r="G586" s="77"/>
      <c r="H586" s="81"/>
      <c r="I586" s="82"/>
      <c r="J586" s="82"/>
      <c r="K586" s="51"/>
      <c r="L586" s="83">
        <v>586</v>
      </c>
      <c r="M586" s="83"/>
      <c r="N586" s="84">
        <v>8</v>
      </c>
      <c r="O586" s="93" t="str">
        <f>REPLACE(INDEX(GroupVertices[Group], MATCH(Edges[[#This Row],[Vertex 1]],GroupVertices[Vertex],0)),1,1,"")</f>
        <v>1</v>
      </c>
      <c r="P586" s="93" t="str">
        <f>REPLACE(INDEX(GroupVertices[Group], MATCH(Edges[[#This Row],[Vertex 2]],GroupVertices[Vertex],0)),1,1,"")</f>
        <v>1</v>
      </c>
    </row>
    <row r="587" spans="1:16" ht="15.75" customHeight="1" thickTop="1" thickBot="1" x14ac:dyDescent="0.3">
      <c r="A587" s="76" t="s">
        <v>563</v>
      </c>
      <c r="B587" s="76" t="s">
        <v>566</v>
      </c>
      <c r="C587" s="77"/>
      <c r="D587" s="78">
        <v>1.1428571428571428</v>
      </c>
      <c r="E587" s="79"/>
      <c r="F587" s="80"/>
      <c r="G587" s="77"/>
      <c r="H587" s="81"/>
      <c r="I587" s="82"/>
      <c r="J587" s="82"/>
      <c r="K587" s="51"/>
      <c r="L587" s="83">
        <v>587</v>
      </c>
      <c r="M587" s="83"/>
      <c r="N587" s="84">
        <v>2</v>
      </c>
      <c r="O587" s="93" t="str">
        <f>REPLACE(INDEX(GroupVertices[Group], MATCH(Edges[[#This Row],[Vertex 1]],GroupVertices[Vertex],0)),1,1,"")</f>
        <v>1</v>
      </c>
      <c r="P587" s="93" t="str">
        <f>REPLACE(INDEX(GroupVertices[Group], MATCH(Edges[[#This Row],[Vertex 2]],GroupVertices[Vertex],0)),1,1,"")</f>
        <v>1</v>
      </c>
    </row>
    <row r="588" spans="1:16" ht="15.75" customHeight="1" thickTop="1" thickBot="1" x14ac:dyDescent="0.3">
      <c r="A588" s="76" t="s">
        <v>567</v>
      </c>
      <c r="B588" s="76" t="s">
        <v>568</v>
      </c>
      <c r="C588" s="77"/>
      <c r="D588" s="78">
        <v>1</v>
      </c>
      <c r="E588" s="79"/>
      <c r="F588" s="80"/>
      <c r="G588" s="77"/>
      <c r="H588" s="81"/>
      <c r="I588" s="82"/>
      <c r="J588" s="82"/>
      <c r="K588" s="51"/>
      <c r="L588" s="83">
        <v>588</v>
      </c>
      <c r="M588" s="83"/>
      <c r="N588" s="84">
        <v>1</v>
      </c>
      <c r="O588" s="93" t="str">
        <f>REPLACE(INDEX(GroupVertices[Group], MATCH(Edges[[#This Row],[Vertex 1]],GroupVertices[Vertex],0)),1,1,"")</f>
        <v>16</v>
      </c>
      <c r="P588" s="93" t="str">
        <f>REPLACE(INDEX(GroupVertices[Group], MATCH(Edges[[#This Row],[Vertex 2]],GroupVertices[Vertex],0)),1,1,"")</f>
        <v>16</v>
      </c>
    </row>
    <row r="589" spans="1:16" ht="15.75" customHeight="1" thickTop="1" thickBot="1" x14ac:dyDescent="0.3">
      <c r="A589" s="76" t="s">
        <v>567</v>
      </c>
      <c r="B589" s="76" t="s">
        <v>569</v>
      </c>
      <c r="C589" s="77"/>
      <c r="D589" s="78">
        <v>1</v>
      </c>
      <c r="E589" s="79"/>
      <c r="F589" s="80"/>
      <c r="G589" s="77"/>
      <c r="H589" s="81"/>
      <c r="I589" s="82"/>
      <c r="J589" s="82"/>
      <c r="K589" s="51"/>
      <c r="L589" s="83">
        <v>589</v>
      </c>
      <c r="M589" s="83"/>
      <c r="N589" s="84">
        <v>1</v>
      </c>
      <c r="O589" s="93" t="str">
        <f>REPLACE(INDEX(GroupVertices[Group], MATCH(Edges[[#This Row],[Vertex 1]],GroupVertices[Vertex],0)),1,1,"")</f>
        <v>16</v>
      </c>
      <c r="P589" s="93" t="str">
        <f>REPLACE(INDEX(GroupVertices[Group], MATCH(Edges[[#This Row],[Vertex 2]],GroupVertices[Vertex],0)),1,1,"")</f>
        <v>16</v>
      </c>
    </row>
    <row r="590" spans="1:16" ht="15.75" customHeight="1" thickTop="1" thickBot="1" x14ac:dyDescent="0.3">
      <c r="A590" s="76" t="s">
        <v>570</v>
      </c>
      <c r="B590" s="76" t="s">
        <v>571</v>
      </c>
      <c r="C590" s="77"/>
      <c r="D590" s="78">
        <v>1</v>
      </c>
      <c r="E590" s="79"/>
      <c r="F590" s="80"/>
      <c r="G590" s="77"/>
      <c r="H590" s="81"/>
      <c r="I590" s="82"/>
      <c r="J590" s="82"/>
      <c r="K590" s="51"/>
      <c r="L590" s="83">
        <v>590</v>
      </c>
      <c r="M590" s="83"/>
      <c r="N590" s="84">
        <v>1</v>
      </c>
      <c r="O590" s="93" t="str">
        <f>REPLACE(INDEX(GroupVertices[Group], MATCH(Edges[[#This Row],[Vertex 1]],GroupVertices[Vertex],0)),1,1,"")</f>
        <v>60</v>
      </c>
      <c r="P590" s="93" t="str">
        <f>REPLACE(INDEX(GroupVertices[Group], MATCH(Edges[[#This Row],[Vertex 2]],GroupVertices[Vertex],0)),1,1,"")</f>
        <v>60</v>
      </c>
    </row>
    <row r="591" spans="1:16" ht="15.75" customHeight="1" thickTop="1" thickBot="1" x14ac:dyDescent="0.3">
      <c r="A591" s="76" t="s">
        <v>572</v>
      </c>
      <c r="B591" s="76" t="s">
        <v>573</v>
      </c>
      <c r="C591" s="77"/>
      <c r="D591" s="78">
        <v>1.1428571428571428</v>
      </c>
      <c r="E591" s="79"/>
      <c r="F591" s="80"/>
      <c r="G591" s="77"/>
      <c r="H591" s="81"/>
      <c r="I591" s="82"/>
      <c r="J591" s="82"/>
      <c r="K591" s="51"/>
      <c r="L591" s="83">
        <v>591</v>
      </c>
      <c r="M591" s="83"/>
      <c r="N591" s="84">
        <v>2</v>
      </c>
      <c r="O591" s="93" t="str">
        <f>REPLACE(INDEX(GroupVertices[Group], MATCH(Edges[[#This Row],[Vertex 1]],GroupVertices[Vertex],0)),1,1,"")</f>
        <v>1</v>
      </c>
      <c r="P591" s="93" t="str">
        <f>REPLACE(INDEX(GroupVertices[Group], MATCH(Edges[[#This Row],[Vertex 2]],GroupVertices[Vertex],0)),1,1,"")</f>
        <v>1</v>
      </c>
    </row>
    <row r="592" spans="1:16" ht="15.75" customHeight="1" thickTop="1" thickBot="1" x14ac:dyDescent="0.3">
      <c r="A592" s="76" t="s">
        <v>572</v>
      </c>
      <c r="B592" s="76" t="s">
        <v>285</v>
      </c>
      <c r="C592" s="77"/>
      <c r="D592" s="78">
        <v>1.1428571428571428</v>
      </c>
      <c r="E592" s="79"/>
      <c r="F592" s="80"/>
      <c r="G592" s="77"/>
      <c r="H592" s="81"/>
      <c r="I592" s="82"/>
      <c r="J592" s="82"/>
      <c r="K592" s="51"/>
      <c r="L592" s="83">
        <v>592</v>
      </c>
      <c r="M592" s="83"/>
      <c r="N592" s="84">
        <v>2</v>
      </c>
      <c r="O592" s="93" t="str">
        <f>REPLACE(INDEX(GroupVertices[Group], MATCH(Edges[[#This Row],[Vertex 1]],GroupVertices[Vertex],0)),1,1,"")</f>
        <v>1</v>
      </c>
      <c r="P592" s="93" t="str">
        <f>REPLACE(INDEX(GroupVertices[Group], MATCH(Edges[[#This Row],[Vertex 2]],GroupVertices[Vertex],0)),1,1,"")</f>
        <v>1</v>
      </c>
    </row>
    <row r="593" spans="1:16" ht="15.75" customHeight="1" thickTop="1" thickBot="1" x14ac:dyDescent="0.3">
      <c r="A593" s="76" t="s">
        <v>572</v>
      </c>
      <c r="B593" s="76" t="s">
        <v>574</v>
      </c>
      <c r="C593" s="77"/>
      <c r="D593" s="78">
        <v>1</v>
      </c>
      <c r="E593" s="79"/>
      <c r="F593" s="80"/>
      <c r="G593" s="77"/>
      <c r="H593" s="81"/>
      <c r="I593" s="82"/>
      <c r="J593" s="82"/>
      <c r="K593" s="51"/>
      <c r="L593" s="83">
        <v>593</v>
      </c>
      <c r="M593" s="83"/>
      <c r="N593" s="84">
        <v>1</v>
      </c>
      <c r="O593" s="93" t="str">
        <f>REPLACE(INDEX(GroupVertices[Group], MATCH(Edges[[#This Row],[Vertex 1]],GroupVertices[Vertex],0)),1,1,"")</f>
        <v>1</v>
      </c>
      <c r="P593" s="93" t="str">
        <f>REPLACE(INDEX(GroupVertices[Group], MATCH(Edges[[#This Row],[Vertex 2]],GroupVertices[Vertex],0)),1,1,"")</f>
        <v>1</v>
      </c>
    </row>
    <row r="594" spans="1:16" ht="15.75" customHeight="1" thickTop="1" thickBot="1" x14ac:dyDescent="0.3">
      <c r="A594" s="76" t="s">
        <v>445</v>
      </c>
      <c r="B594" s="76" t="s">
        <v>446</v>
      </c>
      <c r="C594" s="77"/>
      <c r="D594" s="78">
        <v>1.2857142857142856</v>
      </c>
      <c r="E594" s="79"/>
      <c r="F594" s="80"/>
      <c r="G594" s="77"/>
      <c r="H594" s="81"/>
      <c r="I594" s="82"/>
      <c r="J594" s="82"/>
      <c r="K594" s="51"/>
      <c r="L594" s="83">
        <v>594</v>
      </c>
      <c r="M594" s="83"/>
      <c r="N594" s="84">
        <v>3</v>
      </c>
      <c r="O594" s="93" t="str">
        <f>REPLACE(INDEX(GroupVertices[Group], MATCH(Edges[[#This Row],[Vertex 1]],GroupVertices[Vertex],0)),1,1,"")</f>
        <v>1</v>
      </c>
      <c r="P594" s="93" t="str">
        <f>REPLACE(INDEX(GroupVertices[Group], MATCH(Edges[[#This Row],[Vertex 2]],GroupVertices[Vertex],0)),1,1,"")</f>
        <v>1</v>
      </c>
    </row>
    <row r="595" spans="1:16" ht="15.75" customHeight="1" thickTop="1" thickBot="1" x14ac:dyDescent="0.3">
      <c r="A595" s="76" t="s">
        <v>445</v>
      </c>
      <c r="B595" s="76" t="s">
        <v>575</v>
      </c>
      <c r="C595" s="77"/>
      <c r="D595" s="78">
        <v>1.7142857142857144</v>
      </c>
      <c r="E595" s="79"/>
      <c r="F595" s="80"/>
      <c r="G595" s="77"/>
      <c r="H595" s="81"/>
      <c r="I595" s="82"/>
      <c r="J595" s="82"/>
      <c r="K595" s="51"/>
      <c r="L595" s="83">
        <v>595</v>
      </c>
      <c r="M595" s="83"/>
      <c r="N595" s="84">
        <v>6</v>
      </c>
      <c r="O595" s="93" t="str">
        <f>REPLACE(INDEX(GroupVertices[Group], MATCH(Edges[[#This Row],[Vertex 1]],GroupVertices[Vertex],0)),1,1,"")</f>
        <v>1</v>
      </c>
      <c r="P595" s="93" t="str">
        <f>REPLACE(INDEX(GroupVertices[Group], MATCH(Edges[[#This Row],[Vertex 2]],GroupVertices[Vertex],0)),1,1,"")</f>
        <v>1</v>
      </c>
    </row>
    <row r="596" spans="1:16" ht="15.75" customHeight="1" thickTop="1" thickBot="1" x14ac:dyDescent="0.3">
      <c r="A596" s="76" t="s">
        <v>564</v>
      </c>
      <c r="B596" s="76" t="s">
        <v>576</v>
      </c>
      <c r="C596" s="77"/>
      <c r="D596" s="78">
        <v>1.1428571428571428</v>
      </c>
      <c r="E596" s="79"/>
      <c r="F596" s="80"/>
      <c r="G596" s="77"/>
      <c r="H596" s="81"/>
      <c r="I596" s="82"/>
      <c r="J596" s="82"/>
      <c r="K596" s="51"/>
      <c r="L596" s="83">
        <v>596</v>
      </c>
      <c r="M596" s="83"/>
      <c r="N596" s="84">
        <v>2</v>
      </c>
      <c r="O596" s="93" t="str">
        <f>REPLACE(INDEX(GroupVertices[Group], MATCH(Edges[[#This Row],[Vertex 1]],GroupVertices[Vertex],0)),1,1,"")</f>
        <v>1</v>
      </c>
      <c r="P596" s="93" t="str">
        <f>REPLACE(INDEX(GroupVertices[Group], MATCH(Edges[[#This Row],[Vertex 2]],GroupVertices[Vertex],0)),1,1,"")</f>
        <v>1</v>
      </c>
    </row>
    <row r="597" spans="1:16" ht="15.75" customHeight="1" thickTop="1" thickBot="1" x14ac:dyDescent="0.3">
      <c r="A597" s="76" t="s">
        <v>564</v>
      </c>
      <c r="B597" s="76" t="s">
        <v>577</v>
      </c>
      <c r="C597" s="77"/>
      <c r="D597" s="78">
        <v>1</v>
      </c>
      <c r="E597" s="79"/>
      <c r="F597" s="80"/>
      <c r="G597" s="77"/>
      <c r="H597" s="81"/>
      <c r="I597" s="82"/>
      <c r="J597" s="82"/>
      <c r="K597" s="51"/>
      <c r="L597" s="83">
        <v>597</v>
      </c>
      <c r="M597" s="83"/>
      <c r="N597" s="84">
        <v>1</v>
      </c>
      <c r="O597" s="93" t="str">
        <f>REPLACE(INDEX(GroupVertices[Group], MATCH(Edges[[#This Row],[Vertex 1]],GroupVertices[Vertex],0)),1,1,"")</f>
        <v>1</v>
      </c>
      <c r="P597" s="93" t="str">
        <f>REPLACE(INDEX(GroupVertices[Group], MATCH(Edges[[#This Row],[Vertex 2]],GroupVertices[Vertex],0)),1,1,"")</f>
        <v>1</v>
      </c>
    </row>
    <row r="598" spans="1:16" ht="15.75" customHeight="1" thickTop="1" thickBot="1" x14ac:dyDescent="0.3">
      <c r="A598" s="76" t="s">
        <v>564</v>
      </c>
      <c r="B598" s="76" t="s">
        <v>327</v>
      </c>
      <c r="C598" s="77"/>
      <c r="D598" s="78">
        <v>1</v>
      </c>
      <c r="E598" s="79"/>
      <c r="F598" s="80"/>
      <c r="G598" s="77"/>
      <c r="H598" s="81"/>
      <c r="I598" s="82"/>
      <c r="J598" s="82"/>
      <c r="K598" s="51"/>
      <c r="L598" s="83">
        <v>598</v>
      </c>
      <c r="M598" s="83"/>
      <c r="N598" s="84">
        <v>1</v>
      </c>
      <c r="O598" s="93" t="str">
        <f>REPLACE(INDEX(GroupVertices[Group], MATCH(Edges[[#This Row],[Vertex 1]],GroupVertices[Vertex],0)),1,1,"")</f>
        <v>1</v>
      </c>
      <c r="P598" s="93" t="str">
        <f>REPLACE(INDEX(GroupVertices[Group], MATCH(Edges[[#This Row],[Vertex 2]],GroupVertices[Vertex],0)),1,1,"")</f>
        <v>1</v>
      </c>
    </row>
    <row r="599" spans="1:16" ht="15.75" customHeight="1" thickTop="1" thickBot="1" x14ac:dyDescent="0.3">
      <c r="A599" s="76" t="s">
        <v>564</v>
      </c>
      <c r="B599" s="76" t="s">
        <v>313</v>
      </c>
      <c r="C599" s="77"/>
      <c r="D599" s="78">
        <v>1.2857142857142856</v>
      </c>
      <c r="E599" s="79"/>
      <c r="F599" s="80"/>
      <c r="G599" s="77"/>
      <c r="H599" s="81"/>
      <c r="I599" s="82"/>
      <c r="J599" s="82"/>
      <c r="K599" s="51"/>
      <c r="L599" s="83">
        <v>599</v>
      </c>
      <c r="M599" s="83"/>
      <c r="N599" s="84">
        <v>3</v>
      </c>
      <c r="O599" s="93" t="str">
        <f>REPLACE(INDEX(GroupVertices[Group], MATCH(Edges[[#This Row],[Vertex 1]],GroupVertices[Vertex],0)),1,1,"")</f>
        <v>1</v>
      </c>
      <c r="P599" s="93" t="str">
        <f>REPLACE(INDEX(GroupVertices[Group], MATCH(Edges[[#This Row],[Vertex 2]],GroupVertices[Vertex],0)),1,1,"")</f>
        <v>1</v>
      </c>
    </row>
    <row r="600" spans="1:16" ht="15.75" customHeight="1" thickTop="1" thickBot="1" x14ac:dyDescent="0.3">
      <c r="A600" s="76" t="s">
        <v>564</v>
      </c>
      <c r="B600" s="76" t="s">
        <v>578</v>
      </c>
      <c r="C600" s="77"/>
      <c r="D600" s="78">
        <v>1</v>
      </c>
      <c r="E600" s="79"/>
      <c r="F600" s="80"/>
      <c r="G600" s="77"/>
      <c r="H600" s="81"/>
      <c r="I600" s="82"/>
      <c r="J600" s="82"/>
      <c r="K600" s="51"/>
      <c r="L600" s="83">
        <v>600</v>
      </c>
      <c r="M600" s="83"/>
      <c r="N600" s="84">
        <v>1</v>
      </c>
      <c r="O600" s="93" t="str">
        <f>REPLACE(INDEX(GroupVertices[Group], MATCH(Edges[[#This Row],[Vertex 1]],GroupVertices[Vertex],0)),1,1,"")</f>
        <v>1</v>
      </c>
      <c r="P600" s="93" t="str">
        <f>REPLACE(INDEX(GroupVertices[Group], MATCH(Edges[[#This Row],[Vertex 2]],GroupVertices[Vertex],0)),1,1,"")</f>
        <v>1</v>
      </c>
    </row>
    <row r="601" spans="1:16" ht="15.75" customHeight="1" thickTop="1" thickBot="1" x14ac:dyDescent="0.3">
      <c r="A601" s="76" t="s">
        <v>564</v>
      </c>
      <c r="B601" s="76" t="s">
        <v>565</v>
      </c>
      <c r="C601" s="77"/>
      <c r="D601" s="78">
        <v>1.1428571428571428</v>
      </c>
      <c r="E601" s="79"/>
      <c r="F601" s="80"/>
      <c r="G601" s="77"/>
      <c r="H601" s="81"/>
      <c r="I601" s="82"/>
      <c r="J601" s="82"/>
      <c r="K601" s="51"/>
      <c r="L601" s="83">
        <v>601</v>
      </c>
      <c r="M601" s="83"/>
      <c r="N601" s="84">
        <v>2</v>
      </c>
      <c r="O601" s="93" t="str">
        <f>REPLACE(INDEX(GroupVertices[Group], MATCH(Edges[[#This Row],[Vertex 1]],GroupVertices[Vertex],0)),1,1,"")</f>
        <v>1</v>
      </c>
      <c r="P601" s="93" t="str">
        <f>REPLACE(INDEX(GroupVertices[Group], MATCH(Edges[[#This Row],[Vertex 2]],GroupVertices[Vertex],0)),1,1,"")</f>
        <v>1</v>
      </c>
    </row>
    <row r="602" spans="1:16" ht="15.75" customHeight="1" thickTop="1" thickBot="1" x14ac:dyDescent="0.3">
      <c r="A602" s="76" t="s">
        <v>211</v>
      </c>
      <c r="B602" s="76" t="s">
        <v>212</v>
      </c>
      <c r="C602" s="77"/>
      <c r="D602" s="78">
        <v>1.1428571428571428</v>
      </c>
      <c r="E602" s="79"/>
      <c r="F602" s="80"/>
      <c r="G602" s="77"/>
      <c r="H602" s="81"/>
      <c r="I602" s="82"/>
      <c r="J602" s="82"/>
      <c r="K602" s="51"/>
      <c r="L602" s="83">
        <v>602</v>
      </c>
      <c r="M602" s="83"/>
      <c r="N602" s="84">
        <v>2</v>
      </c>
      <c r="O602" s="93" t="str">
        <f>REPLACE(INDEX(GroupVertices[Group], MATCH(Edges[[#This Row],[Vertex 1]],GroupVertices[Vertex],0)),1,1,"")</f>
        <v>1</v>
      </c>
      <c r="P602" s="93" t="str">
        <f>REPLACE(INDEX(GroupVertices[Group], MATCH(Edges[[#This Row],[Vertex 2]],GroupVertices[Vertex],0)),1,1,"")</f>
        <v>1</v>
      </c>
    </row>
    <row r="603" spans="1:16" ht="15.75" customHeight="1" thickTop="1" thickBot="1" x14ac:dyDescent="0.3">
      <c r="A603" s="76" t="s">
        <v>211</v>
      </c>
      <c r="B603" s="76" t="s">
        <v>213</v>
      </c>
      <c r="C603" s="77"/>
      <c r="D603" s="78">
        <v>1.4285714285714286</v>
      </c>
      <c r="E603" s="79"/>
      <c r="F603" s="80"/>
      <c r="G603" s="77"/>
      <c r="H603" s="81"/>
      <c r="I603" s="82"/>
      <c r="J603" s="82"/>
      <c r="K603" s="51"/>
      <c r="L603" s="83">
        <v>603</v>
      </c>
      <c r="M603" s="83"/>
      <c r="N603" s="84">
        <v>4</v>
      </c>
      <c r="O603" s="93" t="str">
        <f>REPLACE(INDEX(GroupVertices[Group], MATCH(Edges[[#This Row],[Vertex 1]],GroupVertices[Vertex],0)),1,1,"")</f>
        <v>1</v>
      </c>
      <c r="P603" s="93" t="str">
        <f>REPLACE(INDEX(GroupVertices[Group], MATCH(Edges[[#This Row],[Vertex 2]],GroupVertices[Vertex],0)),1,1,"")</f>
        <v>1</v>
      </c>
    </row>
    <row r="604" spans="1:16" ht="15.75" customHeight="1" thickTop="1" thickBot="1" x14ac:dyDescent="0.3">
      <c r="A604" s="76" t="s">
        <v>211</v>
      </c>
      <c r="B604" s="76" t="s">
        <v>214</v>
      </c>
      <c r="C604" s="77"/>
      <c r="D604" s="78">
        <v>1.1428571428571428</v>
      </c>
      <c r="E604" s="79"/>
      <c r="F604" s="80"/>
      <c r="G604" s="77"/>
      <c r="H604" s="81"/>
      <c r="I604" s="82"/>
      <c r="J604" s="82"/>
      <c r="K604" s="51"/>
      <c r="L604" s="83">
        <v>604</v>
      </c>
      <c r="M604" s="83"/>
      <c r="N604" s="84">
        <v>2</v>
      </c>
      <c r="O604" s="93" t="str">
        <f>REPLACE(INDEX(GroupVertices[Group], MATCH(Edges[[#This Row],[Vertex 1]],GroupVertices[Vertex],0)),1,1,"")</f>
        <v>1</v>
      </c>
      <c r="P604" s="93" t="str">
        <f>REPLACE(INDEX(GroupVertices[Group], MATCH(Edges[[#This Row],[Vertex 2]],GroupVertices[Vertex],0)),1,1,"")</f>
        <v>1</v>
      </c>
    </row>
    <row r="605" spans="1:16" ht="15.75" customHeight="1" thickTop="1" thickBot="1" x14ac:dyDescent="0.3">
      <c r="A605" s="76" t="s">
        <v>211</v>
      </c>
      <c r="B605" s="76" t="s">
        <v>215</v>
      </c>
      <c r="C605" s="77"/>
      <c r="D605" s="78">
        <v>1.4285714285714286</v>
      </c>
      <c r="E605" s="79"/>
      <c r="F605" s="80"/>
      <c r="G605" s="77"/>
      <c r="H605" s="81"/>
      <c r="I605" s="82"/>
      <c r="J605" s="82"/>
      <c r="K605" s="51"/>
      <c r="L605" s="83">
        <v>605</v>
      </c>
      <c r="M605" s="83"/>
      <c r="N605" s="84">
        <v>4</v>
      </c>
      <c r="O605" s="93" t="str">
        <f>REPLACE(INDEX(GroupVertices[Group], MATCH(Edges[[#This Row],[Vertex 1]],GroupVertices[Vertex],0)),1,1,"")</f>
        <v>1</v>
      </c>
      <c r="P605" s="93" t="str">
        <f>REPLACE(INDEX(GroupVertices[Group], MATCH(Edges[[#This Row],[Vertex 2]],GroupVertices[Vertex],0)),1,1,"")</f>
        <v>1</v>
      </c>
    </row>
    <row r="606" spans="1:16" ht="15.75" customHeight="1" thickTop="1" thickBot="1" x14ac:dyDescent="0.3">
      <c r="A606" s="76" t="s">
        <v>211</v>
      </c>
      <c r="B606" s="76" t="s">
        <v>216</v>
      </c>
      <c r="C606" s="77"/>
      <c r="D606" s="78">
        <v>1.1428571428571428</v>
      </c>
      <c r="E606" s="79"/>
      <c r="F606" s="80"/>
      <c r="G606" s="77"/>
      <c r="H606" s="81"/>
      <c r="I606" s="82"/>
      <c r="J606" s="82"/>
      <c r="K606" s="51"/>
      <c r="L606" s="83">
        <v>606</v>
      </c>
      <c r="M606" s="83"/>
      <c r="N606" s="84">
        <v>2</v>
      </c>
      <c r="O606" s="93" t="str">
        <f>REPLACE(INDEX(GroupVertices[Group], MATCH(Edges[[#This Row],[Vertex 1]],GroupVertices[Vertex],0)),1,1,"")</f>
        <v>1</v>
      </c>
      <c r="P606" s="93" t="str">
        <f>REPLACE(INDEX(GroupVertices[Group], MATCH(Edges[[#This Row],[Vertex 2]],GroupVertices[Vertex],0)),1,1,"")</f>
        <v>1</v>
      </c>
    </row>
    <row r="607" spans="1:16" ht="15.75" customHeight="1" thickTop="1" thickBot="1" x14ac:dyDescent="0.3">
      <c r="A607" s="76" t="s">
        <v>211</v>
      </c>
      <c r="B607" s="76" t="s">
        <v>217</v>
      </c>
      <c r="C607" s="77"/>
      <c r="D607" s="78">
        <v>2</v>
      </c>
      <c r="E607" s="79"/>
      <c r="F607" s="80"/>
      <c r="G607" s="77"/>
      <c r="H607" s="81"/>
      <c r="I607" s="82"/>
      <c r="J607" s="82"/>
      <c r="K607" s="51"/>
      <c r="L607" s="83">
        <v>607</v>
      </c>
      <c r="M607" s="83"/>
      <c r="N607" s="84">
        <v>8</v>
      </c>
      <c r="O607" s="93" t="str">
        <f>REPLACE(INDEX(GroupVertices[Group], MATCH(Edges[[#This Row],[Vertex 1]],GroupVertices[Vertex],0)),1,1,"")</f>
        <v>1</v>
      </c>
      <c r="P607" s="93" t="str">
        <f>REPLACE(INDEX(GroupVertices[Group], MATCH(Edges[[#This Row],[Vertex 2]],GroupVertices[Vertex],0)),1,1,"")</f>
        <v>1</v>
      </c>
    </row>
    <row r="608" spans="1:16" ht="15.75" customHeight="1" thickTop="1" thickBot="1" x14ac:dyDescent="0.3">
      <c r="A608" s="76" t="s">
        <v>211</v>
      </c>
      <c r="B608" s="76" t="s">
        <v>218</v>
      </c>
      <c r="C608" s="77"/>
      <c r="D608" s="78">
        <v>1.1428571428571428</v>
      </c>
      <c r="E608" s="79"/>
      <c r="F608" s="80"/>
      <c r="G608" s="77"/>
      <c r="H608" s="81"/>
      <c r="I608" s="82"/>
      <c r="J608" s="82"/>
      <c r="K608" s="51"/>
      <c r="L608" s="83">
        <v>608</v>
      </c>
      <c r="M608" s="83"/>
      <c r="N608" s="84">
        <v>2</v>
      </c>
      <c r="O608" s="93" t="str">
        <f>REPLACE(INDEX(GroupVertices[Group], MATCH(Edges[[#This Row],[Vertex 1]],GroupVertices[Vertex],0)),1,1,"")</f>
        <v>1</v>
      </c>
      <c r="P608" s="93" t="str">
        <f>REPLACE(INDEX(GroupVertices[Group], MATCH(Edges[[#This Row],[Vertex 2]],GroupVertices[Vertex],0)),1,1,"")</f>
        <v>1</v>
      </c>
    </row>
    <row r="609" spans="1:16" ht="15.75" customHeight="1" thickTop="1" thickBot="1" x14ac:dyDescent="0.3">
      <c r="A609" s="76" t="s">
        <v>211</v>
      </c>
      <c r="B609" s="76" t="s">
        <v>219</v>
      </c>
      <c r="C609" s="77"/>
      <c r="D609" s="78">
        <v>1.1428571428571428</v>
      </c>
      <c r="E609" s="79"/>
      <c r="F609" s="80"/>
      <c r="G609" s="77"/>
      <c r="H609" s="81"/>
      <c r="I609" s="82"/>
      <c r="J609" s="82"/>
      <c r="K609" s="51"/>
      <c r="L609" s="83">
        <v>609</v>
      </c>
      <c r="M609" s="83"/>
      <c r="N609" s="84">
        <v>2</v>
      </c>
      <c r="O609" s="93" t="str">
        <f>REPLACE(INDEX(GroupVertices[Group], MATCH(Edges[[#This Row],[Vertex 1]],GroupVertices[Vertex],0)),1,1,"")</f>
        <v>1</v>
      </c>
      <c r="P609" s="93" t="str">
        <f>REPLACE(INDEX(GroupVertices[Group], MATCH(Edges[[#This Row],[Vertex 2]],GroupVertices[Vertex],0)),1,1,"")</f>
        <v>1</v>
      </c>
    </row>
    <row r="610" spans="1:16" ht="15.75" customHeight="1" thickTop="1" thickBot="1" x14ac:dyDescent="0.3">
      <c r="A610" s="76" t="s">
        <v>211</v>
      </c>
      <c r="B610" s="76" t="s">
        <v>579</v>
      </c>
      <c r="C610" s="77"/>
      <c r="D610" s="78">
        <v>1.4285714285714286</v>
      </c>
      <c r="E610" s="79"/>
      <c r="F610" s="80"/>
      <c r="G610" s="77"/>
      <c r="H610" s="81"/>
      <c r="I610" s="82"/>
      <c r="J610" s="82"/>
      <c r="K610" s="51"/>
      <c r="L610" s="83">
        <v>610</v>
      </c>
      <c r="M610" s="83"/>
      <c r="N610" s="84">
        <v>4</v>
      </c>
      <c r="O610" s="93" t="str">
        <f>REPLACE(INDEX(GroupVertices[Group], MATCH(Edges[[#This Row],[Vertex 1]],GroupVertices[Vertex],0)),1,1,"")</f>
        <v>1</v>
      </c>
      <c r="P610" s="93" t="str">
        <f>REPLACE(INDEX(GroupVertices[Group], MATCH(Edges[[#This Row],[Vertex 2]],GroupVertices[Vertex],0)),1,1,"")</f>
        <v>1</v>
      </c>
    </row>
    <row r="611" spans="1:16" ht="15.75" customHeight="1" thickTop="1" thickBot="1" x14ac:dyDescent="0.3">
      <c r="A611" s="76" t="s">
        <v>211</v>
      </c>
      <c r="B611" s="76" t="s">
        <v>220</v>
      </c>
      <c r="C611" s="77"/>
      <c r="D611" s="78">
        <v>1.1428571428571428</v>
      </c>
      <c r="E611" s="79"/>
      <c r="F611" s="80"/>
      <c r="G611" s="77"/>
      <c r="H611" s="81"/>
      <c r="I611" s="82"/>
      <c r="J611" s="82"/>
      <c r="K611" s="51"/>
      <c r="L611" s="83">
        <v>611</v>
      </c>
      <c r="M611" s="83"/>
      <c r="N611" s="84">
        <v>2</v>
      </c>
      <c r="O611" s="93" t="str">
        <f>REPLACE(INDEX(GroupVertices[Group], MATCH(Edges[[#This Row],[Vertex 1]],GroupVertices[Vertex],0)),1,1,"")</f>
        <v>1</v>
      </c>
      <c r="P611" s="93" t="str">
        <f>REPLACE(INDEX(GroupVertices[Group], MATCH(Edges[[#This Row],[Vertex 2]],GroupVertices[Vertex],0)),1,1,"")</f>
        <v>1</v>
      </c>
    </row>
    <row r="612" spans="1:16" ht="15.75" customHeight="1" thickTop="1" thickBot="1" x14ac:dyDescent="0.3">
      <c r="A612" s="76" t="s">
        <v>211</v>
      </c>
      <c r="B612" s="76" t="s">
        <v>180</v>
      </c>
      <c r="C612" s="77"/>
      <c r="D612" s="78">
        <v>1.1428571428571428</v>
      </c>
      <c r="E612" s="79"/>
      <c r="F612" s="80"/>
      <c r="G612" s="77"/>
      <c r="H612" s="81"/>
      <c r="I612" s="82"/>
      <c r="J612" s="82"/>
      <c r="K612" s="51"/>
      <c r="L612" s="83">
        <v>612</v>
      </c>
      <c r="M612" s="83"/>
      <c r="N612" s="84">
        <v>2</v>
      </c>
      <c r="O612" s="93" t="str">
        <f>REPLACE(INDEX(GroupVertices[Group], MATCH(Edges[[#This Row],[Vertex 1]],GroupVertices[Vertex],0)),1,1,"")</f>
        <v>1</v>
      </c>
      <c r="P612" s="93" t="str">
        <f>REPLACE(INDEX(GroupVertices[Group], MATCH(Edges[[#This Row],[Vertex 2]],GroupVertices[Vertex],0)),1,1,"")</f>
        <v>1</v>
      </c>
    </row>
    <row r="613" spans="1:16" ht="15.75" customHeight="1" thickTop="1" thickBot="1" x14ac:dyDescent="0.3">
      <c r="A613" s="76" t="s">
        <v>212</v>
      </c>
      <c r="B613" s="76" t="s">
        <v>213</v>
      </c>
      <c r="C613" s="77"/>
      <c r="D613" s="78">
        <v>1.1428571428571428</v>
      </c>
      <c r="E613" s="79"/>
      <c r="F613" s="80"/>
      <c r="G613" s="77"/>
      <c r="H613" s="81"/>
      <c r="I613" s="82"/>
      <c r="J613" s="82"/>
      <c r="K613" s="51"/>
      <c r="L613" s="83">
        <v>613</v>
      </c>
      <c r="M613" s="83"/>
      <c r="N613" s="84">
        <v>2</v>
      </c>
      <c r="O613" s="93" t="str">
        <f>REPLACE(INDEX(GroupVertices[Group], MATCH(Edges[[#This Row],[Vertex 1]],GroupVertices[Vertex],0)),1,1,"")</f>
        <v>1</v>
      </c>
      <c r="P613" s="93" t="str">
        <f>REPLACE(INDEX(GroupVertices[Group], MATCH(Edges[[#This Row],[Vertex 2]],GroupVertices[Vertex],0)),1,1,"")</f>
        <v>1</v>
      </c>
    </row>
    <row r="614" spans="1:16" ht="15.75" customHeight="1" thickTop="1" thickBot="1" x14ac:dyDescent="0.3">
      <c r="A614" s="76" t="s">
        <v>212</v>
      </c>
      <c r="B614" s="76" t="s">
        <v>214</v>
      </c>
      <c r="C614" s="77"/>
      <c r="D614" s="78">
        <v>1</v>
      </c>
      <c r="E614" s="79"/>
      <c r="F614" s="80"/>
      <c r="G614" s="77"/>
      <c r="H614" s="81"/>
      <c r="I614" s="82"/>
      <c r="J614" s="82"/>
      <c r="K614" s="51"/>
      <c r="L614" s="83">
        <v>614</v>
      </c>
      <c r="M614" s="83"/>
      <c r="N614" s="84">
        <v>1</v>
      </c>
      <c r="O614" s="93" t="str">
        <f>REPLACE(INDEX(GroupVertices[Group], MATCH(Edges[[#This Row],[Vertex 1]],GroupVertices[Vertex],0)),1,1,"")</f>
        <v>1</v>
      </c>
      <c r="P614" s="93" t="str">
        <f>REPLACE(INDEX(GroupVertices[Group], MATCH(Edges[[#This Row],[Vertex 2]],GroupVertices[Vertex],0)),1,1,"")</f>
        <v>1</v>
      </c>
    </row>
    <row r="615" spans="1:16" ht="15.75" customHeight="1" thickTop="1" thickBot="1" x14ac:dyDescent="0.3">
      <c r="A615" s="76" t="s">
        <v>212</v>
      </c>
      <c r="B615" s="76" t="s">
        <v>215</v>
      </c>
      <c r="C615" s="77"/>
      <c r="D615" s="78">
        <v>1.1428571428571428</v>
      </c>
      <c r="E615" s="79"/>
      <c r="F615" s="80"/>
      <c r="G615" s="77"/>
      <c r="H615" s="81"/>
      <c r="I615" s="82"/>
      <c r="J615" s="82"/>
      <c r="K615" s="51"/>
      <c r="L615" s="83">
        <v>615</v>
      </c>
      <c r="M615" s="83"/>
      <c r="N615" s="84">
        <v>2</v>
      </c>
      <c r="O615" s="93" t="str">
        <f>REPLACE(INDEX(GroupVertices[Group], MATCH(Edges[[#This Row],[Vertex 1]],GroupVertices[Vertex],0)),1,1,"")</f>
        <v>1</v>
      </c>
      <c r="P615" s="93" t="str">
        <f>REPLACE(INDEX(GroupVertices[Group], MATCH(Edges[[#This Row],[Vertex 2]],GroupVertices[Vertex],0)),1,1,"")</f>
        <v>1</v>
      </c>
    </row>
    <row r="616" spans="1:16" ht="15.75" customHeight="1" thickTop="1" thickBot="1" x14ac:dyDescent="0.3">
      <c r="A616" s="76" t="s">
        <v>212</v>
      </c>
      <c r="B616" s="76" t="s">
        <v>304</v>
      </c>
      <c r="C616" s="77"/>
      <c r="D616" s="78">
        <v>1</v>
      </c>
      <c r="E616" s="79"/>
      <c r="F616" s="80"/>
      <c r="G616" s="77"/>
      <c r="H616" s="81"/>
      <c r="I616" s="82"/>
      <c r="J616" s="82"/>
      <c r="K616" s="51"/>
      <c r="L616" s="83">
        <v>616</v>
      </c>
      <c r="M616" s="83"/>
      <c r="N616" s="84">
        <v>1</v>
      </c>
      <c r="O616" s="93" t="str">
        <f>REPLACE(INDEX(GroupVertices[Group], MATCH(Edges[[#This Row],[Vertex 1]],GroupVertices[Vertex],0)),1,1,"")</f>
        <v>1</v>
      </c>
      <c r="P616" s="93" t="str">
        <f>REPLACE(INDEX(GroupVertices[Group], MATCH(Edges[[#This Row],[Vertex 2]],GroupVertices[Vertex],0)),1,1,"")</f>
        <v>1</v>
      </c>
    </row>
    <row r="617" spans="1:16" ht="15.75" customHeight="1" thickTop="1" thickBot="1" x14ac:dyDescent="0.3">
      <c r="A617" s="76" t="s">
        <v>212</v>
      </c>
      <c r="B617" s="76" t="s">
        <v>216</v>
      </c>
      <c r="C617" s="77"/>
      <c r="D617" s="78">
        <v>1</v>
      </c>
      <c r="E617" s="79"/>
      <c r="F617" s="80"/>
      <c r="G617" s="77"/>
      <c r="H617" s="81"/>
      <c r="I617" s="82"/>
      <c r="J617" s="82"/>
      <c r="K617" s="51"/>
      <c r="L617" s="83">
        <v>617</v>
      </c>
      <c r="M617" s="83"/>
      <c r="N617" s="84">
        <v>1</v>
      </c>
      <c r="O617" s="93" t="str">
        <f>REPLACE(INDEX(GroupVertices[Group], MATCH(Edges[[#This Row],[Vertex 1]],GroupVertices[Vertex],0)),1,1,"")</f>
        <v>1</v>
      </c>
      <c r="P617" s="93" t="str">
        <f>REPLACE(INDEX(GroupVertices[Group], MATCH(Edges[[#This Row],[Vertex 2]],GroupVertices[Vertex],0)),1,1,"")</f>
        <v>1</v>
      </c>
    </row>
    <row r="618" spans="1:16" ht="15.75" customHeight="1" thickTop="1" thickBot="1" x14ac:dyDescent="0.3">
      <c r="A618" s="76" t="s">
        <v>212</v>
      </c>
      <c r="B618" s="76" t="s">
        <v>217</v>
      </c>
      <c r="C618" s="77"/>
      <c r="D618" s="78">
        <v>1.4285714285714286</v>
      </c>
      <c r="E618" s="79"/>
      <c r="F618" s="80"/>
      <c r="G618" s="77"/>
      <c r="H618" s="81"/>
      <c r="I618" s="82"/>
      <c r="J618" s="82"/>
      <c r="K618" s="51"/>
      <c r="L618" s="83">
        <v>618</v>
      </c>
      <c r="M618" s="83"/>
      <c r="N618" s="84">
        <v>4</v>
      </c>
      <c r="O618" s="93" t="str">
        <f>REPLACE(INDEX(GroupVertices[Group], MATCH(Edges[[#This Row],[Vertex 1]],GroupVertices[Vertex],0)),1,1,"")</f>
        <v>1</v>
      </c>
      <c r="P618" s="93" t="str">
        <f>REPLACE(INDEX(GroupVertices[Group], MATCH(Edges[[#This Row],[Vertex 2]],GroupVertices[Vertex],0)),1,1,"")</f>
        <v>1</v>
      </c>
    </row>
    <row r="619" spans="1:16" ht="15.75" customHeight="1" thickTop="1" thickBot="1" x14ac:dyDescent="0.3">
      <c r="A619" s="76" t="s">
        <v>212</v>
      </c>
      <c r="B619" s="76" t="s">
        <v>218</v>
      </c>
      <c r="C619" s="77"/>
      <c r="D619" s="78">
        <v>1</v>
      </c>
      <c r="E619" s="79"/>
      <c r="F619" s="80"/>
      <c r="G619" s="77"/>
      <c r="H619" s="81"/>
      <c r="I619" s="82"/>
      <c r="J619" s="82"/>
      <c r="K619" s="51"/>
      <c r="L619" s="83">
        <v>619</v>
      </c>
      <c r="M619" s="83"/>
      <c r="N619" s="84">
        <v>1</v>
      </c>
      <c r="O619" s="93" t="str">
        <f>REPLACE(INDEX(GroupVertices[Group], MATCH(Edges[[#This Row],[Vertex 1]],GroupVertices[Vertex],0)),1,1,"")</f>
        <v>1</v>
      </c>
      <c r="P619" s="93" t="str">
        <f>REPLACE(INDEX(GroupVertices[Group], MATCH(Edges[[#This Row],[Vertex 2]],GroupVertices[Vertex],0)),1,1,"")</f>
        <v>1</v>
      </c>
    </row>
    <row r="620" spans="1:16" ht="15.75" customHeight="1" thickTop="1" thickBot="1" x14ac:dyDescent="0.3">
      <c r="A620" s="76" t="s">
        <v>212</v>
      </c>
      <c r="B620" s="76" t="s">
        <v>580</v>
      </c>
      <c r="C620" s="77"/>
      <c r="D620" s="78">
        <v>1</v>
      </c>
      <c r="E620" s="79"/>
      <c r="F620" s="80"/>
      <c r="G620" s="77"/>
      <c r="H620" s="81"/>
      <c r="I620" s="82"/>
      <c r="J620" s="82"/>
      <c r="K620" s="51"/>
      <c r="L620" s="83">
        <v>620</v>
      </c>
      <c r="M620" s="83"/>
      <c r="N620" s="84">
        <v>1</v>
      </c>
      <c r="O620" s="93" t="str">
        <f>REPLACE(INDEX(GroupVertices[Group], MATCH(Edges[[#This Row],[Vertex 1]],GroupVertices[Vertex],0)),1,1,"")</f>
        <v>1</v>
      </c>
      <c r="P620" s="93" t="str">
        <f>REPLACE(INDEX(GroupVertices[Group], MATCH(Edges[[#This Row],[Vertex 2]],GroupVertices[Vertex],0)),1,1,"")</f>
        <v>1</v>
      </c>
    </row>
    <row r="621" spans="1:16" ht="15.75" customHeight="1" thickTop="1" thickBot="1" x14ac:dyDescent="0.3">
      <c r="A621" s="76" t="s">
        <v>212</v>
      </c>
      <c r="B621" s="76" t="s">
        <v>219</v>
      </c>
      <c r="C621" s="77"/>
      <c r="D621" s="78">
        <v>1</v>
      </c>
      <c r="E621" s="79"/>
      <c r="F621" s="80"/>
      <c r="G621" s="77"/>
      <c r="H621" s="81"/>
      <c r="I621" s="82"/>
      <c r="J621" s="82"/>
      <c r="K621" s="51"/>
      <c r="L621" s="83">
        <v>621</v>
      </c>
      <c r="M621" s="83"/>
      <c r="N621" s="84">
        <v>1</v>
      </c>
      <c r="O621" s="93" t="str">
        <f>REPLACE(INDEX(GroupVertices[Group], MATCH(Edges[[#This Row],[Vertex 1]],GroupVertices[Vertex],0)),1,1,"")</f>
        <v>1</v>
      </c>
      <c r="P621" s="93" t="str">
        <f>REPLACE(INDEX(GroupVertices[Group], MATCH(Edges[[#This Row],[Vertex 2]],GroupVertices[Vertex],0)),1,1,"")</f>
        <v>1</v>
      </c>
    </row>
    <row r="622" spans="1:16" ht="15.75" customHeight="1" thickTop="1" thickBot="1" x14ac:dyDescent="0.3">
      <c r="A622" s="76" t="s">
        <v>212</v>
      </c>
      <c r="B622" s="76" t="s">
        <v>220</v>
      </c>
      <c r="C622" s="77"/>
      <c r="D622" s="78">
        <v>1</v>
      </c>
      <c r="E622" s="79"/>
      <c r="F622" s="80"/>
      <c r="G622" s="77"/>
      <c r="H622" s="81"/>
      <c r="I622" s="82"/>
      <c r="J622" s="82"/>
      <c r="K622" s="51"/>
      <c r="L622" s="83">
        <v>622</v>
      </c>
      <c r="M622" s="83"/>
      <c r="N622" s="84">
        <v>1</v>
      </c>
      <c r="O622" s="93" t="str">
        <f>REPLACE(INDEX(GroupVertices[Group], MATCH(Edges[[#This Row],[Vertex 1]],GroupVertices[Vertex],0)),1,1,"")</f>
        <v>1</v>
      </c>
      <c r="P622" s="93" t="str">
        <f>REPLACE(INDEX(GroupVertices[Group], MATCH(Edges[[#This Row],[Vertex 2]],GroupVertices[Vertex],0)),1,1,"")</f>
        <v>1</v>
      </c>
    </row>
    <row r="623" spans="1:16" ht="15.75" customHeight="1" thickTop="1" thickBot="1" x14ac:dyDescent="0.3">
      <c r="A623" s="76" t="s">
        <v>212</v>
      </c>
      <c r="B623" s="76" t="s">
        <v>322</v>
      </c>
      <c r="C623" s="77"/>
      <c r="D623" s="78">
        <v>1</v>
      </c>
      <c r="E623" s="79"/>
      <c r="F623" s="80"/>
      <c r="G623" s="77"/>
      <c r="H623" s="81"/>
      <c r="I623" s="82"/>
      <c r="J623" s="82"/>
      <c r="K623" s="51"/>
      <c r="L623" s="83">
        <v>623</v>
      </c>
      <c r="M623" s="83"/>
      <c r="N623" s="84">
        <v>1</v>
      </c>
      <c r="O623" s="93" t="str">
        <f>REPLACE(INDEX(GroupVertices[Group], MATCH(Edges[[#This Row],[Vertex 1]],GroupVertices[Vertex],0)),1,1,"")</f>
        <v>1</v>
      </c>
      <c r="P623" s="93" t="str">
        <f>REPLACE(INDEX(GroupVertices[Group], MATCH(Edges[[#This Row],[Vertex 2]],GroupVertices[Vertex],0)),1,1,"")</f>
        <v>1</v>
      </c>
    </row>
    <row r="624" spans="1:16" ht="15.75" customHeight="1" thickTop="1" thickBot="1" x14ac:dyDescent="0.3">
      <c r="A624" s="76" t="s">
        <v>212</v>
      </c>
      <c r="B624" s="76" t="s">
        <v>180</v>
      </c>
      <c r="C624" s="77"/>
      <c r="D624" s="78">
        <v>1</v>
      </c>
      <c r="E624" s="79"/>
      <c r="F624" s="80"/>
      <c r="G624" s="77"/>
      <c r="H624" s="81"/>
      <c r="I624" s="82"/>
      <c r="J624" s="82"/>
      <c r="K624" s="51"/>
      <c r="L624" s="83">
        <v>624</v>
      </c>
      <c r="M624" s="83"/>
      <c r="N624" s="84">
        <v>1</v>
      </c>
      <c r="O624" s="93" t="str">
        <f>REPLACE(INDEX(GroupVertices[Group], MATCH(Edges[[#This Row],[Vertex 1]],GroupVertices[Vertex],0)),1,1,"")</f>
        <v>1</v>
      </c>
      <c r="P624" s="93" t="str">
        <f>REPLACE(INDEX(GroupVertices[Group], MATCH(Edges[[#This Row],[Vertex 2]],GroupVertices[Vertex],0)),1,1,"")</f>
        <v>1</v>
      </c>
    </row>
    <row r="625" spans="1:16" ht="15.75" customHeight="1" thickTop="1" thickBot="1" x14ac:dyDescent="0.3">
      <c r="A625" s="76" t="s">
        <v>581</v>
      </c>
      <c r="B625" s="76" t="s">
        <v>205</v>
      </c>
      <c r="C625" s="77"/>
      <c r="D625" s="78">
        <v>1</v>
      </c>
      <c r="E625" s="79"/>
      <c r="F625" s="80"/>
      <c r="G625" s="77"/>
      <c r="H625" s="81"/>
      <c r="I625" s="82"/>
      <c r="J625" s="82"/>
      <c r="K625" s="51"/>
      <c r="L625" s="83">
        <v>625</v>
      </c>
      <c r="M625" s="83"/>
      <c r="N625" s="84">
        <v>1</v>
      </c>
      <c r="O625" s="93" t="str">
        <f>REPLACE(INDEX(GroupVertices[Group], MATCH(Edges[[#This Row],[Vertex 1]],GroupVertices[Vertex],0)),1,1,"")</f>
        <v>1</v>
      </c>
      <c r="P625" s="93" t="str">
        <f>REPLACE(INDEX(GroupVertices[Group], MATCH(Edges[[#This Row],[Vertex 2]],GroupVertices[Vertex],0)),1,1,"")</f>
        <v>1</v>
      </c>
    </row>
    <row r="626" spans="1:16" ht="15.75" customHeight="1" thickTop="1" thickBot="1" x14ac:dyDescent="0.3">
      <c r="A626" s="76" t="s">
        <v>582</v>
      </c>
      <c r="B626" s="76" t="s">
        <v>277</v>
      </c>
      <c r="C626" s="77"/>
      <c r="D626" s="78">
        <v>1</v>
      </c>
      <c r="E626" s="79"/>
      <c r="F626" s="80"/>
      <c r="G626" s="77"/>
      <c r="H626" s="81"/>
      <c r="I626" s="82"/>
      <c r="J626" s="82"/>
      <c r="K626" s="51"/>
      <c r="L626" s="83">
        <v>626</v>
      </c>
      <c r="M626" s="83"/>
      <c r="N626" s="84">
        <v>1</v>
      </c>
      <c r="O626" s="93" t="str">
        <f>REPLACE(INDEX(GroupVertices[Group], MATCH(Edges[[#This Row],[Vertex 1]],GroupVertices[Vertex],0)),1,1,"")</f>
        <v>1</v>
      </c>
      <c r="P626" s="93" t="str">
        <f>REPLACE(INDEX(GroupVertices[Group], MATCH(Edges[[#This Row],[Vertex 2]],GroupVertices[Vertex],0)),1,1,"")</f>
        <v>1</v>
      </c>
    </row>
    <row r="627" spans="1:16" ht="15.75" customHeight="1" thickTop="1" thickBot="1" x14ac:dyDescent="0.3">
      <c r="A627" s="76" t="s">
        <v>582</v>
      </c>
      <c r="B627" s="76" t="s">
        <v>492</v>
      </c>
      <c r="C627" s="77"/>
      <c r="D627" s="78">
        <v>1.1428571428571428</v>
      </c>
      <c r="E627" s="79"/>
      <c r="F627" s="80"/>
      <c r="G627" s="77"/>
      <c r="H627" s="81"/>
      <c r="I627" s="82"/>
      <c r="J627" s="82"/>
      <c r="K627" s="51"/>
      <c r="L627" s="83">
        <v>627</v>
      </c>
      <c r="M627" s="83"/>
      <c r="N627" s="84">
        <v>2</v>
      </c>
      <c r="O627" s="93" t="str">
        <f>REPLACE(INDEX(GroupVertices[Group], MATCH(Edges[[#This Row],[Vertex 1]],GroupVertices[Vertex],0)),1,1,"")</f>
        <v>1</v>
      </c>
      <c r="P627" s="93" t="str">
        <f>REPLACE(INDEX(GroupVertices[Group], MATCH(Edges[[#This Row],[Vertex 2]],GroupVertices[Vertex],0)),1,1,"")</f>
        <v>1</v>
      </c>
    </row>
    <row r="628" spans="1:16" ht="15.75" customHeight="1" thickTop="1" thickBot="1" x14ac:dyDescent="0.3">
      <c r="A628" s="76" t="s">
        <v>582</v>
      </c>
      <c r="B628" s="76" t="s">
        <v>352</v>
      </c>
      <c r="C628" s="77"/>
      <c r="D628" s="78">
        <v>1.1428571428571428</v>
      </c>
      <c r="E628" s="79"/>
      <c r="F628" s="80"/>
      <c r="G628" s="77"/>
      <c r="H628" s="81"/>
      <c r="I628" s="82"/>
      <c r="J628" s="82"/>
      <c r="K628" s="51"/>
      <c r="L628" s="83">
        <v>628</v>
      </c>
      <c r="M628" s="83"/>
      <c r="N628" s="84">
        <v>2</v>
      </c>
      <c r="O628" s="93" t="str">
        <f>REPLACE(INDEX(GroupVertices[Group], MATCH(Edges[[#This Row],[Vertex 1]],GroupVertices[Vertex],0)),1,1,"")</f>
        <v>1</v>
      </c>
      <c r="P628" s="93" t="str">
        <f>REPLACE(INDEX(GroupVertices[Group], MATCH(Edges[[#This Row],[Vertex 2]],GroupVertices[Vertex],0)),1,1,"")</f>
        <v>1</v>
      </c>
    </row>
    <row r="629" spans="1:16" ht="15.75" customHeight="1" thickTop="1" thickBot="1" x14ac:dyDescent="0.3">
      <c r="A629" s="76" t="s">
        <v>582</v>
      </c>
      <c r="B629" s="76" t="s">
        <v>497</v>
      </c>
      <c r="C629" s="77"/>
      <c r="D629" s="78">
        <v>1.1428571428571428</v>
      </c>
      <c r="E629" s="79"/>
      <c r="F629" s="80"/>
      <c r="G629" s="77"/>
      <c r="H629" s="81"/>
      <c r="I629" s="82"/>
      <c r="J629" s="82"/>
      <c r="K629" s="51"/>
      <c r="L629" s="83">
        <v>629</v>
      </c>
      <c r="M629" s="83"/>
      <c r="N629" s="84">
        <v>2</v>
      </c>
      <c r="O629" s="93" t="str">
        <f>REPLACE(INDEX(GroupVertices[Group], MATCH(Edges[[#This Row],[Vertex 1]],GroupVertices[Vertex],0)),1,1,"")</f>
        <v>1</v>
      </c>
      <c r="P629" s="93" t="str">
        <f>REPLACE(INDEX(GroupVertices[Group], MATCH(Edges[[#This Row],[Vertex 2]],GroupVertices[Vertex],0)),1,1,"")</f>
        <v>1</v>
      </c>
    </row>
    <row r="630" spans="1:16" ht="15.75" customHeight="1" thickTop="1" thickBot="1" x14ac:dyDescent="0.3">
      <c r="A630" s="76" t="s">
        <v>582</v>
      </c>
      <c r="B630" s="76" t="s">
        <v>583</v>
      </c>
      <c r="C630" s="77"/>
      <c r="D630" s="78">
        <v>1.1428571428571428</v>
      </c>
      <c r="E630" s="79"/>
      <c r="F630" s="80"/>
      <c r="G630" s="77"/>
      <c r="H630" s="81"/>
      <c r="I630" s="82"/>
      <c r="J630" s="82"/>
      <c r="K630" s="51"/>
      <c r="L630" s="83">
        <v>630</v>
      </c>
      <c r="M630" s="83"/>
      <c r="N630" s="84">
        <v>2</v>
      </c>
      <c r="O630" s="93" t="str">
        <f>REPLACE(INDEX(GroupVertices[Group], MATCH(Edges[[#This Row],[Vertex 1]],GroupVertices[Vertex],0)),1,1,"")</f>
        <v>1</v>
      </c>
      <c r="P630" s="93" t="str">
        <f>REPLACE(INDEX(GroupVertices[Group], MATCH(Edges[[#This Row],[Vertex 2]],GroupVertices[Vertex],0)),1,1,"")</f>
        <v>1</v>
      </c>
    </row>
    <row r="631" spans="1:16" ht="15.75" customHeight="1" thickTop="1" thickBot="1" x14ac:dyDescent="0.3">
      <c r="A631" s="76" t="s">
        <v>582</v>
      </c>
      <c r="B631" s="76" t="s">
        <v>438</v>
      </c>
      <c r="C631" s="77"/>
      <c r="D631" s="78">
        <v>1</v>
      </c>
      <c r="E631" s="79"/>
      <c r="F631" s="80"/>
      <c r="G631" s="77"/>
      <c r="H631" s="81"/>
      <c r="I631" s="82"/>
      <c r="J631" s="82"/>
      <c r="K631" s="51"/>
      <c r="L631" s="83">
        <v>631</v>
      </c>
      <c r="M631" s="83"/>
      <c r="N631" s="84">
        <v>1</v>
      </c>
      <c r="O631" s="93" t="str">
        <f>REPLACE(INDEX(GroupVertices[Group], MATCH(Edges[[#This Row],[Vertex 1]],GroupVertices[Vertex],0)),1,1,"")</f>
        <v>1</v>
      </c>
      <c r="P631" s="93" t="str">
        <f>REPLACE(INDEX(GroupVertices[Group], MATCH(Edges[[#This Row],[Vertex 2]],GroupVertices[Vertex],0)),1,1,"")</f>
        <v>1</v>
      </c>
    </row>
    <row r="632" spans="1:16" ht="15.75" customHeight="1" thickTop="1" thickBot="1" x14ac:dyDescent="0.3">
      <c r="A632" s="76" t="s">
        <v>582</v>
      </c>
      <c r="B632" s="76" t="s">
        <v>584</v>
      </c>
      <c r="C632" s="77"/>
      <c r="D632" s="78">
        <v>1</v>
      </c>
      <c r="E632" s="79"/>
      <c r="F632" s="80"/>
      <c r="G632" s="77"/>
      <c r="H632" s="81"/>
      <c r="I632" s="82"/>
      <c r="J632" s="82"/>
      <c r="K632" s="51"/>
      <c r="L632" s="83">
        <v>632</v>
      </c>
      <c r="M632" s="83"/>
      <c r="N632" s="84">
        <v>1</v>
      </c>
      <c r="O632" s="93" t="str">
        <f>REPLACE(INDEX(GroupVertices[Group], MATCH(Edges[[#This Row],[Vertex 1]],GroupVertices[Vertex],0)),1,1,"")</f>
        <v>1</v>
      </c>
      <c r="P632" s="93" t="str">
        <f>REPLACE(INDEX(GroupVertices[Group], MATCH(Edges[[#This Row],[Vertex 2]],GroupVertices[Vertex],0)),1,1,"")</f>
        <v>1</v>
      </c>
    </row>
    <row r="633" spans="1:16" ht="15.75" customHeight="1" thickTop="1" thickBot="1" x14ac:dyDescent="0.3">
      <c r="A633" s="76" t="s">
        <v>395</v>
      </c>
      <c r="B633" s="76" t="s">
        <v>929</v>
      </c>
      <c r="C633" s="77"/>
      <c r="D633" s="78">
        <v>1</v>
      </c>
      <c r="E633" s="79"/>
      <c r="F633" s="80"/>
      <c r="G633" s="77"/>
      <c r="H633" s="81"/>
      <c r="I633" s="82"/>
      <c r="J633" s="82"/>
      <c r="K633" s="51"/>
      <c r="L633" s="83">
        <v>633</v>
      </c>
      <c r="M633" s="83"/>
      <c r="N633" s="84">
        <v>1</v>
      </c>
      <c r="O633" s="93" t="str">
        <f>REPLACE(INDEX(GroupVertices[Group], MATCH(Edges[[#This Row],[Vertex 1]],GroupVertices[Vertex],0)),1,1,"")</f>
        <v>1</v>
      </c>
      <c r="P633" s="93" t="str">
        <f>REPLACE(INDEX(GroupVertices[Group], MATCH(Edges[[#This Row],[Vertex 2]],GroupVertices[Vertex],0)),1,1,"")</f>
        <v>1</v>
      </c>
    </row>
    <row r="634" spans="1:16" ht="15.75" customHeight="1" thickTop="1" thickBot="1" x14ac:dyDescent="0.3">
      <c r="A634" s="76" t="s">
        <v>395</v>
      </c>
      <c r="B634" s="76" t="s">
        <v>398</v>
      </c>
      <c r="C634" s="77"/>
      <c r="D634" s="78">
        <v>1</v>
      </c>
      <c r="E634" s="79"/>
      <c r="F634" s="80"/>
      <c r="G634" s="77"/>
      <c r="H634" s="81"/>
      <c r="I634" s="82"/>
      <c r="J634" s="82"/>
      <c r="K634" s="51"/>
      <c r="L634" s="83">
        <v>634</v>
      </c>
      <c r="M634" s="83"/>
      <c r="N634" s="84">
        <v>1</v>
      </c>
      <c r="O634" s="93" t="str">
        <f>REPLACE(INDEX(GroupVertices[Group], MATCH(Edges[[#This Row],[Vertex 1]],GroupVertices[Vertex],0)),1,1,"")</f>
        <v>1</v>
      </c>
      <c r="P634" s="93" t="str">
        <f>REPLACE(INDEX(GroupVertices[Group], MATCH(Edges[[#This Row],[Vertex 2]],GroupVertices[Vertex],0)),1,1,"")</f>
        <v>1</v>
      </c>
    </row>
    <row r="635" spans="1:16" ht="15.75" customHeight="1" thickTop="1" thickBot="1" x14ac:dyDescent="0.3">
      <c r="A635" s="76" t="s">
        <v>585</v>
      </c>
      <c r="B635" s="76" t="s">
        <v>408</v>
      </c>
      <c r="C635" s="77"/>
      <c r="D635" s="78">
        <v>1.2857142857142856</v>
      </c>
      <c r="E635" s="79"/>
      <c r="F635" s="80"/>
      <c r="G635" s="77"/>
      <c r="H635" s="81"/>
      <c r="I635" s="82"/>
      <c r="J635" s="82"/>
      <c r="K635" s="51"/>
      <c r="L635" s="83">
        <v>635</v>
      </c>
      <c r="M635" s="83"/>
      <c r="N635" s="84">
        <v>3</v>
      </c>
      <c r="O635" s="93" t="str">
        <f>REPLACE(INDEX(GroupVertices[Group], MATCH(Edges[[#This Row],[Vertex 1]],GroupVertices[Vertex],0)),1,1,"")</f>
        <v>1</v>
      </c>
      <c r="P635" s="93" t="str">
        <f>REPLACE(INDEX(GroupVertices[Group], MATCH(Edges[[#This Row],[Vertex 2]],GroupVertices[Vertex],0)),1,1,"")</f>
        <v>1</v>
      </c>
    </row>
    <row r="636" spans="1:16" ht="15.75" customHeight="1" thickTop="1" thickBot="1" x14ac:dyDescent="0.3">
      <c r="A636" s="76" t="s">
        <v>261</v>
      </c>
      <c r="B636" s="76" t="s">
        <v>262</v>
      </c>
      <c r="C636" s="77"/>
      <c r="D636" s="78">
        <v>1.1428571428571428</v>
      </c>
      <c r="E636" s="79"/>
      <c r="F636" s="80"/>
      <c r="G636" s="77"/>
      <c r="H636" s="81"/>
      <c r="I636" s="82"/>
      <c r="J636" s="82"/>
      <c r="K636" s="51"/>
      <c r="L636" s="83">
        <v>636</v>
      </c>
      <c r="M636" s="83"/>
      <c r="N636" s="84">
        <v>2</v>
      </c>
      <c r="O636" s="93" t="str">
        <f>REPLACE(INDEX(GroupVertices[Group], MATCH(Edges[[#This Row],[Vertex 1]],GroupVertices[Vertex],0)),1,1,"")</f>
        <v>1</v>
      </c>
      <c r="P636" s="93" t="str">
        <f>REPLACE(INDEX(GroupVertices[Group], MATCH(Edges[[#This Row],[Vertex 2]],GroupVertices[Vertex],0)),1,1,"")</f>
        <v>1</v>
      </c>
    </row>
    <row r="637" spans="1:16" ht="15.75" customHeight="1" thickTop="1" thickBot="1" x14ac:dyDescent="0.3">
      <c r="A637" s="76" t="s">
        <v>261</v>
      </c>
      <c r="B637" s="76" t="s">
        <v>264</v>
      </c>
      <c r="C637" s="77"/>
      <c r="D637" s="78">
        <v>1.1428571428571428</v>
      </c>
      <c r="E637" s="79"/>
      <c r="F637" s="80"/>
      <c r="G637" s="77"/>
      <c r="H637" s="81"/>
      <c r="I637" s="82"/>
      <c r="J637" s="82"/>
      <c r="K637" s="51"/>
      <c r="L637" s="83">
        <v>637</v>
      </c>
      <c r="M637" s="83"/>
      <c r="N637" s="84">
        <v>2</v>
      </c>
      <c r="O637" s="93" t="str">
        <f>REPLACE(INDEX(GroupVertices[Group], MATCH(Edges[[#This Row],[Vertex 1]],GroupVertices[Vertex],0)),1,1,"")</f>
        <v>1</v>
      </c>
      <c r="P637" s="93" t="str">
        <f>REPLACE(INDEX(GroupVertices[Group], MATCH(Edges[[#This Row],[Vertex 2]],GroupVertices[Vertex],0)),1,1,"")</f>
        <v>1</v>
      </c>
    </row>
    <row r="638" spans="1:16" ht="15.75" customHeight="1" thickTop="1" thickBot="1" x14ac:dyDescent="0.3">
      <c r="A638" s="76" t="s">
        <v>261</v>
      </c>
      <c r="B638" s="76" t="s">
        <v>271</v>
      </c>
      <c r="C638" s="77"/>
      <c r="D638" s="78">
        <v>1.1428571428571428</v>
      </c>
      <c r="E638" s="79"/>
      <c r="F638" s="80"/>
      <c r="G638" s="77"/>
      <c r="H638" s="81"/>
      <c r="I638" s="82"/>
      <c r="J638" s="82"/>
      <c r="K638" s="51"/>
      <c r="L638" s="83">
        <v>638</v>
      </c>
      <c r="M638" s="83"/>
      <c r="N638" s="84">
        <v>2</v>
      </c>
      <c r="O638" s="93" t="str">
        <f>REPLACE(INDEX(GroupVertices[Group], MATCH(Edges[[#This Row],[Vertex 1]],GroupVertices[Vertex],0)),1,1,"")</f>
        <v>1</v>
      </c>
      <c r="P638" s="93" t="str">
        <f>REPLACE(INDEX(GroupVertices[Group], MATCH(Edges[[#This Row],[Vertex 2]],GroupVertices[Vertex],0)),1,1,"")</f>
        <v>1</v>
      </c>
    </row>
    <row r="639" spans="1:16" ht="15.75" customHeight="1" thickTop="1" thickBot="1" x14ac:dyDescent="0.3">
      <c r="A639" s="76" t="s">
        <v>261</v>
      </c>
      <c r="B639" s="76" t="s">
        <v>272</v>
      </c>
      <c r="C639" s="77"/>
      <c r="D639" s="78">
        <v>1</v>
      </c>
      <c r="E639" s="79"/>
      <c r="F639" s="80"/>
      <c r="G639" s="77"/>
      <c r="H639" s="81"/>
      <c r="I639" s="82"/>
      <c r="J639" s="82"/>
      <c r="K639" s="51"/>
      <c r="L639" s="83">
        <v>639</v>
      </c>
      <c r="M639" s="83"/>
      <c r="N639" s="84">
        <v>1</v>
      </c>
      <c r="O639" s="93" t="str">
        <f>REPLACE(INDEX(GroupVertices[Group], MATCH(Edges[[#This Row],[Vertex 1]],GroupVertices[Vertex],0)),1,1,"")</f>
        <v>1</v>
      </c>
      <c r="P639" s="93" t="str">
        <f>REPLACE(INDEX(GroupVertices[Group], MATCH(Edges[[#This Row],[Vertex 2]],GroupVertices[Vertex],0)),1,1,"")</f>
        <v>1</v>
      </c>
    </row>
    <row r="640" spans="1:16" ht="15.75" customHeight="1" thickTop="1" thickBot="1" x14ac:dyDescent="0.3">
      <c r="A640" s="76" t="s">
        <v>213</v>
      </c>
      <c r="B640" s="76" t="s">
        <v>214</v>
      </c>
      <c r="C640" s="77"/>
      <c r="D640" s="78">
        <v>1.1428571428571428</v>
      </c>
      <c r="E640" s="79"/>
      <c r="F640" s="80"/>
      <c r="G640" s="77"/>
      <c r="H640" s="81"/>
      <c r="I640" s="82"/>
      <c r="J640" s="82"/>
      <c r="K640" s="51"/>
      <c r="L640" s="83">
        <v>640</v>
      </c>
      <c r="M640" s="83"/>
      <c r="N640" s="84">
        <v>2</v>
      </c>
      <c r="O640" s="93" t="str">
        <f>REPLACE(INDEX(GroupVertices[Group], MATCH(Edges[[#This Row],[Vertex 1]],GroupVertices[Vertex],0)),1,1,"")</f>
        <v>1</v>
      </c>
      <c r="P640" s="93" t="str">
        <f>REPLACE(INDEX(GroupVertices[Group], MATCH(Edges[[#This Row],[Vertex 2]],GroupVertices[Vertex],0)),1,1,"")</f>
        <v>1</v>
      </c>
    </row>
    <row r="641" spans="1:16" ht="15.75" customHeight="1" thickTop="1" thickBot="1" x14ac:dyDescent="0.3">
      <c r="A641" s="76" t="s">
        <v>213</v>
      </c>
      <c r="B641" s="76" t="s">
        <v>215</v>
      </c>
      <c r="C641" s="77"/>
      <c r="D641" s="78">
        <v>1.4285714285714286</v>
      </c>
      <c r="E641" s="79"/>
      <c r="F641" s="80"/>
      <c r="G641" s="77"/>
      <c r="H641" s="81"/>
      <c r="I641" s="82"/>
      <c r="J641" s="82"/>
      <c r="K641" s="51"/>
      <c r="L641" s="83">
        <v>641</v>
      </c>
      <c r="M641" s="83"/>
      <c r="N641" s="84">
        <v>4</v>
      </c>
      <c r="O641" s="93" t="str">
        <f>REPLACE(INDEX(GroupVertices[Group], MATCH(Edges[[#This Row],[Vertex 1]],GroupVertices[Vertex],0)),1,1,"")</f>
        <v>1</v>
      </c>
      <c r="P641" s="93" t="str">
        <f>REPLACE(INDEX(GroupVertices[Group], MATCH(Edges[[#This Row],[Vertex 2]],GroupVertices[Vertex],0)),1,1,"")</f>
        <v>1</v>
      </c>
    </row>
    <row r="642" spans="1:16" ht="15.75" customHeight="1" thickTop="1" thickBot="1" x14ac:dyDescent="0.3">
      <c r="A642" s="76" t="s">
        <v>213</v>
      </c>
      <c r="B642" s="76" t="s">
        <v>216</v>
      </c>
      <c r="C642" s="77"/>
      <c r="D642" s="78">
        <v>1.1428571428571428</v>
      </c>
      <c r="E642" s="79"/>
      <c r="F642" s="80"/>
      <c r="G642" s="77"/>
      <c r="H642" s="81"/>
      <c r="I642" s="82"/>
      <c r="J642" s="82"/>
      <c r="K642" s="51"/>
      <c r="L642" s="83">
        <v>642</v>
      </c>
      <c r="M642" s="83"/>
      <c r="N642" s="84">
        <v>2</v>
      </c>
      <c r="O642" s="93" t="str">
        <f>REPLACE(INDEX(GroupVertices[Group], MATCH(Edges[[#This Row],[Vertex 1]],GroupVertices[Vertex],0)),1,1,"")</f>
        <v>1</v>
      </c>
      <c r="P642" s="93" t="str">
        <f>REPLACE(INDEX(GroupVertices[Group], MATCH(Edges[[#This Row],[Vertex 2]],GroupVertices[Vertex],0)),1,1,"")</f>
        <v>1</v>
      </c>
    </row>
    <row r="643" spans="1:16" ht="15.75" customHeight="1" thickTop="1" thickBot="1" x14ac:dyDescent="0.3">
      <c r="A643" s="76" t="s">
        <v>213</v>
      </c>
      <c r="B643" s="76" t="s">
        <v>217</v>
      </c>
      <c r="C643" s="77"/>
      <c r="D643" s="78">
        <v>2</v>
      </c>
      <c r="E643" s="79"/>
      <c r="F643" s="80"/>
      <c r="G643" s="77"/>
      <c r="H643" s="81"/>
      <c r="I643" s="82"/>
      <c r="J643" s="82"/>
      <c r="K643" s="51"/>
      <c r="L643" s="83">
        <v>643</v>
      </c>
      <c r="M643" s="83"/>
      <c r="N643" s="84">
        <v>8</v>
      </c>
      <c r="O643" s="93" t="str">
        <f>REPLACE(INDEX(GroupVertices[Group], MATCH(Edges[[#This Row],[Vertex 1]],GroupVertices[Vertex],0)),1,1,"")</f>
        <v>1</v>
      </c>
      <c r="P643" s="93" t="str">
        <f>REPLACE(INDEX(GroupVertices[Group], MATCH(Edges[[#This Row],[Vertex 2]],GroupVertices[Vertex],0)),1,1,"")</f>
        <v>1</v>
      </c>
    </row>
    <row r="644" spans="1:16" ht="15.75" customHeight="1" thickTop="1" thickBot="1" x14ac:dyDescent="0.3">
      <c r="A644" s="76" t="s">
        <v>213</v>
      </c>
      <c r="B644" s="76" t="s">
        <v>218</v>
      </c>
      <c r="C644" s="77"/>
      <c r="D644" s="78">
        <v>1.1428571428571428</v>
      </c>
      <c r="E644" s="79"/>
      <c r="F644" s="80"/>
      <c r="G644" s="77"/>
      <c r="H644" s="81"/>
      <c r="I644" s="82"/>
      <c r="J644" s="82"/>
      <c r="K644" s="51"/>
      <c r="L644" s="83">
        <v>644</v>
      </c>
      <c r="M644" s="83"/>
      <c r="N644" s="84">
        <v>2</v>
      </c>
      <c r="O644" s="93" t="str">
        <f>REPLACE(INDEX(GroupVertices[Group], MATCH(Edges[[#This Row],[Vertex 1]],GroupVertices[Vertex],0)),1,1,"")</f>
        <v>1</v>
      </c>
      <c r="P644" s="93" t="str">
        <f>REPLACE(INDEX(GroupVertices[Group], MATCH(Edges[[#This Row],[Vertex 2]],GroupVertices[Vertex],0)),1,1,"")</f>
        <v>1</v>
      </c>
    </row>
    <row r="645" spans="1:16" ht="15.75" customHeight="1" thickTop="1" thickBot="1" x14ac:dyDescent="0.3">
      <c r="A645" s="76" t="s">
        <v>213</v>
      </c>
      <c r="B645" s="76" t="s">
        <v>219</v>
      </c>
      <c r="C645" s="77"/>
      <c r="D645" s="78">
        <v>1.1428571428571428</v>
      </c>
      <c r="E645" s="79"/>
      <c r="F645" s="80"/>
      <c r="G645" s="77"/>
      <c r="H645" s="81"/>
      <c r="I645" s="82"/>
      <c r="J645" s="82"/>
      <c r="K645" s="51"/>
      <c r="L645" s="83">
        <v>645</v>
      </c>
      <c r="M645" s="83"/>
      <c r="N645" s="84">
        <v>2</v>
      </c>
      <c r="O645" s="93" t="str">
        <f>REPLACE(INDEX(GroupVertices[Group], MATCH(Edges[[#This Row],[Vertex 1]],GroupVertices[Vertex],0)),1,1,"")</f>
        <v>1</v>
      </c>
      <c r="P645" s="93" t="str">
        <f>REPLACE(INDEX(GroupVertices[Group], MATCH(Edges[[#This Row],[Vertex 2]],GroupVertices[Vertex],0)),1,1,"")</f>
        <v>1</v>
      </c>
    </row>
    <row r="646" spans="1:16" ht="15.75" customHeight="1" thickTop="1" thickBot="1" x14ac:dyDescent="0.3">
      <c r="A646" s="76" t="s">
        <v>213</v>
      </c>
      <c r="B646" s="76" t="s">
        <v>220</v>
      </c>
      <c r="C646" s="77"/>
      <c r="D646" s="78">
        <v>1.1428571428571428</v>
      </c>
      <c r="E646" s="79"/>
      <c r="F646" s="80"/>
      <c r="G646" s="77"/>
      <c r="H646" s="81"/>
      <c r="I646" s="82"/>
      <c r="J646" s="82"/>
      <c r="K646" s="51"/>
      <c r="L646" s="83">
        <v>646</v>
      </c>
      <c r="M646" s="83"/>
      <c r="N646" s="84">
        <v>2</v>
      </c>
      <c r="O646" s="93" t="str">
        <f>REPLACE(INDEX(GroupVertices[Group], MATCH(Edges[[#This Row],[Vertex 1]],GroupVertices[Vertex],0)),1,1,"")</f>
        <v>1</v>
      </c>
      <c r="P646" s="93" t="str">
        <f>REPLACE(INDEX(GroupVertices[Group], MATCH(Edges[[#This Row],[Vertex 2]],GroupVertices[Vertex],0)),1,1,"")</f>
        <v>1</v>
      </c>
    </row>
    <row r="647" spans="1:16" ht="15.75" customHeight="1" thickTop="1" thickBot="1" x14ac:dyDescent="0.3">
      <c r="A647" s="76" t="s">
        <v>213</v>
      </c>
      <c r="B647" s="76" t="s">
        <v>180</v>
      </c>
      <c r="C647" s="77"/>
      <c r="D647" s="78">
        <v>1.1428571428571428</v>
      </c>
      <c r="E647" s="79"/>
      <c r="F647" s="80"/>
      <c r="G647" s="77"/>
      <c r="H647" s="81"/>
      <c r="I647" s="82"/>
      <c r="J647" s="82"/>
      <c r="K647" s="51"/>
      <c r="L647" s="83">
        <v>647</v>
      </c>
      <c r="M647" s="83"/>
      <c r="N647" s="84">
        <v>2</v>
      </c>
      <c r="O647" s="93" t="str">
        <f>REPLACE(INDEX(GroupVertices[Group], MATCH(Edges[[#This Row],[Vertex 1]],GroupVertices[Vertex],0)),1,1,"")</f>
        <v>1</v>
      </c>
      <c r="P647" s="93" t="str">
        <f>REPLACE(INDEX(GroupVertices[Group], MATCH(Edges[[#This Row],[Vertex 2]],GroupVertices[Vertex],0)),1,1,"")</f>
        <v>1</v>
      </c>
    </row>
    <row r="648" spans="1:16" ht="15.75" customHeight="1" thickTop="1" thickBot="1" x14ac:dyDescent="0.3">
      <c r="A648" s="76" t="s">
        <v>586</v>
      </c>
      <c r="B648" s="76" t="s">
        <v>587</v>
      </c>
      <c r="C648" s="77"/>
      <c r="D648" s="78">
        <v>1</v>
      </c>
      <c r="E648" s="79"/>
      <c r="F648" s="80"/>
      <c r="G648" s="77"/>
      <c r="H648" s="81"/>
      <c r="I648" s="82"/>
      <c r="J648" s="82"/>
      <c r="K648" s="51"/>
      <c r="L648" s="83">
        <v>648</v>
      </c>
      <c r="M648" s="83"/>
      <c r="N648" s="84">
        <v>1</v>
      </c>
      <c r="O648" s="93" t="str">
        <f>REPLACE(INDEX(GroupVertices[Group], MATCH(Edges[[#This Row],[Vertex 1]],GroupVertices[Vertex],0)),1,1,"")</f>
        <v>1</v>
      </c>
      <c r="P648" s="93" t="str">
        <f>REPLACE(INDEX(GroupVertices[Group], MATCH(Edges[[#This Row],[Vertex 2]],GroupVertices[Vertex],0)),1,1,"")</f>
        <v>1</v>
      </c>
    </row>
    <row r="649" spans="1:16" ht="15.75" customHeight="1" thickTop="1" thickBot="1" x14ac:dyDescent="0.3">
      <c r="A649" s="76" t="s">
        <v>586</v>
      </c>
      <c r="B649" s="76" t="s">
        <v>352</v>
      </c>
      <c r="C649" s="77"/>
      <c r="D649" s="78">
        <v>1.5714285714285714</v>
      </c>
      <c r="E649" s="79"/>
      <c r="F649" s="80"/>
      <c r="G649" s="77"/>
      <c r="H649" s="81"/>
      <c r="I649" s="82"/>
      <c r="J649" s="82"/>
      <c r="K649" s="51"/>
      <c r="L649" s="83">
        <v>649</v>
      </c>
      <c r="M649" s="83"/>
      <c r="N649" s="84">
        <v>5</v>
      </c>
      <c r="O649" s="93" t="str">
        <f>REPLACE(INDEX(GroupVertices[Group], MATCH(Edges[[#This Row],[Vertex 1]],GroupVertices[Vertex],0)),1,1,"")</f>
        <v>1</v>
      </c>
      <c r="P649" s="93" t="str">
        <f>REPLACE(INDEX(GroupVertices[Group], MATCH(Edges[[#This Row],[Vertex 2]],GroupVertices[Vertex],0)),1,1,"")</f>
        <v>1</v>
      </c>
    </row>
    <row r="650" spans="1:16" ht="15.75" customHeight="1" thickTop="1" thickBot="1" x14ac:dyDescent="0.3">
      <c r="A650" s="76" t="s">
        <v>586</v>
      </c>
      <c r="B650" s="76" t="s">
        <v>588</v>
      </c>
      <c r="C650" s="77"/>
      <c r="D650" s="78">
        <v>1</v>
      </c>
      <c r="E650" s="79"/>
      <c r="F650" s="80"/>
      <c r="G650" s="77"/>
      <c r="H650" s="81"/>
      <c r="I650" s="82"/>
      <c r="J650" s="82"/>
      <c r="K650" s="51"/>
      <c r="L650" s="83">
        <v>650</v>
      </c>
      <c r="M650" s="83"/>
      <c r="N650" s="84">
        <v>1</v>
      </c>
      <c r="O650" s="93" t="str">
        <f>REPLACE(INDEX(GroupVertices[Group], MATCH(Edges[[#This Row],[Vertex 1]],GroupVertices[Vertex],0)),1,1,"")</f>
        <v>1</v>
      </c>
      <c r="P650" s="93" t="str">
        <f>REPLACE(INDEX(GroupVertices[Group], MATCH(Edges[[#This Row],[Vertex 2]],GroupVertices[Vertex],0)),1,1,"")</f>
        <v>1</v>
      </c>
    </row>
    <row r="651" spans="1:16" ht="15.75" customHeight="1" thickTop="1" thickBot="1" x14ac:dyDescent="0.3">
      <c r="A651" s="76" t="s">
        <v>586</v>
      </c>
      <c r="B651" s="76" t="s">
        <v>205</v>
      </c>
      <c r="C651" s="77"/>
      <c r="D651" s="78">
        <v>1</v>
      </c>
      <c r="E651" s="79"/>
      <c r="F651" s="80"/>
      <c r="G651" s="77"/>
      <c r="H651" s="81"/>
      <c r="I651" s="82"/>
      <c r="J651" s="82"/>
      <c r="K651" s="51"/>
      <c r="L651" s="83">
        <v>651</v>
      </c>
      <c r="M651" s="83"/>
      <c r="N651" s="84">
        <v>1</v>
      </c>
      <c r="O651" s="93" t="str">
        <f>REPLACE(INDEX(GroupVertices[Group], MATCH(Edges[[#This Row],[Vertex 1]],GroupVertices[Vertex],0)),1,1,"")</f>
        <v>1</v>
      </c>
      <c r="P651" s="93" t="str">
        <f>REPLACE(INDEX(GroupVertices[Group], MATCH(Edges[[#This Row],[Vertex 2]],GroupVertices[Vertex],0)),1,1,"")</f>
        <v>1</v>
      </c>
    </row>
    <row r="652" spans="1:16" ht="15.75" customHeight="1" thickTop="1" thickBot="1" x14ac:dyDescent="0.3">
      <c r="A652" s="76" t="s">
        <v>586</v>
      </c>
      <c r="B652" s="76" t="s">
        <v>589</v>
      </c>
      <c r="C652" s="77"/>
      <c r="D652" s="78">
        <v>1</v>
      </c>
      <c r="E652" s="79"/>
      <c r="F652" s="80"/>
      <c r="G652" s="77"/>
      <c r="H652" s="81"/>
      <c r="I652" s="82"/>
      <c r="J652" s="82"/>
      <c r="K652" s="51"/>
      <c r="L652" s="83">
        <v>652</v>
      </c>
      <c r="M652" s="83"/>
      <c r="N652" s="84">
        <v>1</v>
      </c>
      <c r="O652" s="93" t="str">
        <f>REPLACE(INDEX(GroupVertices[Group], MATCH(Edges[[#This Row],[Vertex 1]],GroupVertices[Vertex],0)),1,1,"")</f>
        <v>1</v>
      </c>
      <c r="P652" s="93" t="str">
        <f>REPLACE(INDEX(GroupVertices[Group], MATCH(Edges[[#This Row],[Vertex 2]],GroupVertices[Vertex],0)),1,1,"")</f>
        <v>1</v>
      </c>
    </row>
    <row r="653" spans="1:16" ht="15.75" customHeight="1" thickTop="1" thickBot="1" x14ac:dyDescent="0.3">
      <c r="A653" s="76" t="s">
        <v>586</v>
      </c>
      <c r="B653" s="76" t="s">
        <v>590</v>
      </c>
      <c r="C653" s="77"/>
      <c r="D653" s="78">
        <v>1</v>
      </c>
      <c r="E653" s="79"/>
      <c r="F653" s="80"/>
      <c r="G653" s="77"/>
      <c r="H653" s="81"/>
      <c r="I653" s="82"/>
      <c r="J653" s="82"/>
      <c r="K653" s="51"/>
      <c r="L653" s="83">
        <v>653</v>
      </c>
      <c r="M653" s="83"/>
      <c r="N653" s="84">
        <v>1</v>
      </c>
      <c r="O653" s="93" t="str">
        <f>REPLACE(INDEX(GroupVertices[Group], MATCH(Edges[[#This Row],[Vertex 1]],GroupVertices[Vertex],0)),1,1,"")</f>
        <v>1</v>
      </c>
      <c r="P653" s="93" t="str">
        <f>REPLACE(INDEX(GroupVertices[Group], MATCH(Edges[[#This Row],[Vertex 2]],GroupVertices[Vertex],0)),1,1,"")</f>
        <v>1</v>
      </c>
    </row>
    <row r="654" spans="1:16" ht="15.75" customHeight="1" thickTop="1" thickBot="1" x14ac:dyDescent="0.3">
      <c r="A654" s="76" t="s">
        <v>591</v>
      </c>
      <c r="B654" s="76" t="s">
        <v>304</v>
      </c>
      <c r="C654" s="77"/>
      <c r="D654" s="78">
        <v>1</v>
      </c>
      <c r="E654" s="79"/>
      <c r="F654" s="80"/>
      <c r="G654" s="77"/>
      <c r="H654" s="81"/>
      <c r="I654" s="82"/>
      <c r="J654" s="82"/>
      <c r="K654" s="51"/>
      <c r="L654" s="83">
        <v>654</v>
      </c>
      <c r="M654" s="83"/>
      <c r="N654" s="84">
        <v>1</v>
      </c>
      <c r="O654" s="93" t="str">
        <f>REPLACE(INDEX(GroupVertices[Group], MATCH(Edges[[#This Row],[Vertex 1]],GroupVertices[Vertex],0)),1,1,"")</f>
        <v>1</v>
      </c>
      <c r="P654" s="93" t="str">
        <f>REPLACE(INDEX(GroupVertices[Group], MATCH(Edges[[#This Row],[Vertex 2]],GroupVertices[Vertex],0)),1,1,"")</f>
        <v>1</v>
      </c>
    </row>
    <row r="655" spans="1:16" ht="15.75" customHeight="1" thickTop="1" thickBot="1" x14ac:dyDescent="0.3">
      <c r="A655" s="76" t="s">
        <v>591</v>
      </c>
      <c r="B655" s="76" t="s">
        <v>203</v>
      </c>
      <c r="C655" s="77"/>
      <c r="D655" s="78">
        <v>1.1428571428571428</v>
      </c>
      <c r="E655" s="79"/>
      <c r="F655" s="80"/>
      <c r="G655" s="77"/>
      <c r="H655" s="81"/>
      <c r="I655" s="82"/>
      <c r="J655" s="82"/>
      <c r="K655" s="51"/>
      <c r="L655" s="83">
        <v>655</v>
      </c>
      <c r="M655" s="83"/>
      <c r="N655" s="84">
        <v>2</v>
      </c>
      <c r="O655" s="93" t="str">
        <f>REPLACE(INDEX(GroupVertices[Group], MATCH(Edges[[#This Row],[Vertex 1]],GroupVertices[Vertex],0)),1,1,"")</f>
        <v>1</v>
      </c>
      <c r="P655" s="93" t="str">
        <f>REPLACE(INDEX(GroupVertices[Group], MATCH(Edges[[#This Row],[Vertex 2]],GroupVertices[Vertex],0)),1,1,"")</f>
        <v>1</v>
      </c>
    </row>
    <row r="656" spans="1:16" ht="15.75" customHeight="1" thickTop="1" thickBot="1" x14ac:dyDescent="0.3">
      <c r="A656" s="76" t="s">
        <v>591</v>
      </c>
      <c r="B656" s="76" t="s">
        <v>592</v>
      </c>
      <c r="C656" s="77"/>
      <c r="D656" s="78">
        <v>1</v>
      </c>
      <c r="E656" s="79"/>
      <c r="F656" s="80"/>
      <c r="G656" s="77"/>
      <c r="H656" s="81"/>
      <c r="I656" s="82"/>
      <c r="J656" s="82"/>
      <c r="K656" s="51"/>
      <c r="L656" s="83">
        <v>656</v>
      </c>
      <c r="M656" s="83"/>
      <c r="N656" s="84">
        <v>1</v>
      </c>
      <c r="O656" s="93" t="str">
        <f>REPLACE(INDEX(GroupVertices[Group], MATCH(Edges[[#This Row],[Vertex 1]],GroupVertices[Vertex],0)),1,1,"")</f>
        <v>1</v>
      </c>
      <c r="P656" s="93" t="str">
        <f>REPLACE(INDEX(GroupVertices[Group], MATCH(Edges[[#This Row],[Vertex 2]],GroupVertices[Vertex],0)),1,1,"")</f>
        <v>1</v>
      </c>
    </row>
    <row r="657" spans="1:16" ht="15.75" customHeight="1" thickTop="1" thickBot="1" x14ac:dyDescent="0.3">
      <c r="A657" s="76" t="s">
        <v>591</v>
      </c>
      <c r="B657" s="76" t="s">
        <v>322</v>
      </c>
      <c r="C657" s="77"/>
      <c r="D657" s="78">
        <v>1.2857142857142856</v>
      </c>
      <c r="E657" s="79"/>
      <c r="F657" s="80"/>
      <c r="G657" s="77"/>
      <c r="H657" s="81"/>
      <c r="I657" s="82"/>
      <c r="J657" s="82"/>
      <c r="K657" s="51"/>
      <c r="L657" s="83">
        <v>657</v>
      </c>
      <c r="M657" s="83"/>
      <c r="N657" s="84">
        <v>3</v>
      </c>
      <c r="O657" s="93" t="str">
        <f>REPLACE(INDEX(GroupVertices[Group], MATCH(Edges[[#This Row],[Vertex 1]],GroupVertices[Vertex],0)),1,1,"")</f>
        <v>1</v>
      </c>
      <c r="P657" s="93" t="str">
        <f>REPLACE(INDEX(GroupVertices[Group], MATCH(Edges[[#This Row],[Vertex 2]],GroupVertices[Vertex],0)),1,1,"")</f>
        <v>1</v>
      </c>
    </row>
    <row r="658" spans="1:16" ht="15.75" customHeight="1" thickTop="1" thickBot="1" x14ac:dyDescent="0.3">
      <c r="A658" s="76" t="s">
        <v>593</v>
      </c>
      <c r="B658" s="76" t="s">
        <v>594</v>
      </c>
      <c r="C658" s="77"/>
      <c r="D658" s="78">
        <v>1</v>
      </c>
      <c r="E658" s="79"/>
      <c r="F658" s="80"/>
      <c r="G658" s="77"/>
      <c r="H658" s="81"/>
      <c r="I658" s="82"/>
      <c r="J658" s="82"/>
      <c r="K658" s="51"/>
      <c r="L658" s="83">
        <v>658</v>
      </c>
      <c r="M658" s="83"/>
      <c r="N658" s="84">
        <v>1</v>
      </c>
      <c r="O658" s="93" t="str">
        <f>REPLACE(INDEX(GroupVertices[Group], MATCH(Edges[[#This Row],[Vertex 1]],GroupVertices[Vertex],0)),1,1,"")</f>
        <v>21</v>
      </c>
      <c r="P658" s="93" t="str">
        <f>REPLACE(INDEX(GroupVertices[Group], MATCH(Edges[[#This Row],[Vertex 2]],GroupVertices[Vertex],0)),1,1,"")</f>
        <v>21</v>
      </c>
    </row>
    <row r="659" spans="1:16" ht="15.75" customHeight="1" thickTop="1" thickBot="1" x14ac:dyDescent="0.3">
      <c r="A659" s="76" t="s">
        <v>593</v>
      </c>
      <c r="B659" s="76" t="s">
        <v>595</v>
      </c>
      <c r="C659" s="77"/>
      <c r="D659" s="78">
        <v>1</v>
      </c>
      <c r="E659" s="79"/>
      <c r="F659" s="80"/>
      <c r="G659" s="77"/>
      <c r="H659" s="81"/>
      <c r="I659" s="82"/>
      <c r="J659" s="82"/>
      <c r="K659" s="51"/>
      <c r="L659" s="83">
        <v>659</v>
      </c>
      <c r="M659" s="83"/>
      <c r="N659" s="84">
        <v>1</v>
      </c>
      <c r="O659" s="93" t="str">
        <f>REPLACE(INDEX(GroupVertices[Group], MATCH(Edges[[#This Row],[Vertex 1]],GroupVertices[Vertex],0)),1,1,"")</f>
        <v>21</v>
      </c>
      <c r="P659" s="93" t="str">
        <f>REPLACE(INDEX(GroupVertices[Group], MATCH(Edges[[#This Row],[Vertex 2]],GroupVertices[Vertex],0)),1,1,"")</f>
        <v>21</v>
      </c>
    </row>
    <row r="660" spans="1:16" ht="15.75" customHeight="1" thickTop="1" thickBot="1" x14ac:dyDescent="0.3">
      <c r="A660" s="76" t="s">
        <v>596</v>
      </c>
      <c r="B660" s="76" t="s">
        <v>313</v>
      </c>
      <c r="C660" s="77"/>
      <c r="D660" s="78">
        <v>1.1428571428571428</v>
      </c>
      <c r="E660" s="79"/>
      <c r="F660" s="80"/>
      <c r="G660" s="77"/>
      <c r="H660" s="81"/>
      <c r="I660" s="82"/>
      <c r="J660" s="82"/>
      <c r="K660" s="51"/>
      <c r="L660" s="83">
        <v>660</v>
      </c>
      <c r="M660" s="83"/>
      <c r="N660" s="84">
        <v>2</v>
      </c>
      <c r="O660" s="93" t="str">
        <f>REPLACE(INDEX(GroupVertices[Group], MATCH(Edges[[#This Row],[Vertex 1]],GroupVertices[Vertex],0)),1,1,"")</f>
        <v>1</v>
      </c>
      <c r="P660" s="93" t="str">
        <f>REPLACE(INDEX(GroupVertices[Group], MATCH(Edges[[#This Row],[Vertex 2]],GroupVertices[Vertex],0)),1,1,"")</f>
        <v>1</v>
      </c>
    </row>
    <row r="661" spans="1:16" ht="15.75" customHeight="1" thickTop="1" thickBot="1" x14ac:dyDescent="0.3">
      <c r="A661" s="76" t="s">
        <v>597</v>
      </c>
      <c r="B661" s="76" t="s">
        <v>598</v>
      </c>
      <c r="C661" s="77"/>
      <c r="D661" s="78">
        <v>1.2857142857142856</v>
      </c>
      <c r="E661" s="79"/>
      <c r="F661" s="80"/>
      <c r="G661" s="77"/>
      <c r="H661" s="81"/>
      <c r="I661" s="82"/>
      <c r="J661" s="82"/>
      <c r="K661" s="51"/>
      <c r="L661" s="83">
        <v>661</v>
      </c>
      <c r="M661" s="83"/>
      <c r="N661" s="84">
        <v>3</v>
      </c>
      <c r="O661" s="93" t="str">
        <f>REPLACE(INDEX(GroupVertices[Group], MATCH(Edges[[#This Row],[Vertex 1]],GroupVertices[Vertex],0)),1,1,"")</f>
        <v>1</v>
      </c>
      <c r="P661" s="93" t="str">
        <f>REPLACE(INDEX(GroupVertices[Group], MATCH(Edges[[#This Row],[Vertex 2]],GroupVertices[Vertex],0)),1,1,"")</f>
        <v>1</v>
      </c>
    </row>
    <row r="662" spans="1:16" ht="15.75" customHeight="1" thickTop="1" thickBot="1" x14ac:dyDescent="0.3">
      <c r="A662" s="76" t="s">
        <v>406</v>
      </c>
      <c r="B662" s="76" t="s">
        <v>599</v>
      </c>
      <c r="C662" s="77"/>
      <c r="D662" s="78">
        <v>1</v>
      </c>
      <c r="E662" s="79"/>
      <c r="F662" s="80"/>
      <c r="G662" s="77"/>
      <c r="H662" s="81"/>
      <c r="I662" s="82"/>
      <c r="J662" s="82"/>
      <c r="K662" s="51"/>
      <c r="L662" s="83">
        <v>662</v>
      </c>
      <c r="M662" s="83"/>
      <c r="N662" s="84">
        <v>1</v>
      </c>
      <c r="O662" s="93" t="str">
        <f>REPLACE(INDEX(GroupVertices[Group], MATCH(Edges[[#This Row],[Vertex 1]],GroupVertices[Vertex],0)),1,1,"")</f>
        <v>1</v>
      </c>
      <c r="P662" s="93" t="str">
        <f>REPLACE(INDEX(GroupVertices[Group], MATCH(Edges[[#This Row],[Vertex 2]],GroupVertices[Vertex],0)),1,1,"")</f>
        <v>1</v>
      </c>
    </row>
    <row r="663" spans="1:16" ht="15.75" customHeight="1" thickTop="1" thickBot="1" x14ac:dyDescent="0.3">
      <c r="A663" s="76" t="s">
        <v>406</v>
      </c>
      <c r="B663" s="76" t="s">
        <v>600</v>
      </c>
      <c r="C663" s="77"/>
      <c r="D663" s="78">
        <v>1</v>
      </c>
      <c r="E663" s="79"/>
      <c r="F663" s="80"/>
      <c r="G663" s="77"/>
      <c r="H663" s="81"/>
      <c r="I663" s="82"/>
      <c r="J663" s="82"/>
      <c r="K663" s="51"/>
      <c r="L663" s="83">
        <v>663</v>
      </c>
      <c r="M663" s="83"/>
      <c r="N663" s="84">
        <v>1</v>
      </c>
      <c r="O663" s="93" t="str">
        <f>REPLACE(INDEX(GroupVertices[Group], MATCH(Edges[[#This Row],[Vertex 1]],GroupVertices[Vertex],0)),1,1,"")</f>
        <v>1</v>
      </c>
      <c r="P663" s="93" t="str">
        <f>REPLACE(INDEX(GroupVertices[Group], MATCH(Edges[[#This Row],[Vertex 2]],GroupVertices[Vertex],0)),1,1,"")</f>
        <v>1</v>
      </c>
    </row>
    <row r="664" spans="1:16" ht="15.75" customHeight="1" thickTop="1" thickBot="1" x14ac:dyDescent="0.3">
      <c r="A664" s="76" t="s">
        <v>406</v>
      </c>
      <c r="B664" s="76" t="s">
        <v>277</v>
      </c>
      <c r="C664" s="77"/>
      <c r="D664" s="78">
        <v>1.1428571428571428</v>
      </c>
      <c r="E664" s="79"/>
      <c r="F664" s="80"/>
      <c r="G664" s="77"/>
      <c r="H664" s="81"/>
      <c r="I664" s="82"/>
      <c r="J664" s="82"/>
      <c r="K664" s="51"/>
      <c r="L664" s="83">
        <v>664</v>
      </c>
      <c r="M664" s="83"/>
      <c r="N664" s="84">
        <v>2</v>
      </c>
      <c r="O664" s="93" t="str">
        <f>REPLACE(INDEX(GroupVertices[Group], MATCH(Edges[[#This Row],[Vertex 1]],GroupVertices[Vertex],0)),1,1,"")</f>
        <v>1</v>
      </c>
      <c r="P664" s="93" t="str">
        <f>REPLACE(INDEX(GroupVertices[Group], MATCH(Edges[[#This Row],[Vertex 2]],GroupVertices[Vertex],0)),1,1,"")</f>
        <v>1</v>
      </c>
    </row>
    <row r="665" spans="1:16" ht="15.75" customHeight="1" thickTop="1" thickBot="1" x14ac:dyDescent="0.3">
      <c r="A665" s="76" t="s">
        <v>406</v>
      </c>
      <c r="B665" s="76" t="s">
        <v>601</v>
      </c>
      <c r="C665" s="77"/>
      <c r="D665" s="78">
        <v>1</v>
      </c>
      <c r="E665" s="79"/>
      <c r="F665" s="80"/>
      <c r="G665" s="77"/>
      <c r="H665" s="81"/>
      <c r="I665" s="82"/>
      <c r="J665" s="82"/>
      <c r="K665" s="51"/>
      <c r="L665" s="83">
        <v>665</v>
      </c>
      <c r="M665" s="83"/>
      <c r="N665" s="84">
        <v>1</v>
      </c>
      <c r="O665" s="93" t="str">
        <f>REPLACE(INDEX(GroupVertices[Group], MATCH(Edges[[#This Row],[Vertex 1]],GroupVertices[Vertex],0)),1,1,"")</f>
        <v>1</v>
      </c>
      <c r="P665" s="93" t="str">
        <f>REPLACE(INDEX(GroupVertices[Group], MATCH(Edges[[#This Row],[Vertex 2]],GroupVertices[Vertex],0)),1,1,"")</f>
        <v>1</v>
      </c>
    </row>
    <row r="666" spans="1:16" ht="15.75" customHeight="1" thickTop="1" thickBot="1" x14ac:dyDescent="0.3">
      <c r="A666" s="76" t="s">
        <v>406</v>
      </c>
      <c r="B666" s="76" t="s">
        <v>592</v>
      </c>
      <c r="C666" s="77"/>
      <c r="D666" s="78">
        <v>1.1428571428571428</v>
      </c>
      <c r="E666" s="79"/>
      <c r="F666" s="80"/>
      <c r="G666" s="77"/>
      <c r="H666" s="81"/>
      <c r="I666" s="82"/>
      <c r="J666" s="82"/>
      <c r="K666" s="51"/>
      <c r="L666" s="83">
        <v>666</v>
      </c>
      <c r="M666" s="83"/>
      <c r="N666" s="84">
        <v>2</v>
      </c>
      <c r="O666" s="93" t="str">
        <f>REPLACE(INDEX(GroupVertices[Group], MATCH(Edges[[#This Row],[Vertex 1]],GroupVertices[Vertex],0)),1,1,"")</f>
        <v>1</v>
      </c>
      <c r="P666" s="93" t="str">
        <f>REPLACE(INDEX(GroupVertices[Group], MATCH(Edges[[#This Row],[Vertex 2]],GroupVertices[Vertex],0)),1,1,"")</f>
        <v>1</v>
      </c>
    </row>
    <row r="667" spans="1:16" ht="15.75" customHeight="1" thickTop="1" thickBot="1" x14ac:dyDescent="0.3">
      <c r="A667" s="76" t="s">
        <v>406</v>
      </c>
      <c r="B667" s="76" t="s">
        <v>602</v>
      </c>
      <c r="C667" s="77"/>
      <c r="D667" s="78">
        <v>1</v>
      </c>
      <c r="E667" s="79"/>
      <c r="F667" s="80"/>
      <c r="G667" s="77"/>
      <c r="H667" s="81"/>
      <c r="I667" s="82"/>
      <c r="J667" s="82"/>
      <c r="K667" s="51"/>
      <c r="L667" s="83">
        <v>667</v>
      </c>
      <c r="M667" s="83"/>
      <c r="N667" s="84">
        <v>1</v>
      </c>
      <c r="O667" s="93" t="str">
        <f>REPLACE(INDEX(GroupVertices[Group], MATCH(Edges[[#This Row],[Vertex 1]],GroupVertices[Vertex],0)),1,1,"")</f>
        <v>1</v>
      </c>
      <c r="P667" s="93" t="str">
        <f>REPLACE(INDEX(GroupVertices[Group], MATCH(Edges[[#This Row],[Vertex 2]],GroupVertices[Vertex],0)),1,1,"")</f>
        <v>1</v>
      </c>
    </row>
    <row r="668" spans="1:16" ht="15.75" customHeight="1" thickTop="1" thickBot="1" x14ac:dyDescent="0.3">
      <c r="A668" s="76" t="s">
        <v>406</v>
      </c>
      <c r="B668" s="76" t="s">
        <v>285</v>
      </c>
      <c r="C668" s="77"/>
      <c r="D668" s="78">
        <v>1.5714285714285714</v>
      </c>
      <c r="E668" s="79"/>
      <c r="F668" s="80"/>
      <c r="G668" s="77"/>
      <c r="H668" s="81"/>
      <c r="I668" s="82"/>
      <c r="J668" s="82"/>
      <c r="K668" s="51"/>
      <c r="L668" s="83">
        <v>668</v>
      </c>
      <c r="M668" s="83"/>
      <c r="N668" s="84">
        <v>5</v>
      </c>
      <c r="O668" s="93" t="str">
        <f>REPLACE(INDEX(GroupVertices[Group], MATCH(Edges[[#This Row],[Vertex 1]],GroupVertices[Vertex],0)),1,1,"")</f>
        <v>1</v>
      </c>
      <c r="P668" s="93" t="str">
        <f>REPLACE(INDEX(GroupVertices[Group], MATCH(Edges[[#This Row],[Vertex 2]],GroupVertices[Vertex],0)),1,1,"")</f>
        <v>1</v>
      </c>
    </row>
    <row r="669" spans="1:16" ht="15.75" customHeight="1" thickTop="1" thickBot="1" x14ac:dyDescent="0.3">
      <c r="A669" s="76" t="s">
        <v>406</v>
      </c>
      <c r="B669" s="76" t="s">
        <v>376</v>
      </c>
      <c r="C669" s="77"/>
      <c r="D669" s="78">
        <v>1.1428571428571428</v>
      </c>
      <c r="E669" s="79"/>
      <c r="F669" s="80"/>
      <c r="G669" s="77"/>
      <c r="H669" s="81"/>
      <c r="I669" s="82"/>
      <c r="J669" s="82"/>
      <c r="K669" s="51"/>
      <c r="L669" s="83">
        <v>669</v>
      </c>
      <c r="M669" s="83"/>
      <c r="N669" s="84">
        <v>2</v>
      </c>
      <c r="O669" s="93" t="str">
        <f>REPLACE(INDEX(GroupVertices[Group], MATCH(Edges[[#This Row],[Vertex 1]],GroupVertices[Vertex],0)),1,1,"")</f>
        <v>1</v>
      </c>
      <c r="P669" s="93" t="str">
        <f>REPLACE(INDEX(GroupVertices[Group], MATCH(Edges[[#This Row],[Vertex 2]],GroupVertices[Vertex],0)),1,1,"")</f>
        <v>1</v>
      </c>
    </row>
    <row r="670" spans="1:16" ht="15.75" customHeight="1" thickTop="1" thickBot="1" x14ac:dyDescent="0.3">
      <c r="A670" s="76" t="s">
        <v>406</v>
      </c>
      <c r="B670" s="76" t="s">
        <v>603</v>
      </c>
      <c r="C670" s="77"/>
      <c r="D670" s="78">
        <v>1.1428571428571428</v>
      </c>
      <c r="E670" s="79"/>
      <c r="F670" s="80"/>
      <c r="G670" s="77"/>
      <c r="H670" s="81"/>
      <c r="I670" s="82"/>
      <c r="J670" s="82"/>
      <c r="K670" s="51"/>
      <c r="L670" s="83">
        <v>670</v>
      </c>
      <c r="M670" s="83"/>
      <c r="N670" s="84">
        <v>2</v>
      </c>
      <c r="O670" s="93" t="str">
        <f>REPLACE(INDEX(GroupVertices[Group], MATCH(Edges[[#This Row],[Vertex 1]],GroupVertices[Vertex],0)),1,1,"")</f>
        <v>1</v>
      </c>
      <c r="P670" s="93" t="str">
        <f>REPLACE(INDEX(GroupVertices[Group], MATCH(Edges[[#This Row],[Vertex 2]],GroupVertices[Vertex],0)),1,1,"")</f>
        <v>1</v>
      </c>
    </row>
    <row r="671" spans="1:16" ht="15.75" customHeight="1" thickTop="1" thickBot="1" x14ac:dyDescent="0.3">
      <c r="A671" s="76" t="s">
        <v>604</v>
      </c>
      <c r="B671" s="76" t="s">
        <v>385</v>
      </c>
      <c r="C671" s="77"/>
      <c r="D671" s="78">
        <v>1.2857142857142856</v>
      </c>
      <c r="E671" s="79"/>
      <c r="F671" s="80"/>
      <c r="G671" s="77"/>
      <c r="H671" s="81"/>
      <c r="I671" s="82"/>
      <c r="J671" s="82"/>
      <c r="K671" s="51"/>
      <c r="L671" s="83">
        <v>671</v>
      </c>
      <c r="M671" s="83"/>
      <c r="N671" s="84">
        <v>3</v>
      </c>
      <c r="O671" s="93" t="str">
        <f>REPLACE(INDEX(GroupVertices[Group], MATCH(Edges[[#This Row],[Vertex 1]],GroupVertices[Vertex],0)),1,1,"")</f>
        <v>1</v>
      </c>
      <c r="P671" s="93" t="str">
        <f>REPLACE(INDEX(GroupVertices[Group], MATCH(Edges[[#This Row],[Vertex 2]],GroupVertices[Vertex],0)),1,1,"")</f>
        <v>1</v>
      </c>
    </row>
    <row r="672" spans="1:16" ht="15.75" customHeight="1" thickTop="1" thickBot="1" x14ac:dyDescent="0.3">
      <c r="A672" s="76" t="s">
        <v>604</v>
      </c>
      <c r="B672" s="76" t="s">
        <v>203</v>
      </c>
      <c r="C672" s="77"/>
      <c r="D672" s="78">
        <v>1</v>
      </c>
      <c r="E672" s="79"/>
      <c r="F672" s="80"/>
      <c r="G672" s="77"/>
      <c r="H672" s="81"/>
      <c r="I672" s="82"/>
      <c r="J672" s="82"/>
      <c r="K672" s="51"/>
      <c r="L672" s="83">
        <v>672</v>
      </c>
      <c r="M672" s="83"/>
      <c r="N672" s="84">
        <v>1</v>
      </c>
      <c r="O672" s="93" t="str">
        <f>REPLACE(INDEX(GroupVertices[Group], MATCH(Edges[[#This Row],[Vertex 1]],GroupVertices[Vertex],0)),1,1,"")</f>
        <v>1</v>
      </c>
      <c r="P672" s="93" t="str">
        <f>REPLACE(INDEX(GroupVertices[Group], MATCH(Edges[[#This Row],[Vertex 2]],GroupVertices[Vertex],0)),1,1,"")</f>
        <v>1</v>
      </c>
    </row>
    <row r="673" spans="1:16" ht="15.75" customHeight="1" thickTop="1" thickBot="1" x14ac:dyDescent="0.3">
      <c r="A673" s="76" t="s">
        <v>604</v>
      </c>
      <c r="B673" s="76" t="s">
        <v>277</v>
      </c>
      <c r="C673" s="77"/>
      <c r="D673" s="78">
        <v>1</v>
      </c>
      <c r="E673" s="79"/>
      <c r="F673" s="80"/>
      <c r="G673" s="77"/>
      <c r="H673" s="81"/>
      <c r="I673" s="82"/>
      <c r="J673" s="82"/>
      <c r="K673" s="51"/>
      <c r="L673" s="83">
        <v>673</v>
      </c>
      <c r="M673" s="83"/>
      <c r="N673" s="84">
        <v>1</v>
      </c>
      <c r="O673" s="93" t="str">
        <f>REPLACE(INDEX(GroupVertices[Group], MATCH(Edges[[#This Row],[Vertex 1]],GroupVertices[Vertex],0)),1,1,"")</f>
        <v>1</v>
      </c>
      <c r="P673" s="93" t="str">
        <f>REPLACE(INDEX(GroupVertices[Group], MATCH(Edges[[#This Row],[Vertex 2]],GroupVertices[Vertex],0)),1,1,"")</f>
        <v>1</v>
      </c>
    </row>
    <row r="674" spans="1:16" ht="15.75" customHeight="1" thickTop="1" thickBot="1" x14ac:dyDescent="0.3">
      <c r="A674" s="76" t="s">
        <v>604</v>
      </c>
      <c r="B674" s="76" t="s">
        <v>391</v>
      </c>
      <c r="C674" s="77"/>
      <c r="D674" s="78">
        <v>1</v>
      </c>
      <c r="E674" s="79"/>
      <c r="F674" s="80"/>
      <c r="G674" s="77"/>
      <c r="H674" s="81"/>
      <c r="I674" s="82"/>
      <c r="J674" s="82"/>
      <c r="K674" s="51"/>
      <c r="L674" s="83">
        <v>674</v>
      </c>
      <c r="M674" s="83"/>
      <c r="N674" s="84">
        <v>1</v>
      </c>
      <c r="O674" s="93" t="str">
        <f>REPLACE(INDEX(GroupVertices[Group], MATCH(Edges[[#This Row],[Vertex 1]],GroupVertices[Vertex],0)),1,1,"")</f>
        <v>1</v>
      </c>
      <c r="P674" s="93" t="str">
        <f>REPLACE(INDEX(GroupVertices[Group], MATCH(Edges[[#This Row],[Vertex 2]],GroupVertices[Vertex],0)),1,1,"")</f>
        <v>1</v>
      </c>
    </row>
    <row r="675" spans="1:16" ht="15.75" customHeight="1" thickTop="1" thickBot="1" x14ac:dyDescent="0.3">
      <c r="A675" s="76" t="s">
        <v>605</v>
      </c>
      <c r="B675" s="76" t="s">
        <v>606</v>
      </c>
      <c r="C675" s="77"/>
      <c r="D675" s="78">
        <v>1.4285714285714286</v>
      </c>
      <c r="E675" s="79"/>
      <c r="F675" s="80"/>
      <c r="G675" s="77"/>
      <c r="H675" s="81"/>
      <c r="I675" s="82"/>
      <c r="J675" s="82"/>
      <c r="K675" s="51"/>
      <c r="L675" s="83">
        <v>675</v>
      </c>
      <c r="M675" s="83"/>
      <c r="N675" s="84">
        <v>4</v>
      </c>
      <c r="O675" s="93" t="str">
        <f>REPLACE(INDEX(GroupVertices[Group], MATCH(Edges[[#This Row],[Vertex 1]],GroupVertices[Vertex],0)),1,1,"")</f>
        <v>59</v>
      </c>
      <c r="P675" s="93" t="str">
        <f>REPLACE(INDEX(GroupVertices[Group], MATCH(Edges[[#This Row],[Vertex 2]],GroupVertices[Vertex],0)),1,1,"")</f>
        <v>59</v>
      </c>
    </row>
    <row r="676" spans="1:16" ht="15.75" customHeight="1" thickTop="1" thickBot="1" x14ac:dyDescent="0.3">
      <c r="A676" s="76" t="s">
        <v>607</v>
      </c>
      <c r="B676" s="76" t="s">
        <v>262</v>
      </c>
      <c r="C676" s="77"/>
      <c r="D676" s="78">
        <v>1</v>
      </c>
      <c r="E676" s="79"/>
      <c r="F676" s="80"/>
      <c r="G676" s="77"/>
      <c r="H676" s="81"/>
      <c r="I676" s="82"/>
      <c r="J676" s="82"/>
      <c r="K676" s="51"/>
      <c r="L676" s="83">
        <v>676</v>
      </c>
      <c r="M676" s="83"/>
      <c r="N676" s="84">
        <v>1</v>
      </c>
      <c r="O676" s="93" t="str">
        <f>REPLACE(INDEX(GroupVertices[Group], MATCH(Edges[[#This Row],[Vertex 1]],GroupVertices[Vertex],0)),1,1,"")</f>
        <v>1</v>
      </c>
      <c r="P676" s="93" t="str">
        <f>REPLACE(INDEX(GroupVertices[Group], MATCH(Edges[[#This Row],[Vertex 2]],GroupVertices[Vertex],0)),1,1,"")</f>
        <v>1</v>
      </c>
    </row>
    <row r="677" spans="1:16" ht="15.75" customHeight="1" thickTop="1" thickBot="1" x14ac:dyDescent="0.3">
      <c r="A677" s="76" t="s">
        <v>607</v>
      </c>
      <c r="B677" s="76" t="s">
        <v>608</v>
      </c>
      <c r="C677" s="77"/>
      <c r="D677" s="78">
        <v>1</v>
      </c>
      <c r="E677" s="79"/>
      <c r="F677" s="80"/>
      <c r="G677" s="77"/>
      <c r="H677" s="81"/>
      <c r="I677" s="82"/>
      <c r="J677" s="82"/>
      <c r="K677" s="51"/>
      <c r="L677" s="83">
        <v>677</v>
      </c>
      <c r="M677" s="83"/>
      <c r="N677" s="84">
        <v>1</v>
      </c>
      <c r="O677" s="93" t="str">
        <f>REPLACE(INDEX(GroupVertices[Group], MATCH(Edges[[#This Row],[Vertex 1]],GroupVertices[Vertex],0)),1,1,"")</f>
        <v>1</v>
      </c>
      <c r="P677" s="93" t="str">
        <f>REPLACE(INDEX(GroupVertices[Group], MATCH(Edges[[#This Row],[Vertex 2]],GroupVertices[Vertex],0)),1,1,"")</f>
        <v>1</v>
      </c>
    </row>
    <row r="678" spans="1:16" ht="15.75" customHeight="1" thickTop="1" thickBot="1" x14ac:dyDescent="0.3">
      <c r="A678" s="76" t="s">
        <v>607</v>
      </c>
      <c r="B678" s="76" t="s">
        <v>609</v>
      </c>
      <c r="C678" s="77"/>
      <c r="D678" s="78">
        <v>1.1428571428571428</v>
      </c>
      <c r="E678" s="79"/>
      <c r="F678" s="80"/>
      <c r="G678" s="77"/>
      <c r="H678" s="81"/>
      <c r="I678" s="82"/>
      <c r="J678" s="82"/>
      <c r="K678" s="51"/>
      <c r="L678" s="83">
        <v>678</v>
      </c>
      <c r="M678" s="83"/>
      <c r="N678" s="84">
        <v>2</v>
      </c>
      <c r="O678" s="93" t="str">
        <f>REPLACE(INDEX(GroupVertices[Group], MATCH(Edges[[#This Row],[Vertex 1]],GroupVertices[Vertex],0)),1,1,"")</f>
        <v>1</v>
      </c>
      <c r="P678" s="93" t="str">
        <f>REPLACE(INDEX(GroupVertices[Group], MATCH(Edges[[#This Row],[Vertex 2]],GroupVertices[Vertex],0)),1,1,"")</f>
        <v>1</v>
      </c>
    </row>
    <row r="679" spans="1:16" ht="15.75" customHeight="1" thickTop="1" thickBot="1" x14ac:dyDescent="0.3">
      <c r="A679" s="76" t="s">
        <v>262</v>
      </c>
      <c r="B679" s="76" t="s">
        <v>264</v>
      </c>
      <c r="C679" s="77"/>
      <c r="D679" s="78">
        <v>1.4285714285714286</v>
      </c>
      <c r="E679" s="79"/>
      <c r="F679" s="80"/>
      <c r="G679" s="77"/>
      <c r="H679" s="81"/>
      <c r="I679" s="82"/>
      <c r="J679" s="82"/>
      <c r="K679" s="51"/>
      <c r="L679" s="83">
        <v>679</v>
      </c>
      <c r="M679" s="83"/>
      <c r="N679" s="84">
        <v>4</v>
      </c>
      <c r="O679" s="93" t="str">
        <f>REPLACE(INDEX(GroupVertices[Group], MATCH(Edges[[#This Row],[Vertex 1]],GroupVertices[Vertex],0)),1,1,"")</f>
        <v>1</v>
      </c>
      <c r="P679" s="93" t="str">
        <f>REPLACE(INDEX(GroupVertices[Group], MATCH(Edges[[#This Row],[Vertex 2]],GroupVertices[Vertex],0)),1,1,"")</f>
        <v>1</v>
      </c>
    </row>
    <row r="680" spans="1:16" ht="15.75" customHeight="1" thickTop="1" thickBot="1" x14ac:dyDescent="0.3">
      <c r="A680" s="76" t="s">
        <v>262</v>
      </c>
      <c r="B680" s="76" t="s">
        <v>608</v>
      </c>
      <c r="C680" s="77"/>
      <c r="D680" s="78">
        <v>1</v>
      </c>
      <c r="E680" s="79"/>
      <c r="F680" s="80"/>
      <c r="G680" s="77"/>
      <c r="H680" s="81"/>
      <c r="I680" s="82"/>
      <c r="J680" s="82"/>
      <c r="K680" s="51"/>
      <c r="L680" s="83">
        <v>680</v>
      </c>
      <c r="M680" s="83"/>
      <c r="N680" s="84">
        <v>1</v>
      </c>
      <c r="O680" s="93" t="str">
        <f>REPLACE(INDEX(GroupVertices[Group], MATCH(Edges[[#This Row],[Vertex 1]],GroupVertices[Vertex],0)),1,1,"")</f>
        <v>1</v>
      </c>
      <c r="P680" s="93" t="str">
        <f>REPLACE(INDEX(GroupVertices[Group], MATCH(Edges[[#This Row],[Vertex 2]],GroupVertices[Vertex],0)),1,1,"")</f>
        <v>1</v>
      </c>
    </row>
    <row r="681" spans="1:16" ht="15.75" customHeight="1" thickTop="1" thickBot="1" x14ac:dyDescent="0.3">
      <c r="A681" s="76" t="s">
        <v>262</v>
      </c>
      <c r="B681" s="76" t="s">
        <v>609</v>
      </c>
      <c r="C681" s="77"/>
      <c r="D681" s="78">
        <v>1.1428571428571428</v>
      </c>
      <c r="E681" s="79"/>
      <c r="F681" s="80"/>
      <c r="G681" s="77"/>
      <c r="H681" s="81"/>
      <c r="I681" s="82"/>
      <c r="J681" s="82"/>
      <c r="K681" s="51"/>
      <c r="L681" s="83">
        <v>681</v>
      </c>
      <c r="M681" s="83"/>
      <c r="N681" s="84">
        <v>2</v>
      </c>
      <c r="O681" s="93" t="str">
        <f>REPLACE(INDEX(GroupVertices[Group], MATCH(Edges[[#This Row],[Vertex 1]],GroupVertices[Vertex],0)),1,1,"")</f>
        <v>1</v>
      </c>
      <c r="P681" s="93" t="str">
        <f>REPLACE(INDEX(GroupVertices[Group], MATCH(Edges[[#This Row],[Vertex 2]],GroupVertices[Vertex],0)),1,1,"")</f>
        <v>1</v>
      </c>
    </row>
    <row r="682" spans="1:16" ht="15.75" customHeight="1" thickTop="1" thickBot="1" x14ac:dyDescent="0.3">
      <c r="A682" s="76" t="s">
        <v>262</v>
      </c>
      <c r="B682" s="76" t="s">
        <v>271</v>
      </c>
      <c r="C682" s="77"/>
      <c r="D682" s="78">
        <v>1.4285714285714286</v>
      </c>
      <c r="E682" s="79"/>
      <c r="F682" s="80"/>
      <c r="G682" s="77"/>
      <c r="H682" s="81"/>
      <c r="I682" s="82"/>
      <c r="J682" s="82"/>
      <c r="K682" s="51"/>
      <c r="L682" s="83">
        <v>682</v>
      </c>
      <c r="M682" s="83"/>
      <c r="N682" s="84">
        <v>4</v>
      </c>
      <c r="O682" s="93" t="str">
        <f>REPLACE(INDEX(GroupVertices[Group], MATCH(Edges[[#This Row],[Vertex 1]],GroupVertices[Vertex],0)),1,1,"")</f>
        <v>1</v>
      </c>
      <c r="P682" s="93" t="str">
        <f>REPLACE(INDEX(GroupVertices[Group], MATCH(Edges[[#This Row],[Vertex 2]],GroupVertices[Vertex],0)),1,1,"")</f>
        <v>1</v>
      </c>
    </row>
    <row r="683" spans="1:16" ht="15.75" customHeight="1" thickTop="1" thickBot="1" x14ac:dyDescent="0.3">
      <c r="A683" s="76" t="s">
        <v>262</v>
      </c>
      <c r="B683" s="76" t="s">
        <v>272</v>
      </c>
      <c r="C683" s="77"/>
      <c r="D683" s="78">
        <v>1.1428571428571428</v>
      </c>
      <c r="E683" s="79"/>
      <c r="F683" s="80"/>
      <c r="G683" s="77"/>
      <c r="H683" s="81"/>
      <c r="I683" s="82"/>
      <c r="J683" s="82"/>
      <c r="K683" s="51"/>
      <c r="L683" s="83">
        <v>683</v>
      </c>
      <c r="M683" s="83"/>
      <c r="N683" s="84">
        <v>2</v>
      </c>
      <c r="O683" s="93" t="str">
        <f>REPLACE(INDEX(GroupVertices[Group], MATCH(Edges[[#This Row],[Vertex 1]],GroupVertices[Vertex],0)),1,1,"")</f>
        <v>1</v>
      </c>
      <c r="P683" s="93" t="str">
        <f>REPLACE(INDEX(GroupVertices[Group], MATCH(Edges[[#This Row],[Vertex 2]],GroupVertices[Vertex],0)),1,1,"")</f>
        <v>1</v>
      </c>
    </row>
    <row r="684" spans="1:16" ht="15.75" customHeight="1" thickTop="1" thickBot="1" x14ac:dyDescent="0.3">
      <c r="A684" s="76" t="s">
        <v>610</v>
      </c>
      <c r="B684" s="76" t="s">
        <v>576</v>
      </c>
      <c r="C684" s="77"/>
      <c r="D684" s="78">
        <v>1.4285714285714286</v>
      </c>
      <c r="E684" s="79"/>
      <c r="F684" s="80"/>
      <c r="G684" s="77"/>
      <c r="H684" s="81"/>
      <c r="I684" s="82"/>
      <c r="J684" s="82"/>
      <c r="K684" s="51"/>
      <c r="L684" s="83">
        <v>684</v>
      </c>
      <c r="M684" s="83"/>
      <c r="N684" s="84">
        <v>4</v>
      </c>
      <c r="O684" s="93" t="str">
        <f>REPLACE(INDEX(GroupVertices[Group], MATCH(Edges[[#This Row],[Vertex 1]],GroupVertices[Vertex],0)),1,1,"")</f>
        <v>1</v>
      </c>
      <c r="P684" s="93" t="str">
        <f>REPLACE(INDEX(GroupVertices[Group], MATCH(Edges[[#This Row],[Vertex 2]],GroupVertices[Vertex],0)),1,1,"")</f>
        <v>1</v>
      </c>
    </row>
    <row r="685" spans="1:16" ht="15.75" customHeight="1" thickTop="1" thickBot="1" x14ac:dyDescent="0.3">
      <c r="A685" s="76" t="s">
        <v>610</v>
      </c>
      <c r="B685" s="76" t="s">
        <v>328</v>
      </c>
      <c r="C685" s="77"/>
      <c r="D685" s="78">
        <v>1.1428571428571428</v>
      </c>
      <c r="E685" s="79"/>
      <c r="F685" s="80"/>
      <c r="G685" s="77"/>
      <c r="H685" s="81"/>
      <c r="I685" s="82"/>
      <c r="J685" s="82"/>
      <c r="K685" s="51"/>
      <c r="L685" s="83">
        <v>685</v>
      </c>
      <c r="M685" s="83"/>
      <c r="N685" s="84">
        <v>2</v>
      </c>
      <c r="O685" s="93" t="str">
        <f>REPLACE(INDEX(GroupVertices[Group], MATCH(Edges[[#This Row],[Vertex 1]],GroupVertices[Vertex],0)),1,1,"")</f>
        <v>1</v>
      </c>
      <c r="P685" s="93" t="str">
        <f>REPLACE(INDEX(GroupVertices[Group], MATCH(Edges[[#This Row],[Vertex 2]],GroupVertices[Vertex],0)),1,1,"")</f>
        <v>1</v>
      </c>
    </row>
    <row r="686" spans="1:16" ht="15.75" customHeight="1" thickTop="1" thickBot="1" x14ac:dyDescent="0.3">
      <c r="A686" s="76" t="s">
        <v>610</v>
      </c>
      <c r="B686" s="76" t="s">
        <v>611</v>
      </c>
      <c r="C686" s="77"/>
      <c r="D686" s="78">
        <v>1.4285714285714286</v>
      </c>
      <c r="E686" s="79"/>
      <c r="F686" s="80"/>
      <c r="G686" s="77"/>
      <c r="H686" s="81"/>
      <c r="I686" s="82"/>
      <c r="J686" s="82"/>
      <c r="K686" s="51"/>
      <c r="L686" s="83">
        <v>686</v>
      </c>
      <c r="M686" s="83"/>
      <c r="N686" s="84">
        <v>4</v>
      </c>
      <c r="O686" s="93" t="str">
        <f>REPLACE(INDEX(GroupVertices[Group], MATCH(Edges[[#This Row],[Vertex 1]],GroupVertices[Vertex],0)),1,1,"")</f>
        <v>1</v>
      </c>
      <c r="P686" s="93" t="str">
        <f>REPLACE(INDEX(GroupVertices[Group], MATCH(Edges[[#This Row],[Vertex 2]],GroupVertices[Vertex],0)),1,1,"")</f>
        <v>1</v>
      </c>
    </row>
    <row r="687" spans="1:16" ht="15.75" customHeight="1" thickTop="1" thickBot="1" x14ac:dyDescent="0.3">
      <c r="A687" s="76" t="s">
        <v>612</v>
      </c>
      <c r="B687" s="76" t="s">
        <v>301</v>
      </c>
      <c r="C687" s="77"/>
      <c r="D687" s="78">
        <v>1.4285714285714286</v>
      </c>
      <c r="E687" s="79"/>
      <c r="F687" s="80"/>
      <c r="G687" s="77"/>
      <c r="H687" s="81"/>
      <c r="I687" s="82"/>
      <c r="J687" s="82"/>
      <c r="K687" s="51"/>
      <c r="L687" s="83">
        <v>687</v>
      </c>
      <c r="M687" s="83"/>
      <c r="N687" s="84">
        <v>4</v>
      </c>
      <c r="O687" s="93" t="str">
        <f>REPLACE(INDEX(GroupVertices[Group], MATCH(Edges[[#This Row],[Vertex 1]],GroupVertices[Vertex],0)),1,1,"")</f>
        <v>1</v>
      </c>
      <c r="P687" s="93" t="str">
        <f>REPLACE(INDEX(GroupVertices[Group], MATCH(Edges[[#This Row],[Vertex 2]],GroupVertices[Vertex],0)),1,1,"")</f>
        <v>1</v>
      </c>
    </row>
    <row r="688" spans="1:16" ht="15.75" customHeight="1" thickTop="1" thickBot="1" x14ac:dyDescent="0.3">
      <c r="A688" s="76" t="s">
        <v>613</v>
      </c>
      <c r="B688" s="76" t="s">
        <v>316</v>
      </c>
      <c r="C688" s="77"/>
      <c r="D688" s="78">
        <v>1.1428571428571428</v>
      </c>
      <c r="E688" s="79"/>
      <c r="F688" s="80"/>
      <c r="G688" s="77"/>
      <c r="H688" s="81"/>
      <c r="I688" s="82"/>
      <c r="J688" s="82"/>
      <c r="K688" s="51"/>
      <c r="L688" s="83">
        <v>688</v>
      </c>
      <c r="M688" s="83"/>
      <c r="N688" s="84">
        <v>2</v>
      </c>
      <c r="O688" s="93" t="str">
        <f>REPLACE(INDEX(GroupVertices[Group], MATCH(Edges[[#This Row],[Vertex 1]],GroupVertices[Vertex],0)),1,1,"")</f>
        <v>1</v>
      </c>
      <c r="P688" s="93" t="str">
        <f>REPLACE(INDEX(GroupVertices[Group], MATCH(Edges[[#This Row],[Vertex 2]],GroupVertices[Vertex],0)),1,1,"")</f>
        <v>1</v>
      </c>
    </row>
    <row r="689" spans="1:16" ht="15.75" customHeight="1" thickTop="1" thickBot="1" x14ac:dyDescent="0.3">
      <c r="A689" s="76" t="s">
        <v>214</v>
      </c>
      <c r="B689" s="76" t="s">
        <v>215</v>
      </c>
      <c r="C689" s="77"/>
      <c r="D689" s="78">
        <v>1.1428571428571428</v>
      </c>
      <c r="E689" s="79"/>
      <c r="F689" s="80"/>
      <c r="G689" s="77"/>
      <c r="H689" s="81"/>
      <c r="I689" s="82"/>
      <c r="J689" s="82"/>
      <c r="K689" s="51"/>
      <c r="L689" s="83">
        <v>689</v>
      </c>
      <c r="M689" s="83"/>
      <c r="N689" s="84">
        <v>2</v>
      </c>
      <c r="O689" s="93" t="str">
        <f>REPLACE(INDEX(GroupVertices[Group], MATCH(Edges[[#This Row],[Vertex 1]],GroupVertices[Vertex],0)),1,1,"")</f>
        <v>1</v>
      </c>
      <c r="P689" s="93" t="str">
        <f>REPLACE(INDEX(GroupVertices[Group], MATCH(Edges[[#This Row],[Vertex 2]],GroupVertices[Vertex],0)),1,1,"")</f>
        <v>1</v>
      </c>
    </row>
    <row r="690" spans="1:16" ht="15.75" customHeight="1" thickTop="1" thickBot="1" x14ac:dyDescent="0.3">
      <c r="A690" s="76" t="s">
        <v>214</v>
      </c>
      <c r="B690" s="76" t="s">
        <v>216</v>
      </c>
      <c r="C690" s="77"/>
      <c r="D690" s="78">
        <v>1</v>
      </c>
      <c r="E690" s="79"/>
      <c r="F690" s="80"/>
      <c r="G690" s="77"/>
      <c r="H690" s="81"/>
      <c r="I690" s="82"/>
      <c r="J690" s="82"/>
      <c r="K690" s="51"/>
      <c r="L690" s="83">
        <v>690</v>
      </c>
      <c r="M690" s="83"/>
      <c r="N690" s="84">
        <v>1</v>
      </c>
      <c r="O690" s="93" t="str">
        <f>REPLACE(INDEX(GroupVertices[Group], MATCH(Edges[[#This Row],[Vertex 1]],GroupVertices[Vertex],0)),1,1,"")</f>
        <v>1</v>
      </c>
      <c r="P690" s="93" t="str">
        <f>REPLACE(INDEX(GroupVertices[Group], MATCH(Edges[[#This Row],[Vertex 2]],GroupVertices[Vertex],0)),1,1,"")</f>
        <v>1</v>
      </c>
    </row>
    <row r="691" spans="1:16" ht="15.75" customHeight="1" thickTop="1" thickBot="1" x14ac:dyDescent="0.3">
      <c r="A691" s="76" t="s">
        <v>214</v>
      </c>
      <c r="B691" s="76" t="s">
        <v>217</v>
      </c>
      <c r="C691" s="77"/>
      <c r="D691" s="78">
        <v>1.4285714285714286</v>
      </c>
      <c r="E691" s="79"/>
      <c r="F691" s="80"/>
      <c r="G691" s="77"/>
      <c r="H691" s="81"/>
      <c r="I691" s="82"/>
      <c r="J691" s="82"/>
      <c r="K691" s="51"/>
      <c r="L691" s="83">
        <v>691</v>
      </c>
      <c r="M691" s="83"/>
      <c r="N691" s="84">
        <v>4</v>
      </c>
      <c r="O691" s="93" t="str">
        <f>REPLACE(INDEX(GroupVertices[Group], MATCH(Edges[[#This Row],[Vertex 1]],GroupVertices[Vertex],0)),1,1,"")</f>
        <v>1</v>
      </c>
      <c r="P691" s="93" t="str">
        <f>REPLACE(INDEX(GroupVertices[Group], MATCH(Edges[[#This Row],[Vertex 2]],GroupVertices[Vertex],0)),1,1,"")</f>
        <v>1</v>
      </c>
    </row>
    <row r="692" spans="1:16" ht="15.75" customHeight="1" thickTop="1" thickBot="1" x14ac:dyDescent="0.3">
      <c r="A692" s="76" t="s">
        <v>214</v>
      </c>
      <c r="B692" s="76" t="s">
        <v>218</v>
      </c>
      <c r="C692" s="77"/>
      <c r="D692" s="78">
        <v>1</v>
      </c>
      <c r="E692" s="79"/>
      <c r="F692" s="80"/>
      <c r="G692" s="77"/>
      <c r="H692" s="81"/>
      <c r="I692" s="82"/>
      <c r="J692" s="82"/>
      <c r="K692" s="51"/>
      <c r="L692" s="83">
        <v>692</v>
      </c>
      <c r="M692" s="83"/>
      <c r="N692" s="84">
        <v>1</v>
      </c>
      <c r="O692" s="93" t="str">
        <f>REPLACE(INDEX(GroupVertices[Group], MATCH(Edges[[#This Row],[Vertex 1]],GroupVertices[Vertex],0)),1,1,"")</f>
        <v>1</v>
      </c>
      <c r="P692" s="93" t="str">
        <f>REPLACE(INDEX(GroupVertices[Group], MATCH(Edges[[#This Row],[Vertex 2]],GroupVertices[Vertex],0)),1,1,"")</f>
        <v>1</v>
      </c>
    </row>
    <row r="693" spans="1:16" ht="15.75" customHeight="1" thickTop="1" thickBot="1" x14ac:dyDescent="0.3">
      <c r="A693" s="76" t="s">
        <v>214</v>
      </c>
      <c r="B693" s="76" t="s">
        <v>219</v>
      </c>
      <c r="C693" s="77"/>
      <c r="D693" s="78">
        <v>1</v>
      </c>
      <c r="E693" s="79"/>
      <c r="F693" s="80"/>
      <c r="G693" s="77"/>
      <c r="H693" s="81"/>
      <c r="I693" s="82"/>
      <c r="J693" s="82"/>
      <c r="K693" s="51"/>
      <c r="L693" s="83">
        <v>693</v>
      </c>
      <c r="M693" s="83"/>
      <c r="N693" s="84">
        <v>1</v>
      </c>
      <c r="O693" s="93" t="str">
        <f>REPLACE(INDEX(GroupVertices[Group], MATCH(Edges[[#This Row],[Vertex 1]],GroupVertices[Vertex],0)),1,1,"")</f>
        <v>1</v>
      </c>
      <c r="P693" s="93" t="str">
        <f>REPLACE(INDEX(GroupVertices[Group], MATCH(Edges[[#This Row],[Vertex 2]],GroupVertices[Vertex],0)),1,1,"")</f>
        <v>1</v>
      </c>
    </row>
    <row r="694" spans="1:16" ht="15.75" customHeight="1" thickTop="1" thickBot="1" x14ac:dyDescent="0.3">
      <c r="A694" s="76" t="s">
        <v>214</v>
      </c>
      <c r="B694" s="76" t="s">
        <v>220</v>
      </c>
      <c r="C694" s="77"/>
      <c r="D694" s="78">
        <v>1</v>
      </c>
      <c r="E694" s="79"/>
      <c r="F694" s="80"/>
      <c r="G694" s="77"/>
      <c r="H694" s="81"/>
      <c r="I694" s="82"/>
      <c r="J694" s="82"/>
      <c r="K694" s="51"/>
      <c r="L694" s="83">
        <v>694</v>
      </c>
      <c r="M694" s="83"/>
      <c r="N694" s="84">
        <v>1</v>
      </c>
      <c r="O694" s="93" t="str">
        <f>REPLACE(INDEX(GroupVertices[Group], MATCH(Edges[[#This Row],[Vertex 1]],GroupVertices[Vertex],0)),1,1,"")</f>
        <v>1</v>
      </c>
      <c r="P694" s="93" t="str">
        <f>REPLACE(INDEX(GroupVertices[Group], MATCH(Edges[[#This Row],[Vertex 2]],GroupVertices[Vertex],0)),1,1,"")</f>
        <v>1</v>
      </c>
    </row>
    <row r="695" spans="1:16" ht="15.75" customHeight="1" thickTop="1" thickBot="1" x14ac:dyDescent="0.3">
      <c r="A695" s="76" t="s">
        <v>214</v>
      </c>
      <c r="B695" s="76" t="s">
        <v>180</v>
      </c>
      <c r="C695" s="77"/>
      <c r="D695" s="78">
        <v>1</v>
      </c>
      <c r="E695" s="79"/>
      <c r="F695" s="80"/>
      <c r="G695" s="77"/>
      <c r="H695" s="81"/>
      <c r="I695" s="82"/>
      <c r="J695" s="82"/>
      <c r="K695" s="51"/>
      <c r="L695" s="83">
        <v>695</v>
      </c>
      <c r="M695" s="83"/>
      <c r="N695" s="84">
        <v>1</v>
      </c>
      <c r="O695" s="93" t="str">
        <f>REPLACE(INDEX(GroupVertices[Group], MATCH(Edges[[#This Row],[Vertex 1]],GroupVertices[Vertex],0)),1,1,"")</f>
        <v>1</v>
      </c>
      <c r="P695" s="93" t="str">
        <f>REPLACE(INDEX(GroupVertices[Group], MATCH(Edges[[#This Row],[Vertex 2]],GroupVertices[Vertex],0)),1,1,"")</f>
        <v>1</v>
      </c>
    </row>
    <row r="696" spans="1:16" ht="15.75" customHeight="1" thickTop="1" thickBot="1" x14ac:dyDescent="0.3">
      <c r="A696" s="76" t="s">
        <v>215</v>
      </c>
      <c r="B696" s="76" t="s">
        <v>216</v>
      </c>
      <c r="C696" s="77"/>
      <c r="D696" s="78">
        <v>1.1428571428571428</v>
      </c>
      <c r="E696" s="79"/>
      <c r="F696" s="80"/>
      <c r="G696" s="77"/>
      <c r="H696" s="81"/>
      <c r="I696" s="82"/>
      <c r="J696" s="82"/>
      <c r="K696" s="51"/>
      <c r="L696" s="83">
        <v>696</v>
      </c>
      <c r="M696" s="83"/>
      <c r="N696" s="84">
        <v>2</v>
      </c>
      <c r="O696" s="93" t="str">
        <f>REPLACE(INDEX(GroupVertices[Group], MATCH(Edges[[#This Row],[Vertex 1]],GroupVertices[Vertex],0)),1,1,"")</f>
        <v>1</v>
      </c>
      <c r="P696" s="93" t="str">
        <f>REPLACE(INDEX(GroupVertices[Group], MATCH(Edges[[#This Row],[Vertex 2]],GroupVertices[Vertex],0)),1,1,"")</f>
        <v>1</v>
      </c>
    </row>
    <row r="697" spans="1:16" ht="15.75" customHeight="1" thickTop="1" thickBot="1" x14ac:dyDescent="0.3">
      <c r="A697" s="76" t="s">
        <v>215</v>
      </c>
      <c r="B697" s="76" t="s">
        <v>217</v>
      </c>
      <c r="C697" s="77"/>
      <c r="D697" s="78">
        <v>2</v>
      </c>
      <c r="E697" s="79"/>
      <c r="F697" s="80"/>
      <c r="G697" s="77"/>
      <c r="H697" s="81"/>
      <c r="I697" s="82"/>
      <c r="J697" s="82"/>
      <c r="K697" s="51"/>
      <c r="L697" s="83">
        <v>697</v>
      </c>
      <c r="M697" s="83"/>
      <c r="N697" s="84">
        <v>8</v>
      </c>
      <c r="O697" s="93" t="str">
        <f>REPLACE(INDEX(GroupVertices[Group], MATCH(Edges[[#This Row],[Vertex 1]],GroupVertices[Vertex],0)),1,1,"")</f>
        <v>1</v>
      </c>
      <c r="P697" s="93" t="str">
        <f>REPLACE(INDEX(GroupVertices[Group], MATCH(Edges[[#This Row],[Vertex 2]],GroupVertices[Vertex],0)),1,1,"")</f>
        <v>1</v>
      </c>
    </row>
    <row r="698" spans="1:16" ht="15.75" customHeight="1" thickTop="1" thickBot="1" x14ac:dyDescent="0.3">
      <c r="A698" s="76" t="s">
        <v>215</v>
      </c>
      <c r="B698" s="76" t="s">
        <v>218</v>
      </c>
      <c r="C698" s="77"/>
      <c r="D698" s="78">
        <v>1.1428571428571428</v>
      </c>
      <c r="E698" s="79"/>
      <c r="F698" s="80"/>
      <c r="G698" s="77"/>
      <c r="H698" s="81"/>
      <c r="I698" s="82"/>
      <c r="J698" s="82"/>
      <c r="K698" s="51"/>
      <c r="L698" s="83">
        <v>698</v>
      </c>
      <c r="M698" s="83"/>
      <c r="N698" s="84">
        <v>2</v>
      </c>
      <c r="O698" s="93" t="str">
        <f>REPLACE(INDEX(GroupVertices[Group], MATCH(Edges[[#This Row],[Vertex 1]],GroupVertices[Vertex],0)),1,1,"")</f>
        <v>1</v>
      </c>
      <c r="P698" s="93" t="str">
        <f>REPLACE(INDEX(GroupVertices[Group], MATCH(Edges[[#This Row],[Vertex 2]],GroupVertices[Vertex],0)),1,1,"")</f>
        <v>1</v>
      </c>
    </row>
    <row r="699" spans="1:16" ht="15.75" customHeight="1" thickTop="1" thickBot="1" x14ac:dyDescent="0.3">
      <c r="A699" s="76" t="s">
        <v>215</v>
      </c>
      <c r="B699" s="76" t="s">
        <v>219</v>
      </c>
      <c r="C699" s="77"/>
      <c r="D699" s="78">
        <v>1.1428571428571428</v>
      </c>
      <c r="E699" s="79"/>
      <c r="F699" s="80"/>
      <c r="G699" s="77"/>
      <c r="H699" s="81"/>
      <c r="I699" s="82"/>
      <c r="J699" s="82"/>
      <c r="K699" s="51"/>
      <c r="L699" s="83">
        <v>699</v>
      </c>
      <c r="M699" s="83"/>
      <c r="N699" s="84">
        <v>2</v>
      </c>
      <c r="O699" s="93" t="str">
        <f>REPLACE(INDEX(GroupVertices[Group], MATCH(Edges[[#This Row],[Vertex 1]],GroupVertices[Vertex],0)),1,1,"")</f>
        <v>1</v>
      </c>
      <c r="P699" s="93" t="str">
        <f>REPLACE(INDEX(GroupVertices[Group], MATCH(Edges[[#This Row],[Vertex 2]],GroupVertices[Vertex],0)),1,1,"")</f>
        <v>1</v>
      </c>
    </row>
    <row r="700" spans="1:16" ht="15.75" customHeight="1" thickTop="1" thickBot="1" x14ac:dyDescent="0.3">
      <c r="A700" s="76" t="s">
        <v>215</v>
      </c>
      <c r="B700" s="76" t="s">
        <v>220</v>
      </c>
      <c r="C700" s="77"/>
      <c r="D700" s="78">
        <v>1.1428571428571428</v>
      </c>
      <c r="E700" s="79"/>
      <c r="F700" s="80"/>
      <c r="G700" s="77"/>
      <c r="H700" s="81"/>
      <c r="I700" s="82"/>
      <c r="J700" s="82"/>
      <c r="K700" s="51"/>
      <c r="L700" s="83">
        <v>700</v>
      </c>
      <c r="M700" s="83"/>
      <c r="N700" s="84">
        <v>2</v>
      </c>
      <c r="O700" s="93" t="str">
        <f>REPLACE(INDEX(GroupVertices[Group], MATCH(Edges[[#This Row],[Vertex 1]],GroupVertices[Vertex],0)),1,1,"")</f>
        <v>1</v>
      </c>
      <c r="P700" s="93" t="str">
        <f>REPLACE(INDEX(GroupVertices[Group], MATCH(Edges[[#This Row],[Vertex 2]],GroupVertices[Vertex],0)),1,1,"")</f>
        <v>1</v>
      </c>
    </row>
    <row r="701" spans="1:16" ht="15.75" customHeight="1" thickTop="1" thickBot="1" x14ac:dyDescent="0.3">
      <c r="A701" s="76" t="s">
        <v>215</v>
      </c>
      <c r="B701" s="76" t="s">
        <v>180</v>
      </c>
      <c r="C701" s="77"/>
      <c r="D701" s="78">
        <v>1.1428571428571428</v>
      </c>
      <c r="E701" s="79"/>
      <c r="F701" s="80"/>
      <c r="G701" s="77"/>
      <c r="H701" s="81"/>
      <c r="I701" s="82"/>
      <c r="J701" s="82"/>
      <c r="K701" s="51"/>
      <c r="L701" s="83">
        <v>701</v>
      </c>
      <c r="M701" s="83"/>
      <c r="N701" s="84">
        <v>2</v>
      </c>
      <c r="O701" s="93" t="str">
        <f>REPLACE(INDEX(GroupVertices[Group], MATCH(Edges[[#This Row],[Vertex 1]],GroupVertices[Vertex],0)),1,1,"")</f>
        <v>1</v>
      </c>
      <c r="P701" s="93" t="str">
        <f>REPLACE(INDEX(GroupVertices[Group], MATCH(Edges[[#This Row],[Vertex 2]],GroupVertices[Vertex],0)),1,1,"")</f>
        <v>1</v>
      </c>
    </row>
    <row r="702" spans="1:16" ht="15.75" customHeight="1" thickTop="1" thickBot="1" x14ac:dyDescent="0.3">
      <c r="A702" s="76" t="s">
        <v>614</v>
      </c>
      <c r="B702" s="76" t="s">
        <v>274</v>
      </c>
      <c r="C702" s="77"/>
      <c r="D702" s="78">
        <v>1.1428571428571428</v>
      </c>
      <c r="E702" s="79"/>
      <c r="F702" s="80"/>
      <c r="G702" s="77"/>
      <c r="H702" s="81"/>
      <c r="I702" s="82"/>
      <c r="J702" s="82"/>
      <c r="K702" s="51"/>
      <c r="L702" s="83">
        <v>702</v>
      </c>
      <c r="M702" s="83"/>
      <c r="N702" s="84">
        <v>2</v>
      </c>
      <c r="O702" s="93" t="str">
        <f>REPLACE(INDEX(GroupVertices[Group], MATCH(Edges[[#This Row],[Vertex 1]],GroupVertices[Vertex],0)),1,1,"")</f>
        <v>1</v>
      </c>
      <c r="P702" s="93" t="str">
        <f>REPLACE(INDEX(GroupVertices[Group], MATCH(Edges[[#This Row],[Vertex 2]],GroupVertices[Vertex],0)),1,1,"")</f>
        <v>1</v>
      </c>
    </row>
    <row r="703" spans="1:16" ht="15.75" customHeight="1" thickTop="1" thickBot="1" x14ac:dyDescent="0.3">
      <c r="A703" s="76" t="s">
        <v>533</v>
      </c>
      <c r="B703" s="76" t="s">
        <v>361</v>
      </c>
      <c r="C703" s="77"/>
      <c r="D703" s="78">
        <v>1</v>
      </c>
      <c r="E703" s="79"/>
      <c r="F703" s="80"/>
      <c r="G703" s="77"/>
      <c r="H703" s="81"/>
      <c r="I703" s="82"/>
      <c r="J703" s="82"/>
      <c r="K703" s="51"/>
      <c r="L703" s="83">
        <v>703</v>
      </c>
      <c r="M703" s="83"/>
      <c r="N703" s="84">
        <v>1</v>
      </c>
      <c r="O703" s="93" t="str">
        <f>REPLACE(INDEX(GroupVertices[Group], MATCH(Edges[[#This Row],[Vertex 1]],GroupVertices[Vertex],0)),1,1,"")</f>
        <v>1</v>
      </c>
      <c r="P703" s="93" t="str">
        <f>REPLACE(INDEX(GroupVertices[Group], MATCH(Edges[[#This Row],[Vertex 2]],GroupVertices[Vertex],0)),1,1,"")</f>
        <v>1</v>
      </c>
    </row>
    <row r="704" spans="1:16" ht="15.75" customHeight="1" thickTop="1" thickBot="1" x14ac:dyDescent="0.3">
      <c r="A704" s="76" t="s">
        <v>533</v>
      </c>
      <c r="B704" s="76" t="s">
        <v>313</v>
      </c>
      <c r="C704" s="77"/>
      <c r="D704" s="78">
        <v>1</v>
      </c>
      <c r="E704" s="79"/>
      <c r="F704" s="80"/>
      <c r="G704" s="77"/>
      <c r="H704" s="81"/>
      <c r="I704" s="82"/>
      <c r="J704" s="82"/>
      <c r="K704" s="51"/>
      <c r="L704" s="83">
        <v>704</v>
      </c>
      <c r="M704" s="83"/>
      <c r="N704" s="84">
        <v>1</v>
      </c>
      <c r="O704" s="93" t="str">
        <f>REPLACE(INDEX(GroupVertices[Group], MATCH(Edges[[#This Row],[Vertex 1]],GroupVertices[Vertex],0)),1,1,"")</f>
        <v>1</v>
      </c>
      <c r="P704" s="93" t="str">
        <f>REPLACE(INDEX(GroupVertices[Group], MATCH(Edges[[#This Row],[Vertex 2]],GroupVertices[Vertex],0)),1,1,"")</f>
        <v>1</v>
      </c>
    </row>
    <row r="705" spans="1:16" ht="15.75" customHeight="1" thickTop="1" thickBot="1" x14ac:dyDescent="0.3">
      <c r="A705" s="76" t="s">
        <v>533</v>
      </c>
      <c r="B705" s="76" t="s">
        <v>534</v>
      </c>
      <c r="C705" s="77"/>
      <c r="D705" s="78">
        <v>1</v>
      </c>
      <c r="E705" s="79"/>
      <c r="F705" s="80"/>
      <c r="G705" s="77"/>
      <c r="H705" s="81"/>
      <c r="I705" s="82"/>
      <c r="J705" s="82"/>
      <c r="K705" s="51"/>
      <c r="L705" s="83">
        <v>705</v>
      </c>
      <c r="M705" s="83"/>
      <c r="N705" s="84">
        <v>1</v>
      </c>
      <c r="O705" s="93" t="str">
        <f>REPLACE(INDEX(GroupVertices[Group], MATCH(Edges[[#This Row],[Vertex 1]],GroupVertices[Vertex],0)),1,1,"")</f>
        <v>1</v>
      </c>
      <c r="P705" s="93" t="str">
        <f>REPLACE(INDEX(GroupVertices[Group], MATCH(Edges[[#This Row],[Vertex 2]],GroupVertices[Vertex],0)),1,1,"")</f>
        <v>1</v>
      </c>
    </row>
    <row r="706" spans="1:16" ht="15.75" customHeight="1" thickTop="1" thickBot="1" x14ac:dyDescent="0.3">
      <c r="A706" s="76" t="s">
        <v>533</v>
      </c>
      <c r="B706" s="76" t="s">
        <v>535</v>
      </c>
      <c r="C706" s="77"/>
      <c r="D706" s="78">
        <v>1</v>
      </c>
      <c r="E706" s="79"/>
      <c r="F706" s="80"/>
      <c r="G706" s="77"/>
      <c r="H706" s="81"/>
      <c r="I706" s="82"/>
      <c r="J706" s="82"/>
      <c r="K706" s="51"/>
      <c r="L706" s="83">
        <v>706</v>
      </c>
      <c r="M706" s="83"/>
      <c r="N706" s="84">
        <v>1</v>
      </c>
      <c r="O706" s="93" t="str">
        <f>REPLACE(INDEX(GroupVertices[Group], MATCH(Edges[[#This Row],[Vertex 1]],GroupVertices[Vertex],0)),1,1,"")</f>
        <v>1</v>
      </c>
      <c r="P706" s="93" t="str">
        <f>REPLACE(INDEX(GroupVertices[Group], MATCH(Edges[[#This Row],[Vertex 2]],GroupVertices[Vertex],0)),1,1,"")</f>
        <v>1</v>
      </c>
    </row>
    <row r="707" spans="1:16" ht="15.75" customHeight="1" thickTop="1" thickBot="1" x14ac:dyDescent="0.3">
      <c r="A707" s="76" t="s">
        <v>533</v>
      </c>
      <c r="B707" s="76" t="s">
        <v>536</v>
      </c>
      <c r="C707" s="77"/>
      <c r="D707" s="78">
        <v>1</v>
      </c>
      <c r="E707" s="79"/>
      <c r="F707" s="80"/>
      <c r="G707" s="77"/>
      <c r="H707" s="81"/>
      <c r="I707" s="82"/>
      <c r="J707" s="82"/>
      <c r="K707" s="51"/>
      <c r="L707" s="83">
        <v>707</v>
      </c>
      <c r="M707" s="83"/>
      <c r="N707" s="84">
        <v>1</v>
      </c>
      <c r="O707" s="93" t="str">
        <f>REPLACE(INDEX(GroupVertices[Group], MATCH(Edges[[#This Row],[Vertex 1]],GroupVertices[Vertex],0)),1,1,"")</f>
        <v>1</v>
      </c>
      <c r="P707" s="93" t="str">
        <f>REPLACE(INDEX(GroupVertices[Group], MATCH(Edges[[#This Row],[Vertex 2]],GroupVertices[Vertex],0)),1,1,"")</f>
        <v>1</v>
      </c>
    </row>
    <row r="708" spans="1:16" ht="15.75" customHeight="1" thickTop="1" thickBot="1" x14ac:dyDescent="0.3">
      <c r="A708" s="76" t="s">
        <v>533</v>
      </c>
      <c r="B708" s="76" t="s">
        <v>537</v>
      </c>
      <c r="C708" s="77"/>
      <c r="D708" s="78">
        <v>1</v>
      </c>
      <c r="E708" s="79"/>
      <c r="F708" s="80"/>
      <c r="G708" s="77"/>
      <c r="H708" s="81"/>
      <c r="I708" s="82"/>
      <c r="J708" s="82"/>
      <c r="K708" s="51"/>
      <c r="L708" s="83">
        <v>708</v>
      </c>
      <c r="M708" s="83"/>
      <c r="N708" s="84">
        <v>1</v>
      </c>
      <c r="O708" s="93" t="str">
        <f>REPLACE(INDEX(GroupVertices[Group], MATCH(Edges[[#This Row],[Vertex 1]],GroupVertices[Vertex],0)),1,1,"")</f>
        <v>1</v>
      </c>
      <c r="P708" s="93" t="str">
        <f>REPLACE(INDEX(GroupVertices[Group], MATCH(Edges[[#This Row],[Vertex 2]],GroupVertices[Vertex],0)),1,1,"")</f>
        <v>1</v>
      </c>
    </row>
    <row r="709" spans="1:16" ht="15.75" customHeight="1" thickTop="1" thickBot="1" x14ac:dyDescent="0.3">
      <c r="A709" s="76" t="s">
        <v>263</v>
      </c>
      <c r="B709" s="76" t="s">
        <v>266</v>
      </c>
      <c r="C709" s="77"/>
      <c r="D709" s="78">
        <v>1</v>
      </c>
      <c r="E709" s="79"/>
      <c r="F709" s="80"/>
      <c r="G709" s="77"/>
      <c r="H709" s="81"/>
      <c r="I709" s="82"/>
      <c r="J709" s="82"/>
      <c r="K709" s="51"/>
      <c r="L709" s="83">
        <v>709</v>
      </c>
      <c r="M709" s="83"/>
      <c r="N709" s="84">
        <v>1</v>
      </c>
      <c r="O709" s="93" t="str">
        <f>REPLACE(INDEX(GroupVertices[Group], MATCH(Edges[[#This Row],[Vertex 1]],GroupVertices[Vertex],0)),1,1,"")</f>
        <v>1</v>
      </c>
      <c r="P709" s="93" t="str">
        <f>REPLACE(INDEX(GroupVertices[Group], MATCH(Edges[[#This Row],[Vertex 2]],GroupVertices[Vertex],0)),1,1,"")</f>
        <v>1</v>
      </c>
    </row>
    <row r="710" spans="1:16" ht="15.75" customHeight="1" thickTop="1" thickBot="1" x14ac:dyDescent="0.3">
      <c r="A710" s="76" t="s">
        <v>263</v>
      </c>
      <c r="B710" s="76" t="s">
        <v>274</v>
      </c>
      <c r="C710" s="77"/>
      <c r="D710" s="78">
        <v>1</v>
      </c>
      <c r="E710" s="79"/>
      <c r="F710" s="80"/>
      <c r="G710" s="77"/>
      <c r="H710" s="81"/>
      <c r="I710" s="82"/>
      <c r="J710" s="82"/>
      <c r="K710" s="51"/>
      <c r="L710" s="83">
        <v>710</v>
      </c>
      <c r="M710" s="83"/>
      <c r="N710" s="84">
        <v>1</v>
      </c>
      <c r="O710" s="93" t="str">
        <f>REPLACE(INDEX(GroupVertices[Group], MATCH(Edges[[#This Row],[Vertex 1]],GroupVertices[Vertex],0)),1,1,"")</f>
        <v>1</v>
      </c>
      <c r="P710" s="93" t="str">
        <f>REPLACE(INDEX(GroupVertices[Group], MATCH(Edges[[#This Row],[Vertex 2]],GroupVertices[Vertex],0)),1,1,"")</f>
        <v>1</v>
      </c>
    </row>
    <row r="711" spans="1:16" ht="15.75" customHeight="1" thickTop="1" thickBot="1" x14ac:dyDescent="0.3">
      <c r="A711" s="76" t="s">
        <v>264</v>
      </c>
      <c r="B711" s="76" t="s">
        <v>615</v>
      </c>
      <c r="C711" s="77"/>
      <c r="D711" s="78">
        <v>1</v>
      </c>
      <c r="E711" s="79"/>
      <c r="F711" s="80"/>
      <c r="G711" s="77"/>
      <c r="H711" s="81"/>
      <c r="I711" s="82"/>
      <c r="J711" s="82"/>
      <c r="K711" s="51"/>
      <c r="L711" s="83">
        <v>711</v>
      </c>
      <c r="M711" s="83"/>
      <c r="N711" s="84">
        <v>1</v>
      </c>
      <c r="O711" s="93" t="str">
        <f>REPLACE(INDEX(GroupVertices[Group], MATCH(Edges[[#This Row],[Vertex 1]],GroupVertices[Vertex],0)),1,1,"")</f>
        <v>1</v>
      </c>
      <c r="P711" s="93" t="str">
        <f>REPLACE(INDEX(GroupVertices[Group], MATCH(Edges[[#This Row],[Vertex 2]],GroupVertices[Vertex],0)),1,1,"")</f>
        <v>1</v>
      </c>
    </row>
    <row r="712" spans="1:16" ht="15.75" customHeight="1" thickTop="1" thickBot="1" x14ac:dyDescent="0.3">
      <c r="A712" s="76" t="s">
        <v>264</v>
      </c>
      <c r="B712" s="76" t="s">
        <v>616</v>
      </c>
      <c r="C712" s="77"/>
      <c r="D712" s="78">
        <v>1</v>
      </c>
      <c r="E712" s="79"/>
      <c r="F712" s="80"/>
      <c r="G712" s="77"/>
      <c r="H712" s="81"/>
      <c r="I712" s="82"/>
      <c r="J712" s="82"/>
      <c r="K712" s="51"/>
      <c r="L712" s="83">
        <v>712</v>
      </c>
      <c r="M712" s="83"/>
      <c r="N712" s="84">
        <v>1</v>
      </c>
      <c r="O712" s="93" t="str">
        <f>REPLACE(INDEX(GroupVertices[Group], MATCH(Edges[[#This Row],[Vertex 1]],GroupVertices[Vertex],0)),1,1,"")</f>
        <v>1</v>
      </c>
      <c r="P712" s="93" t="str">
        <f>REPLACE(INDEX(GroupVertices[Group], MATCH(Edges[[#This Row],[Vertex 2]],GroupVertices[Vertex],0)),1,1,"")</f>
        <v>1</v>
      </c>
    </row>
    <row r="713" spans="1:16" ht="15.75" customHeight="1" thickTop="1" thickBot="1" x14ac:dyDescent="0.3">
      <c r="A713" s="76" t="s">
        <v>264</v>
      </c>
      <c r="B713" s="76" t="s">
        <v>485</v>
      </c>
      <c r="C713" s="77"/>
      <c r="D713" s="78">
        <v>1.4285714285714286</v>
      </c>
      <c r="E713" s="79"/>
      <c r="F713" s="80"/>
      <c r="G713" s="77"/>
      <c r="H713" s="81"/>
      <c r="I713" s="82"/>
      <c r="J713" s="82"/>
      <c r="K713" s="51"/>
      <c r="L713" s="83">
        <v>713</v>
      </c>
      <c r="M713" s="83"/>
      <c r="N713" s="84">
        <v>4</v>
      </c>
      <c r="O713" s="93" t="str">
        <f>REPLACE(INDEX(GroupVertices[Group], MATCH(Edges[[#This Row],[Vertex 1]],GroupVertices[Vertex],0)),1,1,"")</f>
        <v>1</v>
      </c>
      <c r="P713" s="93" t="str">
        <f>REPLACE(INDEX(GroupVertices[Group], MATCH(Edges[[#This Row],[Vertex 2]],GroupVertices[Vertex],0)),1,1,"")</f>
        <v>1</v>
      </c>
    </row>
    <row r="714" spans="1:16" ht="15.75" customHeight="1" thickTop="1" thickBot="1" x14ac:dyDescent="0.3">
      <c r="A714" s="76" t="s">
        <v>264</v>
      </c>
      <c r="B714" s="76" t="s">
        <v>617</v>
      </c>
      <c r="C714" s="77"/>
      <c r="D714" s="78">
        <v>1.8571428571428572</v>
      </c>
      <c r="E714" s="79"/>
      <c r="F714" s="80"/>
      <c r="G714" s="77"/>
      <c r="H714" s="81"/>
      <c r="I714" s="82"/>
      <c r="J714" s="82"/>
      <c r="K714" s="51"/>
      <c r="L714" s="83">
        <v>714</v>
      </c>
      <c r="M714" s="83"/>
      <c r="N714" s="84">
        <v>7</v>
      </c>
      <c r="O714" s="93" t="str">
        <f>REPLACE(INDEX(GroupVertices[Group], MATCH(Edges[[#This Row],[Vertex 1]],GroupVertices[Vertex],0)),1,1,"")</f>
        <v>1</v>
      </c>
      <c r="P714" s="93" t="str">
        <f>REPLACE(INDEX(GroupVertices[Group], MATCH(Edges[[#This Row],[Vertex 2]],GroupVertices[Vertex],0)),1,1,"")</f>
        <v>1</v>
      </c>
    </row>
    <row r="715" spans="1:16" ht="15.75" customHeight="1" thickTop="1" thickBot="1" x14ac:dyDescent="0.3">
      <c r="A715" s="76" t="s">
        <v>264</v>
      </c>
      <c r="B715" s="76" t="s">
        <v>486</v>
      </c>
      <c r="C715" s="77"/>
      <c r="D715" s="78">
        <v>1.5714285714285714</v>
      </c>
      <c r="E715" s="79"/>
      <c r="F715" s="80"/>
      <c r="G715" s="77"/>
      <c r="H715" s="81"/>
      <c r="I715" s="82"/>
      <c r="J715" s="82"/>
      <c r="K715" s="51"/>
      <c r="L715" s="83">
        <v>715</v>
      </c>
      <c r="M715" s="83"/>
      <c r="N715" s="84">
        <v>5</v>
      </c>
      <c r="O715" s="93" t="str">
        <f>REPLACE(INDEX(GroupVertices[Group], MATCH(Edges[[#This Row],[Vertex 1]],GroupVertices[Vertex],0)),1,1,"")</f>
        <v>1</v>
      </c>
      <c r="P715" s="93" t="str">
        <f>REPLACE(INDEX(GroupVertices[Group], MATCH(Edges[[#This Row],[Vertex 2]],GroupVertices[Vertex],0)),1,1,"")</f>
        <v>1</v>
      </c>
    </row>
    <row r="716" spans="1:16" ht="15.75" customHeight="1" thickTop="1" thickBot="1" x14ac:dyDescent="0.3">
      <c r="A716" s="76" t="s">
        <v>264</v>
      </c>
      <c r="B716" s="76" t="s">
        <v>487</v>
      </c>
      <c r="C716" s="77"/>
      <c r="D716" s="78">
        <v>1</v>
      </c>
      <c r="E716" s="79"/>
      <c r="F716" s="80"/>
      <c r="G716" s="77"/>
      <c r="H716" s="81"/>
      <c r="I716" s="82"/>
      <c r="J716" s="82"/>
      <c r="K716" s="51"/>
      <c r="L716" s="83">
        <v>716</v>
      </c>
      <c r="M716" s="83"/>
      <c r="N716" s="84">
        <v>1</v>
      </c>
      <c r="O716" s="93" t="str">
        <f>REPLACE(INDEX(GroupVertices[Group], MATCH(Edges[[#This Row],[Vertex 1]],GroupVertices[Vertex],0)),1,1,"")</f>
        <v>1</v>
      </c>
      <c r="P716" s="93" t="str">
        <f>REPLACE(INDEX(GroupVertices[Group], MATCH(Edges[[#This Row],[Vertex 2]],GroupVertices[Vertex],0)),1,1,"")</f>
        <v>1</v>
      </c>
    </row>
    <row r="717" spans="1:16" ht="15.75" customHeight="1" thickTop="1" thickBot="1" x14ac:dyDescent="0.3">
      <c r="A717" s="76" t="s">
        <v>264</v>
      </c>
      <c r="B717" s="76" t="s">
        <v>271</v>
      </c>
      <c r="C717" s="77"/>
      <c r="D717" s="78">
        <v>1.4285714285714286</v>
      </c>
      <c r="E717" s="79"/>
      <c r="F717" s="80"/>
      <c r="G717" s="77"/>
      <c r="H717" s="81"/>
      <c r="I717" s="82"/>
      <c r="J717" s="82"/>
      <c r="K717" s="51"/>
      <c r="L717" s="83">
        <v>717</v>
      </c>
      <c r="M717" s="83"/>
      <c r="N717" s="84">
        <v>4</v>
      </c>
      <c r="O717" s="93" t="str">
        <f>REPLACE(INDEX(GroupVertices[Group], MATCH(Edges[[#This Row],[Vertex 1]],GroupVertices[Vertex],0)),1,1,"")</f>
        <v>1</v>
      </c>
      <c r="P717" s="93" t="str">
        <f>REPLACE(INDEX(GroupVertices[Group], MATCH(Edges[[#This Row],[Vertex 2]],GroupVertices[Vertex],0)),1,1,"")</f>
        <v>1</v>
      </c>
    </row>
    <row r="718" spans="1:16" ht="15.75" customHeight="1" thickTop="1" thickBot="1" x14ac:dyDescent="0.3">
      <c r="A718" s="76" t="s">
        <v>264</v>
      </c>
      <c r="B718" s="76" t="s">
        <v>272</v>
      </c>
      <c r="C718" s="77"/>
      <c r="D718" s="78">
        <v>1.1428571428571428</v>
      </c>
      <c r="E718" s="79"/>
      <c r="F718" s="80"/>
      <c r="G718" s="77"/>
      <c r="H718" s="81"/>
      <c r="I718" s="82"/>
      <c r="J718" s="82"/>
      <c r="K718" s="51"/>
      <c r="L718" s="83">
        <v>718</v>
      </c>
      <c r="M718" s="83"/>
      <c r="N718" s="84">
        <v>2</v>
      </c>
      <c r="O718" s="93" t="str">
        <f>REPLACE(INDEX(GroupVertices[Group], MATCH(Edges[[#This Row],[Vertex 1]],GroupVertices[Vertex],0)),1,1,"")</f>
        <v>1</v>
      </c>
      <c r="P718" s="93" t="str">
        <f>REPLACE(INDEX(GroupVertices[Group], MATCH(Edges[[#This Row],[Vertex 2]],GroupVertices[Vertex],0)),1,1,"")</f>
        <v>1</v>
      </c>
    </row>
    <row r="719" spans="1:16" ht="15.75" customHeight="1" thickTop="1" thickBot="1" x14ac:dyDescent="0.3">
      <c r="A719" s="76" t="s">
        <v>553</v>
      </c>
      <c r="B719" s="76" t="s">
        <v>554</v>
      </c>
      <c r="C719" s="77"/>
      <c r="D719" s="78">
        <v>1</v>
      </c>
      <c r="E719" s="79"/>
      <c r="F719" s="80"/>
      <c r="G719" s="77"/>
      <c r="H719" s="81"/>
      <c r="I719" s="82"/>
      <c r="J719" s="82"/>
      <c r="K719" s="51"/>
      <c r="L719" s="83">
        <v>719</v>
      </c>
      <c r="M719" s="83"/>
      <c r="N719" s="84">
        <v>1</v>
      </c>
      <c r="O719" s="93" t="str">
        <f>REPLACE(INDEX(GroupVertices[Group], MATCH(Edges[[#This Row],[Vertex 1]],GroupVertices[Vertex],0)),1,1,"")</f>
        <v>14</v>
      </c>
      <c r="P719" s="93" t="str">
        <f>REPLACE(INDEX(GroupVertices[Group], MATCH(Edges[[#This Row],[Vertex 2]],GroupVertices[Vertex],0)),1,1,"")</f>
        <v>14</v>
      </c>
    </row>
    <row r="720" spans="1:16" ht="15.75" customHeight="1" thickTop="1" thickBot="1" x14ac:dyDescent="0.3">
      <c r="A720" s="76" t="s">
        <v>618</v>
      </c>
      <c r="B720" s="76" t="s">
        <v>511</v>
      </c>
      <c r="C720" s="77"/>
      <c r="D720" s="78">
        <v>1.1428571428571428</v>
      </c>
      <c r="E720" s="79"/>
      <c r="F720" s="80"/>
      <c r="G720" s="77"/>
      <c r="H720" s="81"/>
      <c r="I720" s="82"/>
      <c r="J720" s="82"/>
      <c r="K720" s="51"/>
      <c r="L720" s="83">
        <v>720</v>
      </c>
      <c r="M720" s="83"/>
      <c r="N720" s="84">
        <v>2</v>
      </c>
      <c r="O720" s="93" t="str">
        <f>REPLACE(INDEX(GroupVertices[Group], MATCH(Edges[[#This Row],[Vertex 1]],GroupVertices[Vertex],0)),1,1,"")</f>
        <v>1</v>
      </c>
      <c r="P720" s="93" t="str">
        <f>REPLACE(INDEX(GroupVertices[Group], MATCH(Edges[[#This Row],[Vertex 2]],GroupVertices[Vertex],0)),1,1,"")</f>
        <v>1</v>
      </c>
    </row>
    <row r="721" spans="1:16" ht="15.75" customHeight="1" thickTop="1" thickBot="1" x14ac:dyDescent="0.3">
      <c r="A721" s="76" t="s">
        <v>618</v>
      </c>
      <c r="B721" s="76" t="s">
        <v>619</v>
      </c>
      <c r="C721" s="77"/>
      <c r="D721" s="78">
        <v>2.1428571428571428</v>
      </c>
      <c r="E721" s="79"/>
      <c r="F721" s="80"/>
      <c r="G721" s="77"/>
      <c r="H721" s="81"/>
      <c r="I721" s="82"/>
      <c r="J721" s="82"/>
      <c r="K721" s="51"/>
      <c r="L721" s="83">
        <v>721</v>
      </c>
      <c r="M721" s="83"/>
      <c r="N721" s="84">
        <v>9</v>
      </c>
      <c r="O721" s="93" t="str">
        <f>REPLACE(INDEX(GroupVertices[Group], MATCH(Edges[[#This Row],[Vertex 1]],GroupVertices[Vertex],0)),1,1,"")</f>
        <v>1</v>
      </c>
      <c r="P721" s="93" t="str">
        <f>REPLACE(INDEX(GroupVertices[Group], MATCH(Edges[[#This Row],[Vertex 2]],GroupVertices[Vertex],0)),1,1,"")</f>
        <v>1</v>
      </c>
    </row>
    <row r="722" spans="1:16" ht="15.75" customHeight="1" thickTop="1" thickBot="1" x14ac:dyDescent="0.3">
      <c r="A722" s="76" t="s">
        <v>618</v>
      </c>
      <c r="B722" s="76" t="s">
        <v>331</v>
      </c>
      <c r="C722" s="77"/>
      <c r="D722" s="78">
        <v>1.1428571428571428</v>
      </c>
      <c r="E722" s="79"/>
      <c r="F722" s="80"/>
      <c r="G722" s="77"/>
      <c r="H722" s="81"/>
      <c r="I722" s="82"/>
      <c r="J722" s="82"/>
      <c r="K722" s="51"/>
      <c r="L722" s="83">
        <v>722</v>
      </c>
      <c r="M722" s="83"/>
      <c r="N722" s="84">
        <v>2</v>
      </c>
      <c r="O722" s="93" t="str">
        <f>REPLACE(INDEX(GroupVertices[Group], MATCH(Edges[[#This Row],[Vertex 1]],GroupVertices[Vertex],0)),1,1,"")</f>
        <v>1</v>
      </c>
      <c r="P722" s="93" t="str">
        <f>REPLACE(INDEX(GroupVertices[Group], MATCH(Edges[[#This Row],[Vertex 2]],GroupVertices[Vertex],0)),1,1,"")</f>
        <v>1</v>
      </c>
    </row>
    <row r="723" spans="1:16" ht="15.75" customHeight="1" thickTop="1" thickBot="1" x14ac:dyDescent="0.3">
      <c r="A723" s="76" t="s">
        <v>265</v>
      </c>
      <c r="B723" s="76" t="s">
        <v>219</v>
      </c>
      <c r="C723" s="77"/>
      <c r="D723" s="78">
        <v>1.1428571428571428</v>
      </c>
      <c r="E723" s="79"/>
      <c r="F723" s="80"/>
      <c r="G723" s="77"/>
      <c r="H723" s="81"/>
      <c r="I723" s="82"/>
      <c r="J723" s="82"/>
      <c r="K723" s="51"/>
      <c r="L723" s="83">
        <v>723</v>
      </c>
      <c r="M723" s="83"/>
      <c r="N723" s="84">
        <v>2</v>
      </c>
      <c r="O723" s="93" t="str">
        <f>REPLACE(INDEX(GroupVertices[Group], MATCH(Edges[[#This Row],[Vertex 1]],GroupVertices[Vertex],0)),1,1,"")</f>
        <v>1</v>
      </c>
      <c r="P723" s="93" t="str">
        <f>REPLACE(INDEX(GroupVertices[Group], MATCH(Edges[[#This Row],[Vertex 2]],GroupVertices[Vertex],0)),1,1,"")</f>
        <v>1</v>
      </c>
    </row>
    <row r="724" spans="1:16" ht="15.75" customHeight="1" thickTop="1" thickBot="1" x14ac:dyDescent="0.3">
      <c r="A724" s="76" t="s">
        <v>194</v>
      </c>
      <c r="B724" s="76" t="s">
        <v>195</v>
      </c>
      <c r="C724" s="77"/>
      <c r="D724" s="78">
        <v>1</v>
      </c>
      <c r="E724" s="79"/>
      <c r="F724" s="80"/>
      <c r="G724" s="77"/>
      <c r="H724" s="81"/>
      <c r="I724" s="82"/>
      <c r="J724" s="82"/>
      <c r="K724" s="51"/>
      <c r="L724" s="83">
        <v>724</v>
      </c>
      <c r="M724" s="83"/>
      <c r="N724" s="84">
        <v>1</v>
      </c>
      <c r="O724" s="93" t="str">
        <f>REPLACE(INDEX(GroupVertices[Group], MATCH(Edges[[#This Row],[Vertex 1]],GroupVertices[Vertex],0)),1,1,"")</f>
        <v>1</v>
      </c>
      <c r="P724" s="93" t="str">
        <f>REPLACE(INDEX(GroupVertices[Group], MATCH(Edges[[#This Row],[Vertex 2]],GroupVertices[Vertex],0)),1,1,"")</f>
        <v>1</v>
      </c>
    </row>
    <row r="725" spans="1:16" ht="15.75" customHeight="1" thickTop="1" thickBot="1" x14ac:dyDescent="0.3">
      <c r="A725" s="76" t="s">
        <v>560</v>
      </c>
      <c r="B725" s="76" t="s">
        <v>277</v>
      </c>
      <c r="C725" s="77"/>
      <c r="D725" s="78">
        <v>1.1428571428571428</v>
      </c>
      <c r="E725" s="79"/>
      <c r="F725" s="80"/>
      <c r="G725" s="77"/>
      <c r="H725" s="81"/>
      <c r="I725" s="82"/>
      <c r="J725" s="82"/>
      <c r="K725" s="51"/>
      <c r="L725" s="83">
        <v>725</v>
      </c>
      <c r="M725" s="83"/>
      <c r="N725" s="84">
        <v>2</v>
      </c>
      <c r="O725" s="93" t="str">
        <f>REPLACE(INDEX(GroupVertices[Group], MATCH(Edges[[#This Row],[Vertex 1]],GroupVertices[Vertex],0)),1,1,"")</f>
        <v>1</v>
      </c>
      <c r="P725" s="93" t="str">
        <f>REPLACE(INDEX(GroupVertices[Group], MATCH(Edges[[#This Row],[Vertex 2]],GroupVertices[Vertex],0)),1,1,"")</f>
        <v>1</v>
      </c>
    </row>
    <row r="726" spans="1:16" ht="15.75" customHeight="1" thickTop="1" thickBot="1" x14ac:dyDescent="0.3">
      <c r="A726" s="76" t="s">
        <v>560</v>
      </c>
      <c r="B726" s="76" t="s">
        <v>388</v>
      </c>
      <c r="C726" s="77"/>
      <c r="D726" s="78">
        <v>1</v>
      </c>
      <c r="E726" s="79"/>
      <c r="F726" s="80"/>
      <c r="G726" s="77"/>
      <c r="H726" s="81"/>
      <c r="I726" s="82"/>
      <c r="J726" s="82"/>
      <c r="K726" s="51"/>
      <c r="L726" s="83">
        <v>726</v>
      </c>
      <c r="M726" s="83"/>
      <c r="N726" s="84">
        <v>1</v>
      </c>
      <c r="O726" s="93" t="str">
        <f>REPLACE(INDEX(GroupVertices[Group], MATCH(Edges[[#This Row],[Vertex 1]],GroupVertices[Vertex],0)),1,1,"")</f>
        <v>1</v>
      </c>
      <c r="P726" s="93" t="str">
        <f>REPLACE(INDEX(GroupVertices[Group], MATCH(Edges[[#This Row],[Vertex 2]],GroupVertices[Vertex],0)),1,1,"")</f>
        <v>1</v>
      </c>
    </row>
    <row r="727" spans="1:16" ht="15.75" customHeight="1" thickTop="1" thickBot="1" x14ac:dyDescent="0.3">
      <c r="A727" s="76" t="s">
        <v>560</v>
      </c>
      <c r="B727" s="76" t="s">
        <v>561</v>
      </c>
      <c r="C727" s="77"/>
      <c r="D727" s="78">
        <v>1</v>
      </c>
      <c r="E727" s="79"/>
      <c r="F727" s="80"/>
      <c r="G727" s="77"/>
      <c r="H727" s="81"/>
      <c r="I727" s="82"/>
      <c r="J727" s="82"/>
      <c r="K727" s="51"/>
      <c r="L727" s="83">
        <v>727</v>
      </c>
      <c r="M727" s="83"/>
      <c r="N727" s="84">
        <v>1</v>
      </c>
      <c r="O727" s="93" t="str">
        <f>REPLACE(INDEX(GroupVertices[Group], MATCH(Edges[[#This Row],[Vertex 1]],GroupVertices[Vertex],0)),1,1,"")</f>
        <v>1</v>
      </c>
      <c r="P727" s="93" t="str">
        <f>REPLACE(INDEX(GroupVertices[Group], MATCH(Edges[[#This Row],[Vertex 2]],GroupVertices[Vertex],0)),1,1,"")</f>
        <v>1</v>
      </c>
    </row>
    <row r="728" spans="1:16" ht="15.75" customHeight="1" thickTop="1" thickBot="1" x14ac:dyDescent="0.3">
      <c r="A728" s="76" t="s">
        <v>620</v>
      </c>
      <c r="B728" s="76" t="s">
        <v>621</v>
      </c>
      <c r="C728" s="77"/>
      <c r="D728" s="78">
        <v>1</v>
      </c>
      <c r="E728" s="79"/>
      <c r="F728" s="80"/>
      <c r="G728" s="77"/>
      <c r="H728" s="81"/>
      <c r="I728" s="82"/>
      <c r="J728" s="82"/>
      <c r="K728" s="51"/>
      <c r="L728" s="83">
        <v>728</v>
      </c>
      <c r="M728" s="83"/>
      <c r="N728" s="84">
        <v>1</v>
      </c>
      <c r="O728" s="93" t="str">
        <f>REPLACE(INDEX(GroupVertices[Group], MATCH(Edges[[#This Row],[Vertex 1]],GroupVertices[Vertex],0)),1,1,"")</f>
        <v>61</v>
      </c>
      <c r="P728" s="93" t="str">
        <f>REPLACE(INDEX(GroupVertices[Group], MATCH(Edges[[#This Row],[Vertex 2]],GroupVertices[Vertex],0)),1,1,"")</f>
        <v>61</v>
      </c>
    </row>
    <row r="729" spans="1:16" ht="15.75" customHeight="1" thickTop="1" thickBot="1" x14ac:dyDescent="0.3">
      <c r="A729" s="76" t="s">
        <v>615</v>
      </c>
      <c r="B729" s="76" t="s">
        <v>616</v>
      </c>
      <c r="C729" s="77"/>
      <c r="D729" s="78">
        <v>1</v>
      </c>
      <c r="E729" s="79"/>
      <c r="F729" s="80"/>
      <c r="G729" s="77"/>
      <c r="H729" s="81"/>
      <c r="I729" s="82"/>
      <c r="J729" s="82"/>
      <c r="K729" s="51"/>
      <c r="L729" s="83">
        <v>729</v>
      </c>
      <c r="M729" s="83"/>
      <c r="N729" s="84">
        <v>1</v>
      </c>
      <c r="O729" s="93" t="str">
        <f>REPLACE(INDEX(GroupVertices[Group], MATCH(Edges[[#This Row],[Vertex 1]],GroupVertices[Vertex],0)),1,1,"")</f>
        <v>1</v>
      </c>
      <c r="P729" s="93" t="str">
        <f>REPLACE(INDEX(GroupVertices[Group], MATCH(Edges[[#This Row],[Vertex 2]],GroupVertices[Vertex],0)),1,1,"")</f>
        <v>1</v>
      </c>
    </row>
    <row r="730" spans="1:16" ht="15.75" customHeight="1" thickTop="1" thickBot="1" x14ac:dyDescent="0.3">
      <c r="A730" s="76" t="s">
        <v>615</v>
      </c>
      <c r="B730" s="76" t="s">
        <v>485</v>
      </c>
      <c r="C730" s="77"/>
      <c r="D730" s="78">
        <v>1.1428571428571428</v>
      </c>
      <c r="E730" s="79"/>
      <c r="F730" s="80"/>
      <c r="G730" s="77"/>
      <c r="H730" s="81"/>
      <c r="I730" s="82"/>
      <c r="J730" s="82"/>
      <c r="K730" s="51"/>
      <c r="L730" s="83">
        <v>730</v>
      </c>
      <c r="M730" s="83"/>
      <c r="N730" s="84">
        <v>2</v>
      </c>
      <c r="O730" s="93" t="str">
        <f>REPLACE(INDEX(GroupVertices[Group], MATCH(Edges[[#This Row],[Vertex 1]],GroupVertices[Vertex],0)),1,1,"")</f>
        <v>1</v>
      </c>
      <c r="P730" s="93" t="str">
        <f>REPLACE(INDEX(GroupVertices[Group], MATCH(Edges[[#This Row],[Vertex 2]],GroupVertices[Vertex],0)),1,1,"")</f>
        <v>1</v>
      </c>
    </row>
    <row r="731" spans="1:16" ht="15.75" customHeight="1" thickTop="1" thickBot="1" x14ac:dyDescent="0.3">
      <c r="A731" s="76" t="s">
        <v>615</v>
      </c>
      <c r="B731" s="76" t="s">
        <v>617</v>
      </c>
      <c r="C731" s="77"/>
      <c r="D731" s="78">
        <v>1.2857142857142856</v>
      </c>
      <c r="E731" s="79"/>
      <c r="F731" s="80"/>
      <c r="G731" s="77"/>
      <c r="H731" s="81"/>
      <c r="I731" s="82"/>
      <c r="J731" s="82"/>
      <c r="K731" s="51"/>
      <c r="L731" s="83">
        <v>731</v>
      </c>
      <c r="M731" s="83"/>
      <c r="N731" s="84">
        <v>3</v>
      </c>
      <c r="O731" s="93" t="str">
        <f>REPLACE(INDEX(GroupVertices[Group], MATCH(Edges[[#This Row],[Vertex 1]],GroupVertices[Vertex],0)),1,1,"")</f>
        <v>1</v>
      </c>
      <c r="P731" s="93" t="str">
        <f>REPLACE(INDEX(GroupVertices[Group], MATCH(Edges[[#This Row],[Vertex 2]],GroupVertices[Vertex],0)),1,1,"")</f>
        <v>1</v>
      </c>
    </row>
    <row r="732" spans="1:16" ht="15.75" customHeight="1" thickTop="1" thickBot="1" x14ac:dyDescent="0.3">
      <c r="A732" s="76" t="s">
        <v>615</v>
      </c>
      <c r="B732" s="76" t="s">
        <v>486</v>
      </c>
      <c r="C732" s="77"/>
      <c r="D732" s="78">
        <v>1.5714285714285714</v>
      </c>
      <c r="E732" s="79"/>
      <c r="F732" s="80"/>
      <c r="G732" s="77"/>
      <c r="H732" s="81"/>
      <c r="I732" s="82"/>
      <c r="J732" s="82"/>
      <c r="K732" s="51"/>
      <c r="L732" s="83">
        <v>732</v>
      </c>
      <c r="M732" s="83"/>
      <c r="N732" s="84">
        <v>5</v>
      </c>
      <c r="O732" s="93" t="str">
        <f>REPLACE(INDEX(GroupVertices[Group], MATCH(Edges[[#This Row],[Vertex 1]],GroupVertices[Vertex],0)),1,1,"")</f>
        <v>1</v>
      </c>
      <c r="P732" s="93" t="str">
        <f>REPLACE(INDEX(GroupVertices[Group], MATCH(Edges[[#This Row],[Vertex 2]],GroupVertices[Vertex],0)),1,1,"")</f>
        <v>1</v>
      </c>
    </row>
    <row r="733" spans="1:16" ht="15.75" customHeight="1" thickTop="1" thickBot="1" x14ac:dyDescent="0.3">
      <c r="A733" s="76" t="s">
        <v>615</v>
      </c>
      <c r="B733" s="76" t="s">
        <v>487</v>
      </c>
      <c r="C733" s="77"/>
      <c r="D733" s="78">
        <v>1</v>
      </c>
      <c r="E733" s="79"/>
      <c r="F733" s="80"/>
      <c r="G733" s="77"/>
      <c r="H733" s="81"/>
      <c r="I733" s="82"/>
      <c r="J733" s="82"/>
      <c r="K733" s="51"/>
      <c r="L733" s="83">
        <v>733</v>
      </c>
      <c r="M733" s="83"/>
      <c r="N733" s="84">
        <v>1</v>
      </c>
      <c r="O733" s="93" t="str">
        <f>REPLACE(INDEX(GroupVertices[Group], MATCH(Edges[[#This Row],[Vertex 1]],GroupVertices[Vertex],0)),1,1,"")</f>
        <v>1</v>
      </c>
      <c r="P733" s="93" t="str">
        <f>REPLACE(INDEX(GroupVertices[Group], MATCH(Edges[[#This Row],[Vertex 2]],GroupVertices[Vertex],0)),1,1,"")</f>
        <v>1</v>
      </c>
    </row>
    <row r="734" spans="1:16" ht="15.75" customHeight="1" thickTop="1" thickBot="1" x14ac:dyDescent="0.3">
      <c r="A734" s="76" t="s">
        <v>295</v>
      </c>
      <c r="B734" s="76" t="s">
        <v>622</v>
      </c>
      <c r="C734" s="77"/>
      <c r="D734" s="78">
        <v>1.1428571428571428</v>
      </c>
      <c r="E734" s="79"/>
      <c r="F734" s="80"/>
      <c r="G734" s="77"/>
      <c r="H734" s="81"/>
      <c r="I734" s="82"/>
      <c r="J734" s="82"/>
      <c r="K734" s="51"/>
      <c r="L734" s="83">
        <v>734</v>
      </c>
      <c r="M734" s="83"/>
      <c r="N734" s="84">
        <v>2</v>
      </c>
      <c r="O734" s="93" t="str">
        <f>REPLACE(INDEX(GroupVertices[Group], MATCH(Edges[[#This Row],[Vertex 1]],GroupVertices[Vertex],0)),1,1,"")</f>
        <v>7</v>
      </c>
      <c r="P734" s="93" t="str">
        <f>REPLACE(INDEX(GroupVertices[Group], MATCH(Edges[[#This Row],[Vertex 2]],GroupVertices[Vertex],0)),1,1,"")</f>
        <v>7</v>
      </c>
    </row>
    <row r="735" spans="1:16" ht="15.75" customHeight="1" thickTop="1" thickBot="1" x14ac:dyDescent="0.3">
      <c r="A735" s="76" t="s">
        <v>295</v>
      </c>
      <c r="B735" s="76" t="s">
        <v>296</v>
      </c>
      <c r="C735" s="77"/>
      <c r="D735" s="78">
        <v>1</v>
      </c>
      <c r="E735" s="79"/>
      <c r="F735" s="80"/>
      <c r="G735" s="77"/>
      <c r="H735" s="81"/>
      <c r="I735" s="82"/>
      <c r="J735" s="82"/>
      <c r="K735" s="51"/>
      <c r="L735" s="83">
        <v>735</v>
      </c>
      <c r="M735" s="83"/>
      <c r="N735" s="84">
        <v>1</v>
      </c>
      <c r="O735" s="93" t="str">
        <f>REPLACE(INDEX(GroupVertices[Group], MATCH(Edges[[#This Row],[Vertex 1]],GroupVertices[Vertex],0)),1,1,"")</f>
        <v>7</v>
      </c>
      <c r="P735" s="93" t="str">
        <f>REPLACE(INDEX(GroupVertices[Group], MATCH(Edges[[#This Row],[Vertex 2]],GroupVertices[Vertex],0)),1,1,"")</f>
        <v>7</v>
      </c>
    </row>
    <row r="736" spans="1:16" ht="15.75" customHeight="1" thickTop="1" thickBot="1" x14ac:dyDescent="0.3">
      <c r="A736" s="76" t="s">
        <v>295</v>
      </c>
      <c r="B736" s="76" t="s">
        <v>623</v>
      </c>
      <c r="C736" s="77"/>
      <c r="D736" s="78">
        <v>1</v>
      </c>
      <c r="E736" s="79"/>
      <c r="F736" s="80"/>
      <c r="G736" s="77"/>
      <c r="H736" s="81"/>
      <c r="I736" s="82"/>
      <c r="J736" s="82"/>
      <c r="K736" s="51"/>
      <c r="L736" s="83">
        <v>736</v>
      </c>
      <c r="M736" s="83"/>
      <c r="N736" s="84">
        <v>1</v>
      </c>
      <c r="O736" s="93" t="str">
        <f>REPLACE(INDEX(GroupVertices[Group], MATCH(Edges[[#This Row],[Vertex 1]],GroupVertices[Vertex],0)),1,1,"")</f>
        <v>7</v>
      </c>
      <c r="P736" s="93" t="str">
        <f>REPLACE(INDEX(GroupVertices[Group], MATCH(Edges[[#This Row],[Vertex 2]],GroupVertices[Vertex],0)),1,1,"")</f>
        <v>7</v>
      </c>
    </row>
    <row r="737" spans="1:16" ht="15.75" customHeight="1" thickTop="1" thickBot="1" x14ac:dyDescent="0.3">
      <c r="A737" s="76" t="s">
        <v>624</v>
      </c>
      <c r="B737" s="76" t="s">
        <v>243</v>
      </c>
      <c r="C737" s="77"/>
      <c r="D737" s="78">
        <v>1.4285714285714286</v>
      </c>
      <c r="E737" s="79"/>
      <c r="F737" s="80"/>
      <c r="G737" s="77"/>
      <c r="H737" s="81"/>
      <c r="I737" s="82"/>
      <c r="J737" s="82"/>
      <c r="K737" s="51"/>
      <c r="L737" s="83">
        <v>737</v>
      </c>
      <c r="M737" s="83"/>
      <c r="N737" s="84">
        <v>4</v>
      </c>
      <c r="O737" s="93" t="str">
        <f>REPLACE(INDEX(GroupVertices[Group], MATCH(Edges[[#This Row],[Vertex 1]],GroupVertices[Vertex],0)),1,1,"")</f>
        <v>1</v>
      </c>
      <c r="P737" s="93" t="str">
        <f>REPLACE(INDEX(GroupVertices[Group], MATCH(Edges[[#This Row],[Vertex 2]],GroupVertices[Vertex],0)),1,1,"")</f>
        <v>1</v>
      </c>
    </row>
    <row r="738" spans="1:16" ht="15.75" customHeight="1" thickTop="1" thickBot="1" x14ac:dyDescent="0.3">
      <c r="A738" s="76" t="s">
        <v>624</v>
      </c>
      <c r="B738" s="76" t="s">
        <v>625</v>
      </c>
      <c r="C738" s="77"/>
      <c r="D738" s="78">
        <v>1.1428571428571428</v>
      </c>
      <c r="E738" s="79"/>
      <c r="F738" s="80"/>
      <c r="G738" s="77"/>
      <c r="H738" s="81"/>
      <c r="I738" s="82"/>
      <c r="J738" s="82"/>
      <c r="K738" s="51"/>
      <c r="L738" s="83">
        <v>738</v>
      </c>
      <c r="M738" s="83"/>
      <c r="N738" s="84">
        <v>2</v>
      </c>
      <c r="O738" s="93" t="str">
        <f>REPLACE(INDEX(GroupVertices[Group], MATCH(Edges[[#This Row],[Vertex 1]],GroupVertices[Vertex],0)),1,1,"")</f>
        <v>1</v>
      </c>
      <c r="P738" s="93" t="str">
        <f>REPLACE(INDEX(GroupVertices[Group], MATCH(Edges[[#This Row],[Vertex 2]],GroupVertices[Vertex],0)),1,1,"")</f>
        <v>1</v>
      </c>
    </row>
    <row r="739" spans="1:16" ht="15.75" customHeight="1" thickTop="1" thickBot="1" x14ac:dyDescent="0.3">
      <c r="A739" s="76" t="s">
        <v>202</v>
      </c>
      <c r="B739" s="76" t="s">
        <v>204</v>
      </c>
      <c r="C739" s="77"/>
      <c r="D739" s="78">
        <v>1.4285714285714286</v>
      </c>
      <c r="E739" s="79"/>
      <c r="F739" s="80"/>
      <c r="G739" s="77"/>
      <c r="H739" s="81"/>
      <c r="I739" s="82"/>
      <c r="J739" s="82"/>
      <c r="K739" s="51"/>
      <c r="L739" s="83">
        <v>739</v>
      </c>
      <c r="M739" s="83"/>
      <c r="N739" s="84">
        <v>4</v>
      </c>
      <c r="O739" s="93" t="str">
        <f>REPLACE(INDEX(GroupVertices[Group], MATCH(Edges[[#This Row],[Vertex 1]],GroupVertices[Vertex],0)),1,1,"")</f>
        <v>1</v>
      </c>
      <c r="P739" s="93" t="str">
        <f>REPLACE(INDEX(GroupVertices[Group], MATCH(Edges[[#This Row],[Vertex 2]],GroupVertices[Vertex],0)),1,1,"")</f>
        <v>1</v>
      </c>
    </row>
    <row r="740" spans="1:16" ht="15.75" customHeight="1" thickTop="1" thickBot="1" x14ac:dyDescent="0.3">
      <c r="A740" s="76" t="s">
        <v>202</v>
      </c>
      <c r="B740" s="76" t="s">
        <v>205</v>
      </c>
      <c r="C740" s="77"/>
      <c r="D740" s="78">
        <v>1.1428571428571428</v>
      </c>
      <c r="E740" s="79"/>
      <c r="F740" s="80"/>
      <c r="G740" s="77"/>
      <c r="H740" s="81"/>
      <c r="I740" s="82"/>
      <c r="J740" s="82"/>
      <c r="K740" s="51"/>
      <c r="L740" s="83">
        <v>740</v>
      </c>
      <c r="M740" s="83"/>
      <c r="N740" s="84">
        <v>2</v>
      </c>
      <c r="O740" s="93" t="str">
        <f>REPLACE(INDEX(GroupVertices[Group], MATCH(Edges[[#This Row],[Vertex 1]],GroupVertices[Vertex],0)),1,1,"")</f>
        <v>1</v>
      </c>
      <c r="P740" s="93" t="str">
        <f>REPLACE(INDEX(GroupVertices[Group], MATCH(Edges[[#This Row],[Vertex 2]],GroupVertices[Vertex],0)),1,1,"")</f>
        <v>1</v>
      </c>
    </row>
    <row r="741" spans="1:16" ht="15.75" customHeight="1" thickTop="1" thickBot="1" x14ac:dyDescent="0.3">
      <c r="A741" s="76" t="s">
        <v>202</v>
      </c>
      <c r="B741" s="76" t="s">
        <v>206</v>
      </c>
      <c r="C741" s="77"/>
      <c r="D741" s="78">
        <v>1.7142857142857144</v>
      </c>
      <c r="E741" s="79"/>
      <c r="F741" s="80"/>
      <c r="G741" s="77"/>
      <c r="H741" s="81"/>
      <c r="I741" s="82"/>
      <c r="J741" s="82"/>
      <c r="K741" s="51"/>
      <c r="L741" s="83">
        <v>741</v>
      </c>
      <c r="M741" s="83"/>
      <c r="N741" s="84">
        <v>6</v>
      </c>
      <c r="O741" s="93" t="str">
        <f>REPLACE(INDEX(GroupVertices[Group], MATCH(Edges[[#This Row],[Vertex 1]],GroupVertices[Vertex],0)),1,1,"")</f>
        <v>1</v>
      </c>
      <c r="P741" s="93" t="str">
        <f>REPLACE(INDEX(GroupVertices[Group], MATCH(Edges[[#This Row],[Vertex 2]],GroupVertices[Vertex],0)),1,1,"")</f>
        <v>1</v>
      </c>
    </row>
    <row r="742" spans="1:16" ht="15.75" customHeight="1" thickTop="1" thickBot="1" x14ac:dyDescent="0.3">
      <c r="A742" s="76" t="s">
        <v>266</v>
      </c>
      <c r="B742" s="76" t="s">
        <v>274</v>
      </c>
      <c r="C742" s="77"/>
      <c r="D742" s="78">
        <v>1</v>
      </c>
      <c r="E742" s="79"/>
      <c r="F742" s="80"/>
      <c r="G742" s="77"/>
      <c r="H742" s="81"/>
      <c r="I742" s="82"/>
      <c r="J742" s="82"/>
      <c r="K742" s="51"/>
      <c r="L742" s="83">
        <v>742</v>
      </c>
      <c r="M742" s="83"/>
      <c r="N742" s="84">
        <v>1</v>
      </c>
      <c r="O742" s="93" t="str">
        <f>REPLACE(INDEX(GroupVertices[Group], MATCH(Edges[[#This Row],[Vertex 1]],GroupVertices[Vertex],0)),1,1,"")</f>
        <v>1</v>
      </c>
      <c r="P742" s="93" t="str">
        <f>REPLACE(INDEX(GroupVertices[Group], MATCH(Edges[[#This Row],[Vertex 2]],GroupVertices[Vertex],0)),1,1,"")</f>
        <v>1</v>
      </c>
    </row>
    <row r="743" spans="1:16" ht="15.75" customHeight="1" thickTop="1" thickBot="1" x14ac:dyDescent="0.3">
      <c r="A743" s="76" t="s">
        <v>358</v>
      </c>
      <c r="B743" s="76" t="s">
        <v>626</v>
      </c>
      <c r="C743" s="77"/>
      <c r="D743" s="78">
        <v>1.1428571428571428</v>
      </c>
      <c r="E743" s="79"/>
      <c r="F743" s="80"/>
      <c r="G743" s="77"/>
      <c r="H743" s="81"/>
      <c r="I743" s="82"/>
      <c r="J743" s="82"/>
      <c r="K743" s="51"/>
      <c r="L743" s="83">
        <v>743</v>
      </c>
      <c r="M743" s="83"/>
      <c r="N743" s="84">
        <v>2</v>
      </c>
      <c r="O743" s="93" t="str">
        <f>REPLACE(INDEX(GroupVertices[Group], MATCH(Edges[[#This Row],[Vertex 1]],GroupVertices[Vertex],0)),1,1,"")</f>
        <v>1</v>
      </c>
      <c r="P743" s="93" t="str">
        <f>REPLACE(INDEX(GroupVertices[Group], MATCH(Edges[[#This Row],[Vertex 2]],GroupVertices[Vertex],0)),1,1,"")</f>
        <v>1</v>
      </c>
    </row>
    <row r="744" spans="1:16" ht="15.75" customHeight="1" thickTop="1" thickBot="1" x14ac:dyDescent="0.3">
      <c r="A744" s="76" t="s">
        <v>358</v>
      </c>
      <c r="B744" s="76" t="s">
        <v>627</v>
      </c>
      <c r="C744" s="77"/>
      <c r="D744" s="78">
        <v>1.1428571428571428</v>
      </c>
      <c r="E744" s="79"/>
      <c r="F744" s="80"/>
      <c r="G744" s="77"/>
      <c r="H744" s="81"/>
      <c r="I744" s="82"/>
      <c r="J744" s="82"/>
      <c r="K744" s="51"/>
      <c r="L744" s="83">
        <v>744</v>
      </c>
      <c r="M744" s="83"/>
      <c r="N744" s="84">
        <v>2</v>
      </c>
      <c r="O744" s="93" t="str">
        <f>REPLACE(INDEX(GroupVertices[Group], MATCH(Edges[[#This Row],[Vertex 1]],GroupVertices[Vertex],0)),1,1,"")</f>
        <v>1</v>
      </c>
      <c r="P744" s="93" t="str">
        <f>REPLACE(INDEX(GroupVertices[Group], MATCH(Edges[[#This Row],[Vertex 2]],GroupVertices[Vertex],0)),1,1,"")</f>
        <v>1</v>
      </c>
    </row>
    <row r="745" spans="1:16" ht="15.75" customHeight="1" thickTop="1" thickBot="1" x14ac:dyDescent="0.3">
      <c r="A745" s="76" t="s">
        <v>358</v>
      </c>
      <c r="B745" s="76" t="s">
        <v>506</v>
      </c>
      <c r="C745" s="77"/>
      <c r="D745" s="78">
        <v>1.1428571428571428</v>
      </c>
      <c r="E745" s="79"/>
      <c r="F745" s="80"/>
      <c r="G745" s="77"/>
      <c r="H745" s="81"/>
      <c r="I745" s="82"/>
      <c r="J745" s="82"/>
      <c r="K745" s="51"/>
      <c r="L745" s="83">
        <v>745</v>
      </c>
      <c r="M745" s="83"/>
      <c r="N745" s="84">
        <v>2</v>
      </c>
      <c r="O745" s="93" t="str">
        <f>REPLACE(INDEX(GroupVertices[Group], MATCH(Edges[[#This Row],[Vertex 1]],GroupVertices[Vertex],0)),1,1,"")</f>
        <v>1</v>
      </c>
      <c r="P745" s="93" t="str">
        <f>REPLACE(INDEX(GroupVertices[Group], MATCH(Edges[[#This Row],[Vertex 2]],GroupVertices[Vertex],0)),1,1,"")</f>
        <v>1</v>
      </c>
    </row>
    <row r="746" spans="1:16" ht="15.75" customHeight="1" thickTop="1" thickBot="1" x14ac:dyDescent="0.3">
      <c r="A746" s="76" t="s">
        <v>418</v>
      </c>
      <c r="B746" s="76" t="s">
        <v>628</v>
      </c>
      <c r="C746" s="77"/>
      <c r="D746" s="78">
        <v>1</v>
      </c>
      <c r="E746" s="79"/>
      <c r="F746" s="80"/>
      <c r="G746" s="77"/>
      <c r="H746" s="81"/>
      <c r="I746" s="82"/>
      <c r="J746" s="82"/>
      <c r="K746" s="51"/>
      <c r="L746" s="83">
        <v>746</v>
      </c>
      <c r="M746" s="83"/>
      <c r="N746" s="84">
        <v>1</v>
      </c>
      <c r="O746" s="93" t="str">
        <f>REPLACE(INDEX(GroupVertices[Group], MATCH(Edges[[#This Row],[Vertex 1]],GroupVertices[Vertex],0)),1,1,"")</f>
        <v>1</v>
      </c>
      <c r="P746" s="93" t="str">
        <f>REPLACE(INDEX(GroupVertices[Group], MATCH(Edges[[#This Row],[Vertex 2]],GroupVertices[Vertex],0)),1,1,"")</f>
        <v>1</v>
      </c>
    </row>
    <row r="747" spans="1:16" ht="15.75" customHeight="1" thickTop="1" thickBot="1" x14ac:dyDescent="0.3">
      <c r="A747" s="76" t="s">
        <v>629</v>
      </c>
      <c r="B747" s="76" t="s">
        <v>630</v>
      </c>
      <c r="C747" s="77"/>
      <c r="D747" s="78">
        <v>1</v>
      </c>
      <c r="E747" s="79"/>
      <c r="F747" s="80"/>
      <c r="G747" s="77"/>
      <c r="H747" s="81"/>
      <c r="I747" s="82"/>
      <c r="J747" s="82"/>
      <c r="K747" s="51"/>
      <c r="L747" s="83">
        <v>747</v>
      </c>
      <c r="M747" s="83"/>
      <c r="N747" s="84">
        <v>1</v>
      </c>
      <c r="O747" s="93" t="str">
        <f>REPLACE(INDEX(GroupVertices[Group], MATCH(Edges[[#This Row],[Vertex 1]],GroupVertices[Vertex],0)),1,1,"")</f>
        <v>23</v>
      </c>
      <c r="P747" s="93" t="str">
        <f>REPLACE(INDEX(GroupVertices[Group], MATCH(Edges[[#This Row],[Vertex 2]],GroupVertices[Vertex],0)),1,1,"")</f>
        <v>23</v>
      </c>
    </row>
    <row r="748" spans="1:16" ht="15.75" customHeight="1" thickTop="1" thickBot="1" x14ac:dyDescent="0.3">
      <c r="A748" s="76" t="s">
        <v>629</v>
      </c>
      <c r="B748" s="76" t="s">
        <v>631</v>
      </c>
      <c r="C748" s="77"/>
      <c r="D748" s="78">
        <v>1</v>
      </c>
      <c r="E748" s="79"/>
      <c r="F748" s="80"/>
      <c r="G748" s="77"/>
      <c r="H748" s="81"/>
      <c r="I748" s="82"/>
      <c r="J748" s="82"/>
      <c r="K748" s="51"/>
      <c r="L748" s="83">
        <v>748</v>
      </c>
      <c r="M748" s="83"/>
      <c r="N748" s="84">
        <v>1</v>
      </c>
      <c r="O748" s="93" t="str">
        <f>REPLACE(INDEX(GroupVertices[Group], MATCH(Edges[[#This Row],[Vertex 1]],GroupVertices[Vertex],0)),1,1,"")</f>
        <v>23</v>
      </c>
      <c r="P748" s="93" t="str">
        <f>REPLACE(INDEX(GroupVertices[Group], MATCH(Edges[[#This Row],[Vertex 2]],GroupVertices[Vertex],0)),1,1,"")</f>
        <v>23</v>
      </c>
    </row>
    <row r="749" spans="1:16" ht="15.75" customHeight="1" thickTop="1" thickBot="1" x14ac:dyDescent="0.3">
      <c r="A749" s="76" t="s">
        <v>632</v>
      </c>
      <c r="B749" s="76" t="s">
        <v>633</v>
      </c>
      <c r="C749" s="77"/>
      <c r="D749" s="78">
        <v>1</v>
      </c>
      <c r="E749" s="79"/>
      <c r="F749" s="80"/>
      <c r="G749" s="77"/>
      <c r="H749" s="81"/>
      <c r="I749" s="82"/>
      <c r="J749" s="82"/>
      <c r="K749" s="51"/>
      <c r="L749" s="83">
        <v>749</v>
      </c>
      <c r="M749" s="83"/>
      <c r="N749" s="84">
        <v>1</v>
      </c>
      <c r="O749" s="93" t="str">
        <f>REPLACE(INDEX(GroupVertices[Group], MATCH(Edges[[#This Row],[Vertex 1]],GroupVertices[Vertex],0)),1,1,"")</f>
        <v>1</v>
      </c>
      <c r="P749" s="93" t="str">
        <f>REPLACE(INDEX(GroupVertices[Group], MATCH(Edges[[#This Row],[Vertex 2]],GroupVertices[Vertex],0)),1,1,"")</f>
        <v>1</v>
      </c>
    </row>
    <row r="750" spans="1:16" ht="15.75" customHeight="1" thickTop="1" thickBot="1" x14ac:dyDescent="0.3">
      <c r="A750" s="76" t="s">
        <v>632</v>
      </c>
      <c r="B750" s="76" t="s">
        <v>492</v>
      </c>
      <c r="C750" s="77"/>
      <c r="D750" s="78">
        <v>1</v>
      </c>
      <c r="E750" s="79"/>
      <c r="F750" s="80"/>
      <c r="G750" s="77"/>
      <c r="H750" s="81"/>
      <c r="I750" s="82"/>
      <c r="J750" s="82"/>
      <c r="K750" s="51"/>
      <c r="L750" s="83">
        <v>750</v>
      </c>
      <c r="M750" s="83"/>
      <c r="N750" s="84">
        <v>1</v>
      </c>
      <c r="O750" s="93" t="str">
        <f>REPLACE(INDEX(GroupVertices[Group], MATCH(Edges[[#This Row],[Vertex 1]],GroupVertices[Vertex],0)),1,1,"")</f>
        <v>1</v>
      </c>
      <c r="P750" s="93" t="str">
        <f>REPLACE(INDEX(GroupVertices[Group], MATCH(Edges[[#This Row],[Vertex 2]],GroupVertices[Vertex],0)),1,1,"")</f>
        <v>1</v>
      </c>
    </row>
    <row r="751" spans="1:16" ht="15.75" customHeight="1" thickTop="1" thickBot="1" x14ac:dyDescent="0.3">
      <c r="A751" s="76" t="s">
        <v>447</v>
      </c>
      <c r="B751" s="76" t="s">
        <v>448</v>
      </c>
      <c r="C751" s="77"/>
      <c r="D751" s="78">
        <v>1</v>
      </c>
      <c r="E751" s="79"/>
      <c r="F751" s="80"/>
      <c r="G751" s="77"/>
      <c r="H751" s="81"/>
      <c r="I751" s="82"/>
      <c r="J751" s="82"/>
      <c r="K751" s="51"/>
      <c r="L751" s="83">
        <v>751</v>
      </c>
      <c r="M751" s="83"/>
      <c r="N751" s="84">
        <v>1</v>
      </c>
      <c r="O751" s="93" t="str">
        <f>REPLACE(INDEX(GroupVertices[Group], MATCH(Edges[[#This Row],[Vertex 1]],GroupVertices[Vertex],0)),1,1,"")</f>
        <v>1</v>
      </c>
      <c r="P751" s="93" t="str">
        <f>REPLACE(INDEX(GroupVertices[Group], MATCH(Edges[[#This Row],[Vertex 2]],GroupVertices[Vertex],0)),1,1,"")</f>
        <v>1</v>
      </c>
    </row>
    <row r="752" spans="1:16" ht="15.75" customHeight="1" thickTop="1" thickBot="1" x14ac:dyDescent="0.3">
      <c r="A752" s="76" t="s">
        <v>447</v>
      </c>
      <c r="B752" s="76" t="s">
        <v>451</v>
      </c>
      <c r="C752" s="77"/>
      <c r="D752" s="78">
        <v>1.1428571428571428</v>
      </c>
      <c r="E752" s="79"/>
      <c r="F752" s="80"/>
      <c r="G752" s="77"/>
      <c r="H752" s="81"/>
      <c r="I752" s="82"/>
      <c r="J752" s="82"/>
      <c r="K752" s="51"/>
      <c r="L752" s="83">
        <v>752</v>
      </c>
      <c r="M752" s="83"/>
      <c r="N752" s="84">
        <v>2</v>
      </c>
      <c r="O752" s="93" t="str">
        <f>REPLACE(INDEX(GroupVertices[Group], MATCH(Edges[[#This Row],[Vertex 1]],GroupVertices[Vertex],0)),1,1,"")</f>
        <v>1</v>
      </c>
      <c r="P752" s="93" t="str">
        <f>REPLACE(INDEX(GroupVertices[Group], MATCH(Edges[[#This Row],[Vertex 2]],GroupVertices[Vertex],0)),1,1,"")</f>
        <v>1</v>
      </c>
    </row>
    <row r="753" spans="1:16" ht="15.75" customHeight="1" thickTop="1" thickBot="1" x14ac:dyDescent="0.3">
      <c r="A753" s="76" t="s">
        <v>447</v>
      </c>
      <c r="B753" s="76" t="s">
        <v>452</v>
      </c>
      <c r="C753" s="77"/>
      <c r="D753" s="78">
        <v>1</v>
      </c>
      <c r="E753" s="79"/>
      <c r="F753" s="80"/>
      <c r="G753" s="77"/>
      <c r="H753" s="81"/>
      <c r="I753" s="82"/>
      <c r="J753" s="82"/>
      <c r="K753" s="51"/>
      <c r="L753" s="83">
        <v>753</v>
      </c>
      <c r="M753" s="83"/>
      <c r="N753" s="84">
        <v>1</v>
      </c>
      <c r="O753" s="93" t="str">
        <f>REPLACE(INDEX(GroupVertices[Group], MATCH(Edges[[#This Row],[Vertex 1]],GroupVertices[Vertex],0)),1,1,"")</f>
        <v>1</v>
      </c>
      <c r="P753" s="93" t="str">
        <f>REPLACE(INDEX(GroupVertices[Group], MATCH(Edges[[#This Row],[Vertex 2]],GroupVertices[Vertex],0)),1,1,"")</f>
        <v>1</v>
      </c>
    </row>
    <row r="754" spans="1:16" ht="15.75" customHeight="1" thickTop="1" thickBot="1" x14ac:dyDescent="0.3">
      <c r="A754" s="76" t="s">
        <v>447</v>
      </c>
      <c r="B754" s="76" t="s">
        <v>453</v>
      </c>
      <c r="C754" s="77"/>
      <c r="D754" s="78">
        <v>1</v>
      </c>
      <c r="E754" s="79"/>
      <c r="F754" s="80"/>
      <c r="G754" s="77"/>
      <c r="H754" s="81"/>
      <c r="I754" s="82"/>
      <c r="J754" s="82"/>
      <c r="K754" s="51"/>
      <c r="L754" s="83">
        <v>754</v>
      </c>
      <c r="M754" s="83"/>
      <c r="N754" s="84">
        <v>1</v>
      </c>
      <c r="O754" s="93" t="str">
        <f>REPLACE(INDEX(GroupVertices[Group], MATCH(Edges[[#This Row],[Vertex 1]],GroupVertices[Vertex],0)),1,1,"")</f>
        <v>1</v>
      </c>
      <c r="P754" s="93" t="str">
        <f>REPLACE(INDEX(GroupVertices[Group], MATCH(Edges[[#This Row],[Vertex 2]],GroupVertices[Vertex],0)),1,1,"")</f>
        <v>1</v>
      </c>
    </row>
    <row r="755" spans="1:16" ht="15.75" customHeight="1" thickTop="1" thickBot="1" x14ac:dyDescent="0.3">
      <c r="A755" s="76" t="s">
        <v>447</v>
      </c>
      <c r="B755" s="76" t="s">
        <v>188</v>
      </c>
      <c r="C755" s="77"/>
      <c r="D755" s="78">
        <v>1.1428571428571428</v>
      </c>
      <c r="E755" s="79"/>
      <c r="F755" s="80"/>
      <c r="G755" s="77"/>
      <c r="H755" s="81"/>
      <c r="I755" s="82"/>
      <c r="J755" s="82"/>
      <c r="K755" s="51"/>
      <c r="L755" s="83">
        <v>755</v>
      </c>
      <c r="M755" s="83"/>
      <c r="N755" s="84">
        <v>2</v>
      </c>
      <c r="O755" s="93" t="str">
        <f>REPLACE(INDEX(GroupVertices[Group], MATCH(Edges[[#This Row],[Vertex 1]],GroupVertices[Vertex],0)),1,1,"")</f>
        <v>1</v>
      </c>
      <c r="P755" s="93" t="str">
        <f>REPLACE(INDEX(GroupVertices[Group], MATCH(Edges[[#This Row],[Vertex 2]],GroupVertices[Vertex],0)),1,1,"")</f>
        <v>1</v>
      </c>
    </row>
    <row r="756" spans="1:16" ht="15.75" customHeight="1" thickTop="1" thickBot="1" x14ac:dyDescent="0.3">
      <c r="A756" s="76" t="s">
        <v>634</v>
      </c>
      <c r="B756" s="76" t="s">
        <v>635</v>
      </c>
      <c r="C756" s="77"/>
      <c r="D756" s="78">
        <v>1</v>
      </c>
      <c r="E756" s="79"/>
      <c r="F756" s="80"/>
      <c r="G756" s="77"/>
      <c r="H756" s="81"/>
      <c r="I756" s="82"/>
      <c r="J756" s="82"/>
      <c r="K756" s="51"/>
      <c r="L756" s="83">
        <v>756</v>
      </c>
      <c r="M756" s="83"/>
      <c r="N756" s="84">
        <v>1</v>
      </c>
      <c r="O756" s="93" t="str">
        <f>REPLACE(INDEX(GroupVertices[Group], MATCH(Edges[[#This Row],[Vertex 1]],GroupVertices[Vertex],0)),1,1,"")</f>
        <v>63</v>
      </c>
      <c r="P756" s="93" t="str">
        <f>REPLACE(INDEX(GroupVertices[Group], MATCH(Edges[[#This Row],[Vertex 2]],GroupVertices[Vertex],0)),1,1,"")</f>
        <v>63</v>
      </c>
    </row>
    <row r="757" spans="1:16" ht="15.75" customHeight="1" thickTop="1" thickBot="1" x14ac:dyDescent="0.3">
      <c r="A757" s="76" t="s">
        <v>599</v>
      </c>
      <c r="B757" s="76" t="s">
        <v>601</v>
      </c>
      <c r="C757" s="77"/>
      <c r="D757" s="78">
        <v>1</v>
      </c>
      <c r="E757" s="79"/>
      <c r="F757" s="80"/>
      <c r="G757" s="77"/>
      <c r="H757" s="81"/>
      <c r="I757" s="82"/>
      <c r="J757" s="82"/>
      <c r="K757" s="51"/>
      <c r="L757" s="83">
        <v>757</v>
      </c>
      <c r="M757" s="83"/>
      <c r="N757" s="84">
        <v>1</v>
      </c>
      <c r="O757" s="93" t="str">
        <f>REPLACE(INDEX(GroupVertices[Group], MATCH(Edges[[#This Row],[Vertex 1]],GroupVertices[Vertex],0)),1,1,"")</f>
        <v>1</v>
      </c>
      <c r="P757" s="93" t="str">
        <f>REPLACE(INDEX(GroupVertices[Group], MATCH(Edges[[#This Row],[Vertex 2]],GroupVertices[Vertex],0)),1,1,"")</f>
        <v>1</v>
      </c>
    </row>
    <row r="758" spans="1:16" ht="15.75" customHeight="1" thickTop="1" thickBot="1" x14ac:dyDescent="0.3">
      <c r="A758" s="76" t="s">
        <v>599</v>
      </c>
      <c r="B758" s="76" t="s">
        <v>592</v>
      </c>
      <c r="C758" s="77"/>
      <c r="D758" s="78">
        <v>1.1428571428571428</v>
      </c>
      <c r="E758" s="79"/>
      <c r="F758" s="80"/>
      <c r="G758" s="77"/>
      <c r="H758" s="81"/>
      <c r="I758" s="82"/>
      <c r="J758" s="82"/>
      <c r="K758" s="51"/>
      <c r="L758" s="83">
        <v>758</v>
      </c>
      <c r="M758" s="83"/>
      <c r="N758" s="84">
        <v>2</v>
      </c>
      <c r="O758" s="93" t="str">
        <f>REPLACE(INDEX(GroupVertices[Group], MATCH(Edges[[#This Row],[Vertex 1]],GroupVertices[Vertex],0)),1,1,"")</f>
        <v>1</v>
      </c>
      <c r="P758" s="93" t="str">
        <f>REPLACE(INDEX(GroupVertices[Group], MATCH(Edges[[#This Row],[Vertex 2]],GroupVertices[Vertex],0)),1,1,"")</f>
        <v>1</v>
      </c>
    </row>
    <row r="759" spans="1:16" ht="15.75" customHeight="1" thickTop="1" thickBot="1" x14ac:dyDescent="0.3">
      <c r="A759" s="76" t="s">
        <v>599</v>
      </c>
      <c r="B759" s="76" t="s">
        <v>602</v>
      </c>
      <c r="C759" s="77"/>
      <c r="D759" s="78">
        <v>1</v>
      </c>
      <c r="E759" s="79"/>
      <c r="F759" s="80"/>
      <c r="G759" s="77"/>
      <c r="H759" s="81"/>
      <c r="I759" s="82"/>
      <c r="J759" s="82"/>
      <c r="K759" s="51"/>
      <c r="L759" s="83">
        <v>759</v>
      </c>
      <c r="M759" s="83"/>
      <c r="N759" s="84">
        <v>1</v>
      </c>
      <c r="O759" s="93" t="str">
        <f>REPLACE(INDEX(GroupVertices[Group], MATCH(Edges[[#This Row],[Vertex 1]],GroupVertices[Vertex],0)),1,1,"")</f>
        <v>1</v>
      </c>
      <c r="P759" s="93" t="str">
        <f>REPLACE(INDEX(GroupVertices[Group], MATCH(Edges[[#This Row],[Vertex 2]],GroupVertices[Vertex],0)),1,1,"")</f>
        <v>1</v>
      </c>
    </row>
    <row r="760" spans="1:16" ht="15.75" customHeight="1" thickTop="1" thickBot="1" x14ac:dyDescent="0.3">
      <c r="A760" s="76" t="s">
        <v>599</v>
      </c>
      <c r="B760" s="76" t="s">
        <v>392</v>
      </c>
      <c r="C760" s="77"/>
      <c r="D760" s="78">
        <v>1.1428571428571428</v>
      </c>
      <c r="E760" s="79"/>
      <c r="F760" s="80"/>
      <c r="G760" s="77"/>
      <c r="H760" s="81"/>
      <c r="I760" s="82"/>
      <c r="J760" s="82"/>
      <c r="K760" s="51"/>
      <c r="L760" s="83">
        <v>760</v>
      </c>
      <c r="M760" s="83"/>
      <c r="N760" s="84">
        <v>2</v>
      </c>
      <c r="O760" s="93" t="str">
        <f>REPLACE(INDEX(GroupVertices[Group], MATCH(Edges[[#This Row],[Vertex 1]],GroupVertices[Vertex],0)),1,1,"")</f>
        <v>1</v>
      </c>
      <c r="P760" s="93" t="str">
        <f>REPLACE(INDEX(GroupVertices[Group], MATCH(Edges[[#This Row],[Vertex 2]],GroupVertices[Vertex],0)),1,1,"")</f>
        <v>1</v>
      </c>
    </row>
    <row r="761" spans="1:16" ht="15.75" customHeight="1" thickTop="1" thickBot="1" x14ac:dyDescent="0.3">
      <c r="A761" s="76" t="s">
        <v>636</v>
      </c>
      <c r="B761" s="76" t="s">
        <v>637</v>
      </c>
      <c r="C761" s="77"/>
      <c r="D761" s="78">
        <v>1</v>
      </c>
      <c r="E761" s="79"/>
      <c r="F761" s="80"/>
      <c r="G761" s="77"/>
      <c r="H761" s="81"/>
      <c r="I761" s="82"/>
      <c r="J761" s="82"/>
      <c r="K761" s="51"/>
      <c r="L761" s="83">
        <v>761</v>
      </c>
      <c r="M761" s="83"/>
      <c r="N761" s="84">
        <v>1</v>
      </c>
      <c r="O761" s="93" t="str">
        <f>REPLACE(INDEX(GroupVertices[Group], MATCH(Edges[[#This Row],[Vertex 1]],GroupVertices[Vertex],0)),1,1,"")</f>
        <v>62</v>
      </c>
      <c r="P761" s="93" t="str">
        <f>REPLACE(INDEX(GroupVertices[Group], MATCH(Edges[[#This Row],[Vertex 2]],GroupVertices[Vertex],0)),1,1,"")</f>
        <v>62</v>
      </c>
    </row>
    <row r="762" spans="1:16" ht="15.75" customHeight="1" thickTop="1" thickBot="1" x14ac:dyDescent="0.3">
      <c r="A762" s="76" t="s">
        <v>383</v>
      </c>
      <c r="B762" s="76" t="s">
        <v>285</v>
      </c>
      <c r="C762" s="77"/>
      <c r="D762" s="78">
        <v>1</v>
      </c>
      <c r="E762" s="79"/>
      <c r="F762" s="80"/>
      <c r="G762" s="77"/>
      <c r="H762" s="81"/>
      <c r="I762" s="82"/>
      <c r="J762" s="82"/>
      <c r="K762" s="51"/>
      <c r="L762" s="83">
        <v>762</v>
      </c>
      <c r="M762" s="83"/>
      <c r="N762" s="84">
        <v>1</v>
      </c>
      <c r="O762" s="93" t="str">
        <f>REPLACE(INDEX(GroupVertices[Group], MATCH(Edges[[#This Row],[Vertex 1]],GroupVertices[Vertex],0)),1,1,"")</f>
        <v>1</v>
      </c>
      <c r="P762" s="93" t="str">
        <f>REPLACE(INDEX(GroupVertices[Group], MATCH(Edges[[#This Row],[Vertex 2]],GroupVertices[Vertex],0)),1,1,"")</f>
        <v>1</v>
      </c>
    </row>
    <row r="763" spans="1:16" ht="15.75" customHeight="1" thickTop="1" thickBot="1" x14ac:dyDescent="0.3">
      <c r="A763" s="76" t="s">
        <v>539</v>
      </c>
      <c r="B763" s="76" t="s">
        <v>484</v>
      </c>
      <c r="C763" s="77"/>
      <c r="D763" s="78">
        <v>1</v>
      </c>
      <c r="E763" s="79"/>
      <c r="F763" s="80"/>
      <c r="G763" s="77"/>
      <c r="H763" s="81"/>
      <c r="I763" s="82"/>
      <c r="J763" s="82"/>
      <c r="K763" s="51"/>
      <c r="L763" s="83">
        <v>763</v>
      </c>
      <c r="M763" s="83"/>
      <c r="N763" s="84">
        <v>1</v>
      </c>
      <c r="O763" s="93" t="str">
        <f>REPLACE(INDEX(GroupVertices[Group], MATCH(Edges[[#This Row],[Vertex 1]],GroupVertices[Vertex],0)),1,1,"")</f>
        <v>1</v>
      </c>
      <c r="P763" s="93" t="str">
        <f>REPLACE(INDEX(GroupVertices[Group], MATCH(Edges[[#This Row],[Vertex 2]],GroupVertices[Vertex],0)),1,1,"")</f>
        <v>1</v>
      </c>
    </row>
    <row r="764" spans="1:16" ht="15.75" customHeight="1" thickTop="1" thickBot="1" x14ac:dyDescent="0.3">
      <c r="A764" s="76" t="s">
        <v>539</v>
      </c>
      <c r="B764" s="76" t="s">
        <v>362</v>
      </c>
      <c r="C764" s="77"/>
      <c r="D764" s="78">
        <v>1.1428571428571428</v>
      </c>
      <c r="E764" s="79"/>
      <c r="F764" s="80"/>
      <c r="G764" s="77"/>
      <c r="H764" s="81"/>
      <c r="I764" s="82"/>
      <c r="J764" s="82"/>
      <c r="K764" s="51"/>
      <c r="L764" s="83">
        <v>764</v>
      </c>
      <c r="M764" s="83"/>
      <c r="N764" s="84">
        <v>2</v>
      </c>
      <c r="O764" s="93" t="str">
        <f>REPLACE(INDEX(GroupVertices[Group], MATCH(Edges[[#This Row],[Vertex 1]],GroupVertices[Vertex],0)),1,1,"")</f>
        <v>1</v>
      </c>
      <c r="P764" s="93" t="str">
        <f>REPLACE(INDEX(GroupVertices[Group], MATCH(Edges[[#This Row],[Vertex 2]],GroupVertices[Vertex],0)),1,1,"")</f>
        <v>1</v>
      </c>
    </row>
    <row r="765" spans="1:16" ht="15.75" customHeight="1" thickTop="1" thickBot="1" x14ac:dyDescent="0.3">
      <c r="A765" s="76" t="s">
        <v>539</v>
      </c>
      <c r="B765" s="76" t="s">
        <v>206</v>
      </c>
      <c r="C765" s="77"/>
      <c r="D765" s="78">
        <v>1</v>
      </c>
      <c r="E765" s="79"/>
      <c r="F765" s="80"/>
      <c r="G765" s="77"/>
      <c r="H765" s="81"/>
      <c r="I765" s="82"/>
      <c r="J765" s="82"/>
      <c r="K765" s="51"/>
      <c r="L765" s="83">
        <v>765</v>
      </c>
      <c r="M765" s="83"/>
      <c r="N765" s="84">
        <v>1</v>
      </c>
      <c r="O765" s="93" t="str">
        <f>REPLACE(INDEX(GroupVertices[Group], MATCH(Edges[[#This Row],[Vertex 1]],GroupVertices[Vertex],0)),1,1,"")</f>
        <v>1</v>
      </c>
      <c r="P765" s="93" t="str">
        <f>REPLACE(INDEX(GroupVertices[Group], MATCH(Edges[[#This Row],[Vertex 2]],GroupVertices[Vertex],0)),1,1,"")</f>
        <v>1</v>
      </c>
    </row>
    <row r="766" spans="1:16" ht="15.75" customHeight="1" thickTop="1" thickBot="1" x14ac:dyDescent="0.3">
      <c r="A766" s="76" t="s">
        <v>539</v>
      </c>
      <c r="B766" s="76" t="s">
        <v>433</v>
      </c>
      <c r="C766" s="77"/>
      <c r="D766" s="78">
        <v>1</v>
      </c>
      <c r="E766" s="79"/>
      <c r="F766" s="80"/>
      <c r="G766" s="77"/>
      <c r="H766" s="81"/>
      <c r="I766" s="82"/>
      <c r="J766" s="82"/>
      <c r="K766" s="51"/>
      <c r="L766" s="83">
        <v>766</v>
      </c>
      <c r="M766" s="83"/>
      <c r="N766" s="84">
        <v>1</v>
      </c>
      <c r="O766" s="93" t="str">
        <f>REPLACE(INDEX(GroupVertices[Group], MATCH(Edges[[#This Row],[Vertex 1]],GroupVertices[Vertex],0)),1,1,"")</f>
        <v>1</v>
      </c>
      <c r="P766" s="93" t="str">
        <f>REPLACE(INDEX(GroupVertices[Group], MATCH(Edges[[#This Row],[Vertex 2]],GroupVertices[Vertex],0)),1,1,"")</f>
        <v>1</v>
      </c>
    </row>
    <row r="767" spans="1:16" ht="15.75" customHeight="1" thickTop="1" thickBot="1" x14ac:dyDescent="0.3">
      <c r="A767" s="76" t="s">
        <v>576</v>
      </c>
      <c r="B767" s="76" t="s">
        <v>577</v>
      </c>
      <c r="C767" s="77"/>
      <c r="D767" s="78">
        <v>1</v>
      </c>
      <c r="E767" s="79"/>
      <c r="F767" s="80"/>
      <c r="G767" s="77"/>
      <c r="H767" s="81"/>
      <c r="I767" s="82"/>
      <c r="J767" s="82"/>
      <c r="K767" s="51"/>
      <c r="L767" s="83">
        <v>767</v>
      </c>
      <c r="M767" s="83"/>
      <c r="N767" s="84">
        <v>1</v>
      </c>
      <c r="O767" s="93" t="str">
        <f>REPLACE(INDEX(GroupVertices[Group], MATCH(Edges[[#This Row],[Vertex 1]],GroupVertices[Vertex],0)),1,1,"")</f>
        <v>1</v>
      </c>
      <c r="P767" s="93" t="str">
        <f>REPLACE(INDEX(GroupVertices[Group], MATCH(Edges[[#This Row],[Vertex 2]],GroupVertices[Vertex],0)),1,1,"")</f>
        <v>1</v>
      </c>
    </row>
    <row r="768" spans="1:16" ht="15.75" customHeight="1" thickTop="1" thickBot="1" x14ac:dyDescent="0.3">
      <c r="A768" s="76" t="s">
        <v>517</v>
      </c>
      <c r="B768" s="76" t="s">
        <v>328</v>
      </c>
      <c r="C768" s="77"/>
      <c r="D768" s="78">
        <v>1.1428571428571428</v>
      </c>
      <c r="E768" s="79"/>
      <c r="F768" s="80"/>
      <c r="G768" s="77"/>
      <c r="H768" s="81"/>
      <c r="I768" s="82"/>
      <c r="J768" s="82"/>
      <c r="K768" s="51"/>
      <c r="L768" s="83">
        <v>768</v>
      </c>
      <c r="M768" s="83"/>
      <c r="N768" s="84">
        <v>2</v>
      </c>
      <c r="O768" s="93" t="str">
        <f>REPLACE(INDEX(GroupVertices[Group], MATCH(Edges[[#This Row],[Vertex 1]],GroupVertices[Vertex],0)),1,1,"")</f>
        <v>1</v>
      </c>
      <c r="P768" s="93" t="str">
        <f>REPLACE(INDEX(GroupVertices[Group], MATCH(Edges[[#This Row],[Vertex 2]],GroupVertices[Vertex],0)),1,1,"")</f>
        <v>1</v>
      </c>
    </row>
    <row r="769" spans="1:16" ht="15.75" customHeight="1" thickTop="1" thickBot="1" x14ac:dyDescent="0.3">
      <c r="A769" s="76" t="s">
        <v>576</v>
      </c>
      <c r="B769" s="76" t="s">
        <v>578</v>
      </c>
      <c r="C769" s="77"/>
      <c r="D769" s="78">
        <v>1</v>
      </c>
      <c r="E769" s="79"/>
      <c r="F769" s="80"/>
      <c r="G769" s="77"/>
      <c r="H769" s="81"/>
      <c r="I769" s="82"/>
      <c r="J769" s="82"/>
      <c r="K769" s="51"/>
      <c r="L769" s="83">
        <v>769</v>
      </c>
      <c r="M769" s="83"/>
      <c r="N769" s="84">
        <v>1</v>
      </c>
      <c r="O769" s="93" t="str">
        <f>REPLACE(INDEX(GroupVertices[Group], MATCH(Edges[[#This Row],[Vertex 1]],GroupVertices[Vertex],0)),1,1,"")</f>
        <v>1</v>
      </c>
      <c r="P769" s="93" t="str">
        <f>REPLACE(INDEX(GroupVertices[Group], MATCH(Edges[[#This Row],[Vertex 2]],GroupVertices[Vertex],0)),1,1,"")</f>
        <v>1</v>
      </c>
    </row>
    <row r="770" spans="1:16" ht="15.75" customHeight="1" thickTop="1" thickBot="1" x14ac:dyDescent="0.3">
      <c r="A770" s="76" t="s">
        <v>576</v>
      </c>
      <c r="B770" s="76" t="s">
        <v>611</v>
      </c>
      <c r="C770" s="77"/>
      <c r="D770" s="78">
        <v>1.4285714285714286</v>
      </c>
      <c r="E770" s="79"/>
      <c r="F770" s="80"/>
      <c r="G770" s="77"/>
      <c r="H770" s="81"/>
      <c r="I770" s="82"/>
      <c r="J770" s="82"/>
      <c r="K770" s="51"/>
      <c r="L770" s="83">
        <v>770</v>
      </c>
      <c r="M770" s="83"/>
      <c r="N770" s="84">
        <v>4</v>
      </c>
      <c r="O770" s="93" t="str">
        <f>REPLACE(INDEX(GroupVertices[Group], MATCH(Edges[[#This Row],[Vertex 1]],GroupVertices[Vertex],0)),1,1,"")</f>
        <v>1</v>
      </c>
      <c r="P770" s="93" t="str">
        <f>REPLACE(INDEX(GroupVertices[Group], MATCH(Edges[[#This Row],[Vertex 2]],GroupVertices[Vertex],0)),1,1,"")</f>
        <v>1</v>
      </c>
    </row>
    <row r="771" spans="1:16" ht="15.75" customHeight="1" thickTop="1" thickBot="1" x14ac:dyDescent="0.3">
      <c r="A771" s="76" t="s">
        <v>517</v>
      </c>
      <c r="B771" s="76" t="s">
        <v>638</v>
      </c>
      <c r="C771" s="77"/>
      <c r="D771" s="78">
        <v>1</v>
      </c>
      <c r="E771" s="79"/>
      <c r="F771" s="80"/>
      <c r="G771" s="77"/>
      <c r="H771" s="81"/>
      <c r="I771" s="82"/>
      <c r="J771" s="82"/>
      <c r="K771" s="51"/>
      <c r="L771" s="83">
        <v>771</v>
      </c>
      <c r="M771" s="83"/>
      <c r="N771" s="84">
        <v>1</v>
      </c>
      <c r="O771" s="93" t="str">
        <f>REPLACE(INDEX(GroupVertices[Group], MATCH(Edges[[#This Row],[Vertex 1]],GroupVertices[Vertex],0)),1,1,"")</f>
        <v>1</v>
      </c>
      <c r="P771" s="93" t="str">
        <f>REPLACE(INDEX(GroupVertices[Group], MATCH(Edges[[#This Row],[Vertex 2]],GroupVertices[Vertex],0)),1,1,"")</f>
        <v>1</v>
      </c>
    </row>
    <row r="772" spans="1:16" ht="15.75" customHeight="1" thickTop="1" thickBot="1" x14ac:dyDescent="0.3">
      <c r="A772" s="76" t="s">
        <v>639</v>
      </c>
      <c r="B772" s="76" t="s">
        <v>640</v>
      </c>
      <c r="C772" s="77"/>
      <c r="D772" s="78">
        <v>1</v>
      </c>
      <c r="E772" s="79"/>
      <c r="F772" s="80"/>
      <c r="G772" s="77"/>
      <c r="H772" s="81"/>
      <c r="I772" s="82"/>
      <c r="J772" s="82"/>
      <c r="K772" s="51"/>
      <c r="L772" s="83">
        <v>772</v>
      </c>
      <c r="M772" s="83"/>
      <c r="N772" s="84">
        <v>1</v>
      </c>
      <c r="O772" s="93" t="str">
        <f>REPLACE(INDEX(GroupVertices[Group], MATCH(Edges[[#This Row],[Vertex 1]],GroupVertices[Vertex],0)),1,1,"")</f>
        <v>17</v>
      </c>
      <c r="P772" s="93" t="str">
        <f>REPLACE(INDEX(GroupVertices[Group], MATCH(Edges[[#This Row],[Vertex 2]],GroupVertices[Vertex],0)),1,1,"")</f>
        <v>17</v>
      </c>
    </row>
    <row r="773" spans="1:16" ht="15.75" customHeight="1" thickTop="1" thickBot="1" x14ac:dyDescent="0.3">
      <c r="A773" s="76" t="s">
        <v>639</v>
      </c>
      <c r="B773" s="76" t="s">
        <v>641</v>
      </c>
      <c r="C773" s="77"/>
      <c r="D773" s="78">
        <v>1</v>
      </c>
      <c r="E773" s="79"/>
      <c r="F773" s="80"/>
      <c r="G773" s="77"/>
      <c r="H773" s="81"/>
      <c r="I773" s="82"/>
      <c r="J773" s="82"/>
      <c r="K773" s="51"/>
      <c r="L773" s="83">
        <v>773</v>
      </c>
      <c r="M773" s="83"/>
      <c r="N773" s="84">
        <v>1</v>
      </c>
      <c r="O773" s="93" t="str">
        <f>REPLACE(INDEX(GroupVertices[Group], MATCH(Edges[[#This Row],[Vertex 1]],GroupVertices[Vertex],0)),1,1,"")</f>
        <v>17</v>
      </c>
      <c r="P773" s="93" t="str">
        <f>REPLACE(INDEX(GroupVertices[Group], MATCH(Edges[[#This Row],[Vertex 2]],GroupVertices[Vertex],0)),1,1,"")</f>
        <v>17</v>
      </c>
    </row>
    <row r="774" spans="1:16" ht="15.75" customHeight="1" thickTop="1" thickBot="1" x14ac:dyDescent="0.3">
      <c r="A774" s="76" t="s">
        <v>642</v>
      </c>
      <c r="B774" s="76" t="s">
        <v>495</v>
      </c>
      <c r="C774" s="77"/>
      <c r="D774" s="78">
        <v>1.7142857142857144</v>
      </c>
      <c r="E774" s="79"/>
      <c r="F774" s="80"/>
      <c r="G774" s="77"/>
      <c r="H774" s="81"/>
      <c r="I774" s="82"/>
      <c r="J774" s="82"/>
      <c r="K774" s="51"/>
      <c r="L774" s="83">
        <v>774</v>
      </c>
      <c r="M774" s="83"/>
      <c r="N774" s="84">
        <v>6</v>
      </c>
      <c r="O774" s="93" t="str">
        <f>REPLACE(INDEX(GroupVertices[Group], MATCH(Edges[[#This Row],[Vertex 1]],GroupVertices[Vertex],0)),1,1,"")</f>
        <v>1</v>
      </c>
      <c r="P774" s="93" t="str">
        <f>REPLACE(INDEX(GroupVertices[Group], MATCH(Edges[[#This Row],[Vertex 2]],GroupVertices[Vertex],0)),1,1,"")</f>
        <v>1</v>
      </c>
    </row>
    <row r="775" spans="1:16" ht="15.75" customHeight="1" thickTop="1" thickBot="1" x14ac:dyDescent="0.3">
      <c r="A775" s="76" t="s">
        <v>643</v>
      </c>
      <c r="B775" s="76" t="s">
        <v>285</v>
      </c>
      <c r="C775" s="77"/>
      <c r="D775" s="78">
        <v>1.1428571428571428</v>
      </c>
      <c r="E775" s="79"/>
      <c r="F775" s="80"/>
      <c r="G775" s="77"/>
      <c r="H775" s="81"/>
      <c r="I775" s="82"/>
      <c r="J775" s="82"/>
      <c r="K775" s="51"/>
      <c r="L775" s="83">
        <v>775</v>
      </c>
      <c r="M775" s="83"/>
      <c r="N775" s="84">
        <v>2</v>
      </c>
      <c r="O775" s="93" t="str">
        <f>REPLACE(INDEX(GroupVertices[Group], MATCH(Edges[[#This Row],[Vertex 1]],GroupVertices[Vertex],0)),1,1,"")</f>
        <v>1</v>
      </c>
      <c r="P775" s="93" t="str">
        <f>REPLACE(INDEX(GroupVertices[Group], MATCH(Edges[[#This Row],[Vertex 2]],GroupVertices[Vertex],0)),1,1,"")</f>
        <v>1</v>
      </c>
    </row>
    <row r="776" spans="1:16" ht="15.75" customHeight="1" thickTop="1" thickBot="1" x14ac:dyDescent="0.3">
      <c r="A776" s="76" t="s">
        <v>643</v>
      </c>
      <c r="B776" s="76" t="s">
        <v>644</v>
      </c>
      <c r="C776" s="77"/>
      <c r="D776" s="78">
        <v>1</v>
      </c>
      <c r="E776" s="79"/>
      <c r="F776" s="80"/>
      <c r="G776" s="77"/>
      <c r="H776" s="81"/>
      <c r="I776" s="82"/>
      <c r="J776" s="82"/>
      <c r="K776" s="51"/>
      <c r="L776" s="83">
        <v>776</v>
      </c>
      <c r="M776" s="83"/>
      <c r="N776" s="84">
        <v>1</v>
      </c>
      <c r="O776" s="93" t="str">
        <f>REPLACE(INDEX(GroupVertices[Group], MATCH(Edges[[#This Row],[Vertex 1]],GroupVertices[Vertex],0)),1,1,"")</f>
        <v>1</v>
      </c>
      <c r="P776" s="93" t="str">
        <f>REPLACE(INDEX(GroupVertices[Group], MATCH(Edges[[#This Row],[Vertex 2]],GroupVertices[Vertex],0)),1,1,"")</f>
        <v>1</v>
      </c>
    </row>
    <row r="777" spans="1:16" ht="15.75" customHeight="1" thickTop="1" thickBot="1" x14ac:dyDescent="0.3">
      <c r="A777" s="76" t="s">
        <v>645</v>
      </c>
      <c r="B777" s="76" t="s">
        <v>277</v>
      </c>
      <c r="C777" s="77"/>
      <c r="D777" s="78">
        <v>1</v>
      </c>
      <c r="E777" s="79"/>
      <c r="F777" s="80"/>
      <c r="G777" s="77"/>
      <c r="H777" s="81"/>
      <c r="I777" s="82"/>
      <c r="J777" s="82"/>
      <c r="K777" s="51"/>
      <c r="L777" s="83">
        <v>777</v>
      </c>
      <c r="M777" s="83"/>
      <c r="N777" s="84">
        <v>1</v>
      </c>
      <c r="O777" s="93" t="str">
        <f>REPLACE(INDEX(GroupVertices[Group], MATCH(Edges[[#This Row],[Vertex 1]],GroupVertices[Vertex],0)),1,1,"")</f>
        <v>1</v>
      </c>
      <c r="P777" s="93" t="str">
        <f>REPLACE(INDEX(GroupVertices[Group], MATCH(Edges[[#This Row],[Vertex 2]],GroupVertices[Vertex],0)),1,1,"")</f>
        <v>1</v>
      </c>
    </row>
    <row r="778" spans="1:16" ht="15.75" customHeight="1" thickTop="1" thickBot="1" x14ac:dyDescent="0.3">
      <c r="A778" s="76" t="s">
        <v>645</v>
      </c>
      <c r="B778" s="76" t="s">
        <v>646</v>
      </c>
      <c r="C778" s="77"/>
      <c r="D778" s="78">
        <v>1</v>
      </c>
      <c r="E778" s="79"/>
      <c r="F778" s="80"/>
      <c r="G778" s="77"/>
      <c r="H778" s="81"/>
      <c r="I778" s="82"/>
      <c r="J778" s="82"/>
      <c r="K778" s="51"/>
      <c r="L778" s="83">
        <v>778</v>
      </c>
      <c r="M778" s="83"/>
      <c r="N778" s="84">
        <v>1</v>
      </c>
      <c r="O778" s="93" t="str">
        <f>REPLACE(INDEX(GroupVertices[Group], MATCH(Edges[[#This Row],[Vertex 1]],GroupVertices[Vertex],0)),1,1,"")</f>
        <v>1</v>
      </c>
      <c r="P778" s="93" t="str">
        <f>REPLACE(INDEX(GroupVertices[Group], MATCH(Edges[[#This Row],[Vertex 2]],GroupVertices[Vertex],0)),1,1,"")</f>
        <v>1</v>
      </c>
    </row>
    <row r="779" spans="1:16" ht="15.75" customHeight="1" thickTop="1" thickBot="1" x14ac:dyDescent="0.3">
      <c r="A779" s="76" t="s">
        <v>645</v>
      </c>
      <c r="B779" s="76" t="s">
        <v>647</v>
      </c>
      <c r="C779" s="77"/>
      <c r="D779" s="78">
        <v>1</v>
      </c>
      <c r="E779" s="79"/>
      <c r="F779" s="80"/>
      <c r="G779" s="77"/>
      <c r="H779" s="81"/>
      <c r="I779" s="82"/>
      <c r="J779" s="82"/>
      <c r="K779" s="51"/>
      <c r="L779" s="83">
        <v>779</v>
      </c>
      <c r="M779" s="83"/>
      <c r="N779" s="84">
        <v>1</v>
      </c>
      <c r="O779" s="93" t="str">
        <f>REPLACE(INDEX(GroupVertices[Group], MATCH(Edges[[#This Row],[Vertex 1]],GroupVertices[Vertex],0)),1,1,"")</f>
        <v>1</v>
      </c>
      <c r="P779" s="93" t="str">
        <f>REPLACE(INDEX(GroupVertices[Group], MATCH(Edges[[#This Row],[Vertex 2]],GroupVertices[Vertex],0)),1,1,"")</f>
        <v>1</v>
      </c>
    </row>
    <row r="780" spans="1:16" ht="15.75" customHeight="1" thickTop="1" thickBot="1" x14ac:dyDescent="0.3">
      <c r="A780" s="76" t="s">
        <v>645</v>
      </c>
      <c r="B780" s="76" t="s">
        <v>648</v>
      </c>
      <c r="C780" s="77"/>
      <c r="D780" s="78">
        <v>1</v>
      </c>
      <c r="E780" s="79"/>
      <c r="F780" s="80"/>
      <c r="G780" s="77"/>
      <c r="H780" s="81"/>
      <c r="I780" s="82"/>
      <c r="J780" s="82"/>
      <c r="K780" s="51"/>
      <c r="L780" s="83">
        <v>780</v>
      </c>
      <c r="M780" s="83"/>
      <c r="N780" s="84">
        <v>1</v>
      </c>
      <c r="O780" s="93" t="str">
        <f>REPLACE(INDEX(GroupVertices[Group], MATCH(Edges[[#This Row],[Vertex 1]],GroupVertices[Vertex],0)),1,1,"")</f>
        <v>1</v>
      </c>
      <c r="P780" s="93" t="str">
        <f>REPLACE(INDEX(GroupVertices[Group], MATCH(Edges[[#This Row],[Vertex 2]],GroupVertices[Vertex],0)),1,1,"")</f>
        <v>1</v>
      </c>
    </row>
    <row r="781" spans="1:16" ht="15.75" customHeight="1" thickTop="1" thickBot="1" x14ac:dyDescent="0.3">
      <c r="A781" s="76" t="s">
        <v>645</v>
      </c>
      <c r="B781" s="76" t="s">
        <v>250</v>
      </c>
      <c r="C781" s="77"/>
      <c r="D781" s="78">
        <v>1</v>
      </c>
      <c r="E781" s="79"/>
      <c r="F781" s="80"/>
      <c r="G781" s="77"/>
      <c r="H781" s="81"/>
      <c r="I781" s="82"/>
      <c r="J781" s="82"/>
      <c r="K781" s="51"/>
      <c r="L781" s="83">
        <v>781</v>
      </c>
      <c r="M781" s="83"/>
      <c r="N781" s="84">
        <v>1</v>
      </c>
      <c r="O781" s="93" t="str">
        <f>REPLACE(INDEX(GroupVertices[Group], MATCH(Edges[[#This Row],[Vertex 1]],GroupVertices[Vertex],0)),1,1,"")</f>
        <v>1</v>
      </c>
      <c r="P781" s="93" t="str">
        <f>REPLACE(INDEX(GroupVertices[Group], MATCH(Edges[[#This Row],[Vertex 2]],GroupVertices[Vertex],0)),1,1,"")</f>
        <v>1</v>
      </c>
    </row>
    <row r="782" spans="1:16" ht="15.75" customHeight="1" thickTop="1" thickBot="1" x14ac:dyDescent="0.3">
      <c r="A782" s="76" t="s">
        <v>359</v>
      </c>
      <c r="B782" s="76" t="s">
        <v>361</v>
      </c>
      <c r="C782" s="77"/>
      <c r="D782" s="78">
        <v>1</v>
      </c>
      <c r="E782" s="79"/>
      <c r="F782" s="80"/>
      <c r="G782" s="77"/>
      <c r="H782" s="81"/>
      <c r="I782" s="82"/>
      <c r="J782" s="82"/>
      <c r="K782" s="51"/>
      <c r="L782" s="83">
        <v>782</v>
      </c>
      <c r="M782" s="83"/>
      <c r="N782" s="84">
        <v>1</v>
      </c>
      <c r="O782" s="93" t="str">
        <f>REPLACE(INDEX(GroupVertices[Group], MATCH(Edges[[#This Row],[Vertex 1]],GroupVertices[Vertex],0)),1,1,"")</f>
        <v>1</v>
      </c>
      <c r="P782" s="93" t="str">
        <f>REPLACE(INDEX(GroupVertices[Group], MATCH(Edges[[#This Row],[Vertex 2]],GroupVertices[Vertex],0)),1,1,"")</f>
        <v>1</v>
      </c>
    </row>
    <row r="783" spans="1:16" ht="15.75" customHeight="1" thickTop="1" thickBot="1" x14ac:dyDescent="0.3">
      <c r="A783" s="76" t="s">
        <v>359</v>
      </c>
      <c r="B783" s="76" t="s">
        <v>362</v>
      </c>
      <c r="C783" s="77"/>
      <c r="D783" s="78">
        <v>1</v>
      </c>
      <c r="E783" s="79"/>
      <c r="F783" s="80"/>
      <c r="G783" s="77"/>
      <c r="H783" s="81"/>
      <c r="I783" s="82"/>
      <c r="J783" s="82"/>
      <c r="K783" s="51"/>
      <c r="L783" s="83">
        <v>783</v>
      </c>
      <c r="M783" s="83"/>
      <c r="N783" s="84">
        <v>1</v>
      </c>
      <c r="O783" s="93" t="str">
        <f>REPLACE(INDEX(GroupVertices[Group], MATCH(Edges[[#This Row],[Vertex 1]],GroupVertices[Vertex],0)),1,1,"")</f>
        <v>1</v>
      </c>
      <c r="P783" s="93" t="str">
        <f>REPLACE(INDEX(GroupVertices[Group], MATCH(Edges[[#This Row],[Vertex 2]],GroupVertices[Vertex],0)),1,1,"")</f>
        <v>1</v>
      </c>
    </row>
    <row r="784" spans="1:16" ht="15.75" customHeight="1" thickTop="1" thickBot="1" x14ac:dyDescent="0.3">
      <c r="A784" s="76" t="s">
        <v>474</v>
      </c>
      <c r="B784" s="76" t="s">
        <v>475</v>
      </c>
      <c r="C784" s="77"/>
      <c r="D784" s="78">
        <v>1</v>
      </c>
      <c r="E784" s="79"/>
      <c r="F784" s="80"/>
      <c r="G784" s="77"/>
      <c r="H784" s="81"/>
      <c r="I784" s="82"/>
      <c r="J784" s="82"/>
      <c r="K784" s="51"/>
      <c r="L784" s="83">
        <v>784</v>
      </c>
      <c r="M784" s="83"/>
      <c r="N784" s="84">
        <v>1</v>
      </c>
      <c r="O784" s="93" t="str">
        <f>REPLACE(INDEX(GroupVertices[Group], MATCH(Edges[[#This Row],[Vertex 1]],GroupVertices[Vertex],0)),1,1,"")</f>
        <v>3</v>
      </c>
      <c r="P784" s="93" t="str">
        <f>REPLACE(INDEX(GroupVertices[Group], MATCH(Edges[[#This Row],[Vertex 2]],GroupVertices[Vertex],0)),1,1,"")</f>
        <v>3</v>
      </c>
    </row>
    <row r="785" spans="1:16" ht="15.75" customHeight="1" thickTop="1" thickBot="1" x14ac:dyDescent="0.3">
      <c r="A785" s="76" t="s">
        <v>474</v>
      </c>
      <c r="B785" s="76" t="s">
        <v>476</v>
      </c>
      <c r="C785" s="77"/>
      <c r="D785" s="78">
        <v>1</v>
      </c>
      <c r="E785" s="79"/>
      <c r="F785" s="80"/>
      <c r="G785" s="77"/>
      <c r="H785" s="81"/>
      <c r="I785" s="82"/>
      <c r="J785" s="82"/>
      <c r="K785" s="51"/>
      <c r="L785" s="83">
        <v>785</v>
      </c>
      <c r="M785" s="83"/>
      <c r="N785" s="84">
        <v>1</v>
      </c>
      <c r="O785" s="93" t="str">
        <f>REPLACE(INDEX(GroupVertices[Group], MATCH(Edges[[#This Row],[Vertex 1]],GroupVertices[Vertex],0)),1,1,"")</f>
        <v>3</v>
      </c>
      <c r="P785" s="93" t="str">
        <f>REPLACE(INDEX(GroupVertices[Group], MATCH(Edges[[#This Row],[Vertex 2]],GroupVertices[Vertex],0)),1,1,"")</f>
        <v>3</v>
      </c>
    </row>
    <row r="786" spans="1:16" ht="15.75" customHeight="1" thickTop="1" thickBot="1" x14ac:dyDescent="0.3">
      <c r="A786" s="76" t="s">
        <v>474</v>
      </c>
      <c r="B786" s="76" t="s">
        <v>477</v>
      </c>
      <c r="C786" s="77"/>
      <c r="D786" s="78">
        <v>1.1428571428571428</v>
      </c>
      <c r="E786" s="79"/>
      <c r="F786" s="80"/>
      <c r="G786" s="77"/>
      <c r="H786" s="81"/>
      <c r="I786" s="82"/>
      <c r="J786" s="82"/>
      <c r="K786" s="51"/>
      <c r="L786" s="83">
        <v>786</v>
      </c>
      <c r="M786" s="83"/>
      <c r="N786" s="84">
        <v>2</v>
      </c>
      <c r="O786" s="93" t="str">
        <f>REPLACE(INDEX(GroupVertices[Group], MATCH(Edges[[#This Row],[Vertex 1]],GroupVertices[Vertex],0)),1,1,"")</f>
        <v>3</v>
      </c>
      <c r="P786" s="93" t="str">
        <f>REPLACE(INDEX(GroupVertices[Group], MATCH(Edges[[#This Row],[Vertex 2]],GroupVertices[Vertex],0)),1,1,"")</f>
        <v>3</v>
      </c>
    </row>
    <row r="787" spans="1:16" ht="15.75" customHeight="1" thickTop="1" thickBot="1" x14ac:dyDescent="0.3">
      <c r="A787" s="76" t="s">
        <v>474</v>
      </c>
      <c r="B787" s="76" t="s">
        <v>478</v>
      </c>
      <c r="C787" s="77"/>
      <c r="D787" s="78">
        <v>1</v>
      </c>
      <c r="E787" s="79"/>
      <c r="F787" s="80"/>
      <c r="G787" s="77"/>
      <c r="H787" s="81"/>
      <c r="I787" s="82"/>
      <c r="J787" s="82"/>
      <c r="K787" s="51"/>
      <c r="L787" s="83">
        <v>787</v>
      </c>
      <c r="M787" s="83"/>
      <c r="N787" s="84">
        <v>1</v>
      </c>
      <c r="O787" s="93" t="str">
        <f>REPLACE(INDEX(GroupVertices[Group], MATCH(Edges[[#This Row],[Vertex 1]],GroupVertices[Vertex],0)),1,1,"")</f>
        <v>3</v>
      </c>
      <c r="P787" s="93" t="str">
        <f>REPLACE(INDEX(GroupVertices[Group], MATCH(Edges[[#This Row],[Vertex 2]],GroupVertices[Vertex],0)),1,1,"")</f>
        <v>3</v>
      </c>
    </row>
    <row r="788" spans="1:16" ht="15.75" customHeight="1" thickTop="1" thickBot="1" x14ac:dyDescent="0.3">
      <c r="A788" s="76" t="s">
        <v>649</v>
      </c>
      <c r="B788" s="76" t="s">
        <v>301</v>
      </c>
      <c r="C788" s="77"/>
      <c r="D788" s="78">
        <v>1.1428571428571428</v>
      </c>
      <c r="E788" s="79"/>
      <c r="F788" s="80"/>
      <c r="G788" s="77"/>
      <c r="H788" s="81"/>
      <c r="I788" s="82"/>
      <c r="J788" s="82"/>
      <c r="K788" s="51"/>
      <c r="L788" s="83">
        <v>788</v>
      </c>
      <c r="M788" s="83"/>
      <c r="N788" s="84">
        <v>2</v>
      </c>
      <c r="O788" s="93" t="str">
        <f>REPLACE(INDEX(GroupVertices[Group], MATCH(Edges[[#This Row],[Vertex 1]],GroupVertices[Vertex],0)),1,1,"")</f>
        <v>1</v>
      </c>
      <c r="P788" s="93" t="str">
        <f>REPLACE(INDEX(GroupVertices[Group], MATCH(Edges[[#This Row],[Vertex 2]],GroupVertices[Vertex],0)),1,1,"")</f>
        <v>1</v>
      </c>
    </row>
    <row r="789" spans="1:16" ht="15.75" customHeight="1" thickTop="1" thickBot="1" x14ac:dyDescent="0.3">
      <c r="A789" s="76" t="s">
        <v>649</v>
      </c>
      <c r="B789" s="76" t="s">
        <v>650</v>
      </c>
      <c r="C789" s="77"/>
      <c r="D789" s="78">
        <v>1.1428571428571428</v>
      </c>
      <c r="E789" s="79"/>
      <c r="F789" s="80"/>
      <c r="G789" s="77"/>
      <c r="H789" s="81"/>
      <c r="I789" s="82"/>
      <c r="J789" s="82"/>
      <c r="K789" s="51"/>
      <c r="L789" s="83">
        <v>789</v>
      </c>
      <c r="M789" s="83"/>
      <c r="N789" s="84">
        <v>2</v>
      </c>
      <c r="O789" s="93" t="str">
        <f>REPLACE(INDEX(GroupVertices[Group], MATCH(Edges[[#This Row],[Vertex 1]],GroupVertices[Vertex],0)),1,1,"")</f>
        <v>1</v>
      </c>
      <c r="P789" s="93" t="str">
        <f>REPLACE(INDEX(GroupVertices[Group], MATCH(Edges[[#This Row],[Vertex 2]],GroupVertices[Vertex],0)),1,1,"")</f>
        <v>1</v>
      </c>
    </row>
    <row r="790" spans="1:16" ht="15.75" customHeight="1" thickTop="1" thickBot="1" x14ac:dyDescent="0.3">
      <c r="A790" s="76" t="s">
        <v>384</v>
      </c>
      <c r="B790" s="76" t="s">
        <v>387</v>
      </c>
      <c r="C790" s="77"/>
      <c r="D790" s="78">
        <v>1.1428571428571428</v>
      </c>
      <c r="E790" s="79"/>
      <c r="F790" s="80"/>
      <c r="G790" s="77"/>
      <c r="H790" s="81"/>
      <c r="I790" s="82"/>
      <c r="J790" s="82"/>
      <c r="K790" s="51"/>
      <c r="L790" s="83">
        <v>790</v>
      </c>
      <c r="M790" s="83"/>
      <c r="N790" s="84">
        <v>2</v>
      </c>
      <c r="O790" s="93" t="str">
        <f>REPLACE(INDEX(GroupVertices[Group], MATCH(Edges[[#This Row],[Vertex 1]],GroupVertices[Vertex],0)),1,1,"")</f>
        <v>1</v>
      </c>
      <c r="P790" s="93" t="str">
        <f>REPLACE(INDEX(GroupVertices[Group], MATCH(Edges[[#This Row],[Vertex 2]],GroupVertices[Vertex],0)),1,1,"")</f>
        <v>1</v>
      </c>
    </row>
    <row r="791" spans="1:16" ht="15.75" customHeight="1" thickTop="1" thickBot="1" x14ac:dyDescent="0.3">
      <c r="A791" s="76" t="s">
        <v>384</v>
      </c>
      <c r="B791" s="76" t="s">
        <v>651</v>
      </c>
      <c r="C791" s="77"/>
      <c r="D791" s="78">
        <v>1</v>
      </c>
      <c r="E791" s="79"/>
      <c r="F791" s="80"/>
      <c r="G791" s="77"/>
      <c r="H791" s="81"/>
      <c r="I791" s="82"/>
      <c r="J791" s="82"/>
      <c r="K791" s="51"/>
      <c r="L791" s="83">
        <v>791</v>
      </c>
      <c r="M791" s="83"/>
      <c r="N791" s="84">
        <v>1</v>
      </c>
      <c r="O791" s="93" t="str">
        <f>REPLACE(INDEX(GroupVertices[Group], MATCH(Edges[[#This Row],[Vertex 1]],GroupVertices[Vertex],0)),1,1,"")</f>
        <v>1</v>
      </c>
      <c r="P791" s="93" t="str">
        <f>REPLACE(INDEX(GroupVertices[Group], MATCH(Edges[[#This Row],[Vertex 2]],GroupVertices[Vertex],0)),1,1,"")</f>
        <v>1</v>
      </c>
    </row>
    <row r="792" spans="1:16" ht="15.75" customHeight="1" thickTop="1" thickBot="1" x14ac:dyDescent="0.3">
      <c r="A792" s="76" t="s">
        <v>652</v>
      </c>
      <c r="B792" s="76" t="s">
        <v>653</v>
      </c>
      <c r="C792" s="77"/>
      <c r="D792" s="78">
        <v>1.4285714285714286</v>
      </c>
      <c r="E792" s="79"/>
      <c r="F792" s="80"/>
      <c r="G792" s="77"/>
      <c r="H792" s="81"/>
      <c r="I792" s="82"/>
      <c r="J792" s="82"/>
      <c r="K792" s="51"/>
      <c r="L792" s="83">
        <v>792</v>
      </c>
      <c r="M792" s="83"/>
      <c r="N792" s="84">
        <v>4</v>
      </c>
      <c r="O792" s="93" t="str">
        <f>REPLACE(INDEX(GroupVertices[Group], MATCH(Edges[[#This Row],[Vertex 1]],GroupVertices[Vertex],0)),1,1,"")</f>
        <v>55</v>
      </c>
      <c r="P792" s="93" t="str">
        <f>REPLACE(INDEX(GroupVertices[Group], MATCH(Edges[[#This Row],[Vertex 2]],GroupVertices[Vertex],0)),1,1,"")</f>
        <v>55</v>
      </c>
    </row>
    <row r="793" spans="1:16" ht="15.75" customHeight="1" thickTop="1" thickBot="1" x14ac:dyDescent="0.3">
      <c r="A793" s="76" t="s">
        <v>197</v>
      </c>
      <c r="B793" s="76" t="s">
        <v>198</v>
      </c>
      <c r="C793" s="77"/>
      <c r="D793" s="78">
        <v>1</v>
      </c>
      <c r="E793" s="79"/>
      <c r="F793" s="80"/>
      <c r="G793" s="77"/>
      <c r="H793" s="81"/>
      <c r="I793" s="82"/>
      <c r="J793" s="82"/>
      <c r="K793" s="51"/>
      <c r="L793" s="83">
        <v>793</v>
      </c>
      <c r="M793" s="83"/>
      <c r="N793" s="84">
        <v>1</v>
      </c>
      <c r="O793" s="93" t="str">
        <f>REPLACE(INDEX(GroupVertices[Group], MATCH(Edges[[#This Row],[Vertex 1]],GroupVertices[Vertex],0)),1,1,"")</f>
        <v>27</v>
      </c>
      <c r="P793" s="93" t="str">
        <f>REPLACE(INDEX(GroupVertices[Group], MATCH(Edges[[#This Row],[Vertex 2]],GroupVertices[Vertex],0)),1,1,"")</f>
        <v>27</v>
      </c>
    </row>
    <row r="794" spans="1:16" ht="15.75" customHeight="1" thickTop="1" thickBot="1" x14ac:dyDescent="0.3">
      <c r="A794" s="76" t="s">
        <v>654</v>
      </c>
      <c r="B794" s="76" t="s">
        <v>655</v>
      </c>
      <c r="C794" s="77"/>
      <c r="D794" s="78">
        <v>1</v>
      </c>
      <c r="E794" s="79"/>
      <c r="F794" s="80"/>
      <c r="G794" s="77"/>
      <c r="H794" s="81"/>
      <c r="I794" s="82"/>
      <c r="J794" s="82"/>
      <c r="K794" s="51"/>
      <c r="L794" s="83">
        <v>794</v>
      </c>
      <c r="M794" s="83"/>
      <c r="N794" s="84">
        <v>1</v>
      </c>
      <c r="O794" s="93" t="str">
        <f>REPLACE(INDEX(GroupVertices[Group], MATCH(Edges[[#This Row],[Vertex 1]],GroupVertices[Vertex],0)),1,1,"")</f>
        <v>1</v>
      </c>
      <c r="P794" s="93" t="str">
        <f>REPLACE(INDEX(GroupVertices[Group], MATCH(Edges[[#This Row],[Vertex 2]],GroupVertices[Vertex],0)),1,1,"")</f>
        <v>1</v>
      </c>
    </row>
    <row r="795" spans="1:16" ht="15.75" customHeight="1" thickTop="1" thickBot="1" x14ac:dyDescent="0.3">
      <c r="A795" s="76" t="s">
        <v>654</v>
      </c>
      <c r="B795" s="76" t="s">
        <v>451</v>
      </c>
      <c r="C795" s="77"/>
      <c r="D795" s="78">
        <v>1</v>
      </c>
      <c r="E795" s="79"/>
      <c r="F795" s="80"/>
      <c r="G795" s="77"/>
      <c r="H795" s="81"/>
      <c r="I795" s="82"/>
      <c r="J795" s="82"/>
      <c r="K795" s="51"/>
      <c r="L795" s="83">
        <v>795</v>
      </c>
      <c r="M795" s="83"/>
      <c r="N795" s="84">
        <v>1</v>
      </c>
      <c r="O795" s="93" t="str">
        <f>REPLACE(INDEX(GroupVertices[Group], MATCH(Edges[[#This Row],[Vertex 1]],GroupVertices[Vertex],0)),1,1,"")</f>
        <v>1</v>
      </c>
      <c r="P795" s="93" t="str">
        <f>REPLACE(INDEX(GroupVertices[Group], MATCH(Edges[[#This Row],[Vertex 2]],GroupVertices[Vertex],0)),1,1,"")</f>
        <v>1</v>
      </c>
    </row>
    <row r="796" spans="1:16" ht="15.75" customHeight="1" thickTop="1" thickBot="1" x14ac:dyDescent="0.3">
      <c r="A796" s="76" t="s">
        <v>654</v>
      </c>
      <c r="B796" s="76" t="s">
        <v>536</v>
      </c>
      <c r="C796" s="77"/>
      <c r="D796" s="78">
        <v>1</v>
      </c>
      <c r="E796" s="79"/>
      <c r="F796" s="80"/>
      <c r="G796" s="77"/>
      <c r="H796" s="81"/>
      <c r="I796" s="82"/>
      <c r="J796" s="82"/>
      <c r="K796" s="51"/>
      <c r="L796" s="83">
        <v>796</v>
      </c>
      <c r="M796" s="83"/>
      <c r="N796" s="84">
        <v>1</v>
      </c>
      <c r="O796" s="93" t="str">
        <f>REPLACE(INDEX(GroupVertices[Group], MATCH(Edges[[#This Row],[Vertex 1]],GroupVertices[Vertex],0)),1,1,"")</f>
        <v>1</v>
      </c>
      <c r="P796" s="93" t="str">
        <f>REPLACE(INDEX(GroupVertices[Group], MATCH(Edges[[#This Row],[Vertex 2]],GroupVertices[Vertex],0)),1,1,"")</f>
        <v>1</v>
      </c>
    </row>
    <row r="797" spans="1:16" ht="15.75" customHeight="1" thickTop="1" thickBot="1" x14ac:dyDescent="0.3">
      <c r="A797" s="76" t="s">
        <v>654</v>
      </c>
      <c r="B797" s="76" t="s">
        <v>453</v>
      </c>
      <c r="C797" s="77"/>
      <c r="D797" s="78">
        <v>1</v>
      </c>
      <c r="E797" s="79"/>
      <c r="F797" s="80"/>
      <c r="G797" s="77"/>
      <c r="H797" s="81"/>
      <c r="I797" s="82"/>
      <c r="J797" s="82"/>
      <c r="K797" s="51"/>
      <c r="L797" s="83">
        <v>797</v>
      </c>
      <c r="M797" s="83"/>
      <c r="N797" s="84">
        <v>1</v>
      </c>
      <c r="O797" s="93" t="str">
        <f>REPLACE(INDEX(GroupVertices[Group], MATCH(Edges[[#This Row],[Vertex 1]],GroupVertices[Vertex],0)),1,1,"")</f>
        <v>1</v>
      </c>
      <c r="P797" s="93" t="str">
        <f>REPLACE(INDEX(GroupVertices[Group], MATCH(Edges[[#This Row],[Vertex 2]],GroupVertices[Vertex],0)),1,1,"")</f>
        <v>1</v>
      </c>
    </row>
    <row r="798" spans="1:16" ht="15.75" customHeight="1" thickTop="1" thickBot="1" x14ac:dyDescent="0.3">
      <c r="A798" s="76" t="s">
        <v>594</v>
      </c>
      <c r="B798" s="76" t="s">
        <v>595</v>
      </c>
      <c r="C798" s="77"/>
      <c r="D798" s="78">
        <v>1</v>
      </c>
      <c r="E798" s="79"/>
      <c r="F798" s="80"/>
      <c r="G798" s="77"/>
      <c r="H798" s="81"/>
      <c r="I798" s="82"/>
      <c r="J798" s="82"/>
      <c r="K798" s="51"/>
      <c r="L798" s="83">
        <v>798</v>
      </c>
      <c r="M798" s="83"/>
      <c r="N798" s="84">
        <v>1</v>
      </c>
      <c r="O798" s="93" t="str">
        <f>REPLACE(INDEX(GroupVertices[Group], MATCH(Edges[[#This Row],[Vertex 1]],GroupVertices[Vertex],0)),1,1,"")</f>
        <v>21</v>
      </c>
      <c r="P798" s="93" t="str">
        <f>REPLACE(INDEX(GroupVertices[Group], MATCH(Edges[[#This Row],[Vertex 2]],GroupVertices[Vertex],0)),1,1,"")</f>
        <v>21</v>
      </c>
    </row>
    <row r="799" spans="1:16" ht="15.75" customHeight="1" thickTop="1" thickBot="1" x14ac:dyDescent="0.3">
      <c r="A799" s="76" t="s">
        <v>422</v>
      </c>
      <c r="B799" s="76" t="s">
        <v>203</v>
      </c>
      <c r="C799" s="77"/>
      <c r="D799" s="78">
        <v>1</v>
      </c>
      <c r="E799" s="79"/>
      <c r="F799" s="80"/>
      <c r="G799" s="77"/>
      <c r="H799" s="81"/>
      <c r="I799" s="82"/>
      <c r="J799" s="82"/>
      <c r="K799" s="51"/>
      <c r="L799" s="83">
        <v>799</v>
      </c>
      <c r="M799" s="83"/>
      <c r="N799" s="84">
        <v>1</v>
      </c>
      <c r="O799" s="93" t="str">
        <f>REPLACE(INDEX(GroupVertices[Group], MATCH(Edges[[#This Row],[Vertex 1]],GroupVertices[Vertex],0)),1,1,"")</f>
        <v>1</v>
      </c>
      <c r="P799" s="93" t="str">
        <f>REPLACE(INDEX(GroupVertices[Group], MATCH(Edges[[#This Row],[Vertex 2]],GroupVertices[Vertex],0)),1,1,"")</f>
        <v>1</v>
      </c>
    </row>
    <row r="800" spans="1:16" ht="15.75" customHeight="1" thickTop="1" thickBot="1" x14ac:dyDescent="0.3">
      <c r="A800" s="76" t="s">
        <v>422</v>
      </c>
      <c r="B800" s="76" t="s">
        <v>205</v>
      </c>
      <c r="C800" s="77"/>
      <c r="D800" s="78">
        <v>1.1428571428571428</v>
      </c>
      <c r="E800" s="79"/>
      <c r="F800" s="80"/>
      <c r="G800" s="77"/>
      <c r="H800" s="81"/>
      <c r="I800" s="82"/>
      <c r="J800" s="82"/>
      <c r="K800" s="51"/>
      <c r="L800" s="83">
        <v>800</v>
      </c>
      <c r="M800" s="83"/>
      <c r="N800" s="84">
        <v>2</v>
      </c>
      <c r="O800" s="93" t="str">
        <f>REPLACE(INDEX(GroupVertices[Group], MATCH(Edges[[#This Row],[Vertex 1]],GroupVertices[Vertex],0)),1,1,"")</f>
        <v>1</v>
      </c>
      <c r="P800" s="93" t="str">
        <f>REPLACE(INDEX(GroupVertices[Group], MATCH(Edges[[#This Row],[Vertex 2]],GroupVertices[Vertex],0)),1,1,"")</f>
        <v>1</v>
      </c>
    </row>
    <row r="801" spans="1:16" ht="15.75" customHeight="1" thickTop="1" thickBot="1" x14ac:dyDescent="0.3">
      <c r="A801" s="76" t="s">
        <v>422</v>
      </c>
      <c r="B801" s="76" t="s">
        <v>206</v>
      </c>
      <c r="C801" s="77"/>
      <c r="D801" s="78">
        <v>1</v>
      </c>
      <c r="E801" s="79"/>
      <c r="F801" s="80"/>
      <c r="G801" s="77"/>
      <c r="H801" s="81"/>
      <c r="I801" s="82"/>
      <c r="J801" s="82"/>
      <c r="K801" s="51"/>
      <c r="L801" s="83">
        <v>801</v>
      </c>
      <c r="M801" s="83"/>
      <c r="N801" s="84">
        <v>1</v>
      </c>
      <c r="O801" s="93" t="str">
        <f>REPLACE(INDEX(GroupVertices[Group], MATCH(Edges[[#This Row],[Vertex 1]],GroupVertices[Vertex],0)),1,1,"")</f>
        <v>1</v>
      </c>
      <c r="P801" s="93" t="str">
        <f>REPLACE(INDEX(GroupVertices[Group], MATCH(Edges[[#This Row],[Vertex 2]],GroupVertices[Vertex],0)),1,1,"")</f>
        <v>1</v>
      </c>
    </row>
    <row r="802" spans="1:16" ht="15.75" customHeight="1" thickTop="1" thickBot="1" x14ac:dyDescent="0.3">
      <c r="A802" s="76" t="s">
        <v>422</v>
      </c>
      <c r="B802" s="76" t="s">
        <v>656</v>
      </c>
      <c r="C802" s="77"/>
      <c r="D802" s="78">
        <v>1</v>
      </c>
      <c r="E802" s="79"/>
      <c r="F802" s="80"/>
      <c r="G802" s="77"/>
      <c r="H802" s="81"/>
      <c r="I802" s="82"/>
      <c r="J802" s="82"/>
      <c r="K802" s="51"/>
      <c r="L802" s="83">
        <v>802</v>
      </c>
      <c r="M802" s="83"/>
      <c r="N802" s="84">
        <v>1</v>
      </c>
      <c r="O802" s="93" t="str">
        <f>REPLACE(INDEX(GroupVertices[Group], MATCH(Edges[[#This Row],[Vertex 1]],GroupVertices[Vertex],0)),1,1,"")</f>
        <v>1</v>
      </c>
      <c r="P802" s="93" t="str">
        <f>REPLACE(INDEX(GroupVertices[Group], MATCH(Edges[[#This Row],[Vertex 2]],GroupVertices[Vertex],0)),1,1,"")</f>
        <v>1</v>
      </c>
    </row>
    <row r="803" spans="1:16" ht="15.75" customHeight="1" thickTop="1" thickBot="1" x14ac:dyDescent="0.3">
      <c r="A803" s="76" t="s">
        <v>422</v>
      </c>
      <c r="B803" s="76" t="s">
        <v>252</v>
      </c>
      <c r="C803" s="77"/>
      <c r="D803" s="78">
        <v>1.1428571428571428</v>
      </c>
      <c r="E803" s="79"/>
      <c r="F803" s="80"/>
      <c r="G803" s="77"/>
      <c r="H803" s="81"/>
      <c r="I803" s="82"/>
      <c r="J803" s="82"/>
      <c r="K803" s="51"/>
      <c r="L803" s="83">
        <v>803</v>
      </c>
      <c r="M803" s="83"/>
      <c r="N803" s="84">
        <v>2</v>
      </c>
      <c r="O803" s="93" t="str">
        <f>REPLACE(INDEX(GroupVertices[Group], MATCH(Edges[[#This Row],[Vertex 1]],GroupVertices[Vertex],0)),1,1,"")</f>
        <v>1</v>
      </c>
      <c r="P803" s="93" t="str">
        <f>REPLACE(INDEX(GroupVertices[Group], MATCH(Edges[[#This Row],[Vertex 2]],GroupVertices[Vertex],0)),1,1,"")</f>
        <v>1</v>
      </c>
    </row>
    <row r="804" spans="1:16" ht="15.75" customHeight="1" thickTop="1" thickBot="1" x14ac:dyDescent="0.3">
      <c r="A804" s="76" t="s">
        <v>657</v>
      </c>
      <c r="B804" s="76" t="s">
        <v>457</v>
      </c>
      <c r="C804" s="77"/>
      <c r="D804" s="78">
        <v>1</v>
      </c>
      <c r="E804" s="79"/>
      <c r="F804" s="80"/>
      <c r="G804" s="77"/>
      <c r="H804" s="81"/>
      <c r="I804" s="82"/>
      <c r="J804" s="82"/>
      <c r="K804" s="51"/>
      <c r="L804" s="83">
        <v>804</v>
      </c>
      <c r="M804" s="83"/>
      <c r="N804" s="84">
        <v>1</v>
      </c>
      <c r="O804" s="93" t="str">
        <f>REPLACE(INDEX(GroupVertices[Group], MATCH(Edges[[#This Row],[Vertex 1]],GroupVertices[Vertex],0)),1,1,"")</f>
        <v>1</v>
      </c>
      <c r="P804" s="93" t="str">
        <f>REPLACE(INDEX(GroupVertices[Group], MATCH(Edges[[#This Row],[Vertex 2]],GroupVertices[Vertex],0)),1,1,"")</f>
        <v>1</v>
      </c>
    </row>
    <row r="805" spans="1:16" ht="15.75" customHeight="1" thickTop="1" thickBot="1" x14ac:dyDescent="0.3">
      <c r="A805" s="76" t="s">
        <v>657</v>
      </c>
      <c r="B805" s="76" t="s">
        <v>565</v>
      </c>
      <c r="C805" s="77"/>
      <c r="D805" s="78">
        <v>1</v>
      </c>
      <c r="E805" s="79"/>
      <c r="F805" s="80"/>
      <c r="G805" s="77"/>
      <c r="H805" s="81"/>
      <c r="I805" s="82"/>
      <c r="J805" s="82"/>
      <c r="K805" s="51"/>
      <c r="L805" s="83">
        <v>805</v>
      </c>
      <c r="M805" s="83"/>
      <c r="N805" s="84">
        <v>1</v>
      </c>
      <c r="O805" s="93" t="str">
        <f>REPLACE(INDEX(GroupVertices[Group], MATCH(Edges[[#This Row],[Vertex 1]],GroupVertices[Vertex],0)),1,1,"")</f>
        <v>1</v>
      </c>
      <c r="P805" s="93" t="str">
        <f>REPLACE(INDEX(GroupVertices[Group], MATCH(Edges[[#This Row],[Vertex 2]],GroupVertices[Vertex],0)),1,1,"")</f>
        <v>1</v>
      </c>
    </row>
    <row r="806" spans="1:16" ht="15.75" customHeight="1" thickTop="1" thickBot="1" x14ac:dyDescent="0.3">
      <c r="A806" s="76" t="s">
        <v>657</v>
      </c>
      <c r="B806" s="76" t="s">
        <v>650</v>
      </c>
      <c r="C806" s="77"/>
      <c r="D806" s="78">
        <v>1</v>
      </c>
      <c r="E806" s="79"/>
      <c r="F806" s="80"/>
      <c r="G806" s="77"/>
      <c r="H806" s="81"/>
      <c r="I806" s="82"/>
      <c r="J806" s="82"/>
      <c r="K806" s="51"/>
      <c r="L806" s="83">
        <v>806</v>
      </c>
      <c r="M806" s="83"/>
      <c r="N806" s="84">
        <v>1</v>
      </c>
      <c r="O806" s="93" t="str">
        <f>REPLACE(INDEX(GroupVertices[Group], MATCH(Edges[[#This Row],[Vertex 1]],GroupVertices[Vertex],0)),1,1,"")</f>
        <v>1</v>
      </c>
      <c r="P806" s="93" t="str">
        <f>REPLACE(INDEX(GroupVertices[Group], MATCH(Edges[[#This Row],[Vertex 2]],GroupVertices[Vertex],0)),1,1,"")</f>
        <v>1</v>
      </c>
    </row>
    <row r="807" spans="1:16" ht="15.75" customHeight="1" thickTop="1" thickBot="1" x14ac:dyDescent="0.3">
      <c r="A807" s="76" t="s">
        <v>658</v>
      </c>
      <c r="B807" s="76" t="s">
        <v>299</v>
      </c>
      <c r="C807" s="77"/>
      <c r="D807" s="78">
        <v>1</v>
      </c>
      <c r="E807" s="79"/>
      <c r="F807" s="80"/>
      <c r="G807" s="77"/>
      <c r="H807" s="81"/>
      <c r="I807" s="82"/>
      <c r="J807" s="82"/>
      <c r="K807" s="51"/>
      <c r="L807" s="83">
        <v>807</v>
      </c>
      <c r="M807" s="83"/>
      <c r="N807" s="84">
        <v>1</v>
      </c>
      <c r="O807" s="93" t="str">
        <f>REPLACE(INDEX(GroupVertices[Group], MATCH(Edges[[#This Row],[Vertex 1]],GroupVertices[Vertex],0)),1,1,"")</f>
        <v>1</v>
      </c>
      <c r="P807" s="93" t="str">
        <f>REPLACE(INDEX(GroupVertices[Group], MATCH(Edges[[#This Row],[Vertex 2]],GroupVertices[Vertex],0)),1,1,"")</f>
        <v>1</v>
      </c>
    </row>
    <row r="808" spans="1:16" ht="15.75" customHeight="1" thickTop="1" thickBot="1" x14ac:dyDescent="0.3">
      <c r="A808" s="76" t="s">
        <v>658</v>
      </c>
      <c r="B808" s="76" t="s">
        <v>450</v>
      </c>
      <c r="C808" s="77"/>
      <c r="D808" s="78">
        <v>1</v>
      </c>
      <c r="E808" s="79"/>
      <c r="F808" s="80"/>
      <c r="G808" s="77"/>
      <c r="H808" s="81"/>
      <c r="I808" s="82"/>
      <c r="J808" s="82"/>
      <c r="K808" s="51"/>
      <c r="L808" s="83">
        <v>808</v>
      </c>
      <c r="M808" s="83"/>
      <c r="N808" s="84">
        <v>1</v>
      </c>
      <c r="O808" s="93" t="str">
        <f>REPLACE(INDEX(GroupVertices[Group], MATCH(Edges[[#This Row],[Vertex 1]],GroupVertices[Vertex],0)),1,1,"")</f>
        <v>1</v>
      </c>
      <c r="P808" s="93" t="str">
        <f>REPLACE(INDEX(GroupVertices[Group], MATCH(Edges[[#This Row],[Vertex 2]],GroupVertices[Vertex],0)),1,1,"")</f>
        <v>1</v>
      </c>
    </row>
    <row r="809" spans="1:16" ht="15.75" customHeight="1" thickTop="1" thickBot="1" x14ac:dyDescent="0.3">
      <c r="A809" s="76" t="s">
        <v>378</v>
      </c>
      <c r="B809" s="76" t="s">
        <v>285</v>
      </c>
      <c r="C809" s="77"/>
      <c r="D809" s="78">
        <v>1.1428571428571428</v>
      </c>
      <c r="E809" s="79"/>
      <c r="F809" s="80"/>
      <c r="G809" s="77"/>
      <c r="H809" s="81"/>
      <c r="I809" s="82"/>
      <c r="J809" s="82"/>
      <c r="K809" s="51"/>
      <c r="L809" s="83">
        <v>809</v>
      </c>
      <c r="M809" s="83"/>
      <c r="N809" s="84">
        <v>2</v>
      </c>
      <c r="O809" s="93" t="str">
        <f>REPLACE(INDEX(GroupVertices[Group], MATCH(Edges[[#This Row],[Vertex 1]],GroupVertices[Vertex],0)),1,1,"")</f>
        <v>1</v>
      </c>
      <c r="P809" s="93" t="str">
        <f>REPLACE(INDEX(GroupVertices[Group], MATCH(Edges[[#This Row],[Vertex 2]],GroupVertices[Vertex],0)),1,1,"")</f>
        <v>1</v>
      </c>
    </row>
    <row r="810" spans="1:16" ht="15.75" customHeight="1" thickTop="1" thickBot="1" x14ac:dyDescent="0.3">
      <c r="A810" s="76" t="s">
        <v>361</v>
      </c>
      <c r="B810" s="76" t="s">
        <v>659</v>
      </c>
      <c r="C810" s="77"/>
      <c r="D810" s="78">
        <v>1</v>
      </c>
      <c r="E810" s="79"/>
      <c r="F810" s="80"/>
      <c r="G810" s="77"/>
      <c r="H810" s="81"/>
      <c r="I810" s="82"/>
      <c r="J810" s="82"/>
      <c r="K810" s="51"/>
      <c r="L810" s="83">
        <v>810</v>
      </c>
      <c r="M810" s="83"/>
      <c r="N810" s="84">
        <v>1</v>
      </c>
      <c r="O810" s="93" t="str">
        <f>REPLACE(INDEX(GroupVertices[Group], MATCH(Edges[[#This Row],[Vertex 1]],GroupVertices[Vertex],0)),1,1,"")</f>
        <v>1</v>
      </c>
      <c r="P810" s="93" t="str">
        <f>REPLACE(INDEX(GroupVertices[Group], MATCH(Edges[[#This Row],[Vertex 2]],GroupVertices[Vertex],0)),1,1,"")</f>
        <v>1</v>
      </c>
    </row>
    <row r="811" spans="1:16" ht="15.75" customHeight="1" thickTop="1" thickBot="1" x14ac:dyDescent="0.3">
      <c r="A811" s="76" t="s">
        <v>361</v>
      </c>
      <c r="B811" s="76" t="s">
        <v>534</v>
      </c>
      <c r="C811" s="77"/>
      <c r="D811" s="78">
        <v>1</v>
      </c>
      <c r="E811" s="79"/>
      <c r="F811" s="80"/>
      <c r="G811" s="77"/>
      <c r="H811" s="81"/>
      <c r="I811" s="82"/>
      <c r="J811" s="82"/>
      <c r="K811" s="51"/>
      <c r="L811" s="83">
        <v>811</v>
      </c>
      <c r="M811" s="83"/>
      <c r="N811" s="84">
        <v>1</v>
      </c>
      <c r="O811" s="93" t="str">
        <f>REPLACE(INDEX(GroupVertices[Group], MATCH(Edges[[#This Row],[Vertex 1]],GroupVertices[Vertex],0)),1,1,"")</f>
        <v>1</v>
      </c>
      <c r="P811" s="93" t="str">
        <f>REPLACE(INDEX(GroupVertices[Group], MATCH(Edges[[#This Row],[Vertex 2]],GroupVertices[Vertex],0)),1,1,"")</f>
        <v>1</v>
      </c>
    </row>
    <row r="812" spans="1:16" ht="15.75" customHeight="1" thickTop="1" thickBot="1" x14ac:dyDescent="0.3">
      <c r="A812" s="76" t="s">
        <v>361</v>
      </c>
      <c r="B812" s="76" t="s">
        <v>535</v>
      </c>
      <c r="C812" s="77"/>
      <c r="D812" s="78">
        <v>1</v>
      </c>
      <c r="E812" s="79"/>
      <c r="F812" s="80"/>
      <c r="G812" s="77"/>
      <c r="H812" s="81"/>
      <c r="I812" s="82"/>
      <c r="J812" s="82"/>
      <c r="K812" s="51"/>
      <c r="L812" s="83">
        <v>812</v>
      </c>
      <c r="M812" s="83"/>
      <c r="N812" s="84">
        <v>1</v>
      </c>
      <c r="O812" s="93" t="str">
        <f>REPLACE(INDEX(GroupVertices[Group], MATCH(Edges[[#This Row],[Vertex 1]],GroupVertices[Vertex],0)),1,1,"")</f>
        <v>1</v>
      </c>
      <c r="P812" s="93" t="str">
        <f>REPLACE(INDEX(GroupVertices[Group], MATCH(Edges[[#This Row],[Vertex 2]],GroupVertices[Vertex],0)),1,1,"")</f>
        <v>1</v>
      </c>
    </row>
    <row r="813" spans="1:16" ht="15.75" customHeight="1" thickTop="1" thickBot="1" x14ac:dyDescent="0.3">
      <c r="A813" s="76" t="s">
        <v>361</v>
      </c>
      <c r="B813" s="76" t="s">
        <v>536</v>
      </c>
      <c r="C813" s="77"/>
      <c r="D813" s="78">
        <v>1</v>
      </c>
      <c r="E813" s="79"/>
      <c r="F813" s="80"/>
      <c r="G813" s="77"/>
      <c r="H813" s="81"/>
      <c r="I813" s="82"/>
      <c r="J813" s="82"/>
      <c r="K813" s="51"/>
      <c r="L813" s="83">
        <v>813</v>
      </c>
      <c r="M813" s="83"/>
      <c r="N813" s="84">
        <v>1</v>
      </c>
      <c r="O813" s="93" t="str">
        <f>REPLACE(INDEX(GroupVertices[Group], MATCH(Edges[[#This Row],[Vertex 1]],GroupVertices[Vertex],0)),1,1,"")</f>
        <v>1</v>
      </c>
      <c r="P813" s="93" t="str">
        <f>REPLACE(INDEX(GroupVertices[Group], MATCH(Edges[[#This Row],[Vertex 2]],GroupVertices[Vertex],0)),1,1,"")</f>
        <v>1</v>
      </c>
    </row>
    <row r="814" spans="1:16" ht="15.75" customHeight="1" thickTop="1" thickBot="1" x14ac:dyDescent="0.3">
      <c r="A814" s="76" t="s">
        <v>361</v>
      </c>
      <c r="B814" s="76" t="s">
        <v>362</v>
      </c>
      <c r="C814" s="77"/>
      <c r="D814" s="78">
        <v>1</v>
      </c>
      <c r="E814" s="79"/>
      <c r="F814" s="80"/>
      <c r="G814" s="77"/>
      <c r="H814" s="81"/>
      <c r="I814" s="82"/>
      <c r="J814" s="82"/>
      <c r="K814" s="51"/>
      <c r="L814" s="83">
        <v>814</v>
      </c>
      <c r="M814" s="83"/>
      <c r="N814" s="84">
        <v>1</v>
      </c>
      <c r="O814" s="93" t="str">
        <f>REPLACE(INDEX(GroupVertices[Group], MATCH(Edges[[#This Row],[Vertex 1]],GroupVertices[Vertex],0)),1,1,"")</f>
        <v>1</v>
      </c>
      <c r="P814" s="93" t="str">
        <f>REPLACE(INDEX(GroupVertices[Group], MATCH(Edges[[#This Row],[Vertex 2]],GroupVertices[Vertex],0)),1,1,"")</f>
        <v>1</v>
      </c>
    </row>
    <row r="815" spans="1:16" ht="15.75" customHeight="1" thickTop="1" thickBot="1" x14ac:dyDescent="0.3">
      <c r="A815" s="76" t="s">
        <v>361</v>
      </c>
      <c r="B815" s="76" t="s">
        <v>537</v>
      </c>
      <c r="C815" s="77"/>
      <c r="D815" s="78">
        <v>1</v>
      </c>
      <c r="E815" s="79"/>
      <c r="F815" s="80"/>
      <c r="G815" s="77"/>
      <c r="H815" s="81"/>
      <c r="I815" s="82"/>
      <c r="J815" s="82"/>
      <c r="K815" s="51"/>
      <c r="L815" s="83">
        <v>815</v>
      </c>
      <c r="M815" s="83"/>
      <c r="N815" s="84">
        <v>1</v>
      </c>
      <c r="O815" s="93" t="str">
        <f>REPLACE(INDEX(GroupVertices[Group], MATCH(Edges[[#This Row],[Vertex 1]],GroupVertices[Vertex],0)),1,1,"")</f>
        <v>1</v>
      </c>
      <c r="P815" s="93" t="str">
        <f>REPLACE(INDEX(GroupVertices[Group], MATCH(Edges[[#This Row],[Vertex 2]],GroupVertices[Vertex],0)),1,1,"")</f>
        <v>1</v>
      </c>
    </row>
    <row r="816" spans="1:16" ht="15.75" customHeight="1" thickTop="1" thickBot="1" x14ac:dyDescent="0.3">
      <c r="A816" s="76" t="s">
        <v>361</v>
      </c>
      <c r="B816" s="76" t="s">
        <v>331</v>
      </c>
      <c r="C816" s="77"/>
      <c r="D816" s="78">
        <v>1.1428571428571428</v>
      </c>
      <c r="E816" s="79"/>
      <c r="F816" s="80"/>
      <c r="G816" s="77"/>
      <c r="H816" s="81"/>
      <c r="I816" s="82"/>
      <c r="J816" s="82"/>
      <c r="K816" s="51"/>
      <c r="L816" s="83">
        <v>816</v>
      </c>
      <c r="M816" s="83"/>
      <c r="N816" s="84">
        <v>2</v>
      </c>
      <c r="O816" s="93" t="str">
        <f>REPLACE(INDEX(GroupVertices[Group], MATCH(Edges[[#This Row],[Vertex 1]],GroupVertices[Vertex],0)),1,1,"")</f>
        <v>1</v>
      </c>
      <c r="P816" s="93" t="str">
        <f>REPLACE(INDEX(GroupVertices[Group], MATCH(Edges[[#This Row],[Vertex 2]],GroupVertices[Vertex],0)),1,1,"")</f>
        <v>1</v>
      </c>
    </row>
    <row r="817" spans="1:16" ht="15.75" customHeight="1" thickTop="1" thickBot="1" x14ac:dyDescent="0.3">
      <c r="A817" s="76" t="s">
        <v>304</v>
      </c>
      <c r="B817" s="76" t="s">
        <v>436</v>
      </c>
      <c r="C817" s="77"/>
      <c r="D817" s="78">
        <v>1.1428571428571428</v>
      </c>
      <c r="E817" s="79"/>
      <c r="F817" s="80"/>
      <c r="G817" s="77"/>
      <c r="H817" s="81"/>
      <c r="I817" s="82"/>
      <c r="J817" s="82"/>
      <c r="K817" s="51"/>
      <c r="L817" s="83">
        <v>817</v>
      </c>
      <c r="M817" s="83"/>
      <c r="N817" s="84">
        <v>2</v>
      </c>
      <c r="O817" s="93" t="str">
        <f>REPLACE(INDEX(GroupVertices[Group], MATCH(Edges[[#This Row],[Vertex 1]],GroupVertices[Vertex],0)),1,1,"")</f>
        <v>1</v>
      </c>
      <c r="P817" s="93" t="str">
        <f>REPLACE(INDEX(GroupVertices[Group], MATCH(Edges[[#This Row],[Vertex 2]],GroupVertices[Vertex],0)),1,1,"")</f>
        <v>1</v>
      </c>
    </row>
    <row r="818" spans="1:16" ht="15.75" customHeight="1" thickTop="1" thickBot="1" x14ac:dyDescent="0.3">
      <c r="A818" s="76" t="s">
        <v>304</v>
      </c>
      <c r="B818" s="76" t="s">
        <v>203</v>
      </c>
      <c r="C818" s="77"/>
      <c r="D818" s="78">
        <v>1</v>
      </c>
      <c r="E818" s="79"/>
      <c r="F818" s="80"/>
      <c r="G818" s="77"/>
      <c r="H818" s="81"/>
      <c r="I818" s="82"/>
      <c r="J818" s="82"/>
      <c r="K818" s="51"/>
      <c r="L818" s="83">
        <v>818</v>
      </c>
      <c r="M818" s="83"/>
      <c r="N818" s="84">
        <v>1</v>
      </c>
      <c r="O818" s="93" t="str">
        <f>REPLACE(INDEX(GroupVertices[Group], MATCH(Edges[[#This Row],[Vertex 1]],GroupVertices[Vertex],0)),1,1,"")</f>
        <v>1</v>
      </c>
      <c r="P818" s="93" t="str">
        <f>REPLACE(INDEX(GroupVertices[Group], MATCH(Edges[[#This Row],[Vertex 2]],GroupVertices[Vertex],0)),1,1,"")</f>
        <v>1</v>
      </c>
    </row>
    <row r="819" spans="1:16" ht="15.75" customHeight="1" thickTop="1" thickBot="1" x14ac:dyDescent="0.3">
      <c r="A819" s="76" t="s">
        <v>304</v>
      </c>
      <c r="B819" s="76" t="s">
        <v>204</v>
      </c>
      <c r="C819" s="77"/>
      <c r="D819" s="78">
        <v>1.1428571428571428</v>
      </c>
      <c r="E819" s="79"/>
      <c r="F819" s="80"/>
      <c r="G819" s="77"/>
      <c r="H819" s="81"/>
      <c r="I819" s="82"/>
      <c r="J819" s="82"/>
      <c r="K819" s="51"/>
      <c r="L819" s="83">
        <v>819</v>
      </c>
      <c r="M819" s="83"/>
      <c r="N819" s="84">
        <v>2</v>
      </c>
      <c r="O819" s="93" t="str">
        <f>REPLACE(INDEX(GroupVertices[Group], MATCH(Edges[[#This Row],[Vertex 1]],GroupVertices[Vertex],0)),1,1,"")</f>
        <v>1</v>
      </c>
      <c r="P819" s="93" t="str">
        <f>REPLACE(INDEX(GroupVertices[Group], MATCH(Edges[[#This Row],[Vertex 2]],GroupVertices[Vertex],0)),1,1,"")</f>
        <v>1</v>
      </c>
    </row>
    <row r="820" spans="1:16" ht="15.75" customHeight="1" thickTop="1" thickBot="1" x14ac:dyDescent="0.3">
      <c r="A820" s="76" t="s">
        <v>304</v>
      </c>
      <c r="B820" s="76" t="s">
        <v>592</v>
      </c>
      <c r="C820" s="77"/>
      <c r="D820" s="78">
        <v>1.7142857142857144</v>
      </c>
      <c r="E820" s="79"/>
      <c r="F820" s="80"/>
      <c r="G820" s="77"/>
      <c r="H820" s="81"/>
      <c r="I820" s="82"/>
      <c r="J820" s="82"/>
      <c r="K820" s="51"/>
      <c r="L820" s="83">
        <v>820</v>
      </c>
      <c r="M820" s="83"/>
      <c r="N820" s="84">
        <v>6</v>
      </c>
      <c r="O820" s="93" t="str">
        <f>REPLACE(INDEX(GroupVertices[Group], MATCH(Edges[[#This Row],[Vertex 1]],GroupVertices[Vertex],0)),1,1,"")</f>
        <v>1</v>
      </c>
      <c r="P820" s="93" t="str">
        <f>REPLACE(INDEX(GroupVertices[Group], MATCH(Edges[[#This Row],[Vertex 2]],GroupVertices[Vertex],0)),1,1,"")</f>
        <v>1</v>
      </c>
    </row>
    <row r="821" spans="1:16" ht="15.75" customHeight="1" thickTop="1" thickBot="1" x14ac:dyDescent="0.3">
      <c r="A821" s="76" t="s">
        <v>304</v>
      </c>
      <c r="B821" s="76" t="s">
        <v>243</v>
      </c>
      <c r="C821" s="77"/>
      <c r="D821" s="78">
        <v>1.5714285714285714</v>
      </c>
      <c r="E821" s="79"/>
      <c r="F821" s="80"/>
      <c r="G821" s="77"/>
      <c r="H821" s="81"/>
      <c r="I821" s="82"/>
      <c r="J821" s="82"/>
      <c r="K821" s="51"/>
      <c r="L821" s="83">
        <v>821</v>
      </c>
      <c r="M821" s="83"/>
      <c r="N821" s="84">
        <v>5</v>
      </c>
      <c r="O821" s="93" t="str">
        <f>REPLACE(INDEX(GroupVertices[Group], MATCH(Edges[[#This Row],[Vertex 1]],GroupVertices[Vertex],0)),1,1,"")</f>
        <v>1</v>
      </c>
      <c r="P821" s="93" t="str">
        <f>REPLACE(INDEX(GroupVertices[Group], MATCH(Edges[[#This Row],[Vertex 2]],GroupVertices[Vertex],0)),1,1,"")</f>
        <v>1</v>
      </c>
    </row>
    <row r="822" spans="1:16" ht="15.75" customHeight="1" thickTop="1" thickBot="1" x14ac:dyDescent="0.3">
      <c r="A822" s="76" t="s">
        <v>304</v>
      </c>
      <c r="B822" s="76" t="s">
        <v>205</v>
      </c>
      <c r="C822" s="77"/>
      <c r="D822" s="78">
        <v>1.1428571428571428</v>
      </c>
      <c r="E822" s="79"/>
      <c r="F822" s="80"/>
      <c r="G822" s="77"/>
      <c r="H822" s="81"/>
      <c r="I822" s="82"/>
      <c r="J822" s="82"/>
      <c r="K822" s="51"/>
      <c r="L822" s="83">
        <v>822</v>
      </c>
      <c r="M822" s="83"/>
      <c r="N822" s="84">
        <v>2</v>
      </c>
      <c r="O822" s="93" t="str">
        <f>REPLACE(INDEX(GroupVertices[Group], MATCH(Edges[[#This Row],[Vertex 1]],GroupVertices[Vertex],0)),1,1,"")</f>
        <v>1</v>
      </c>
      <c r="P822" s="93" t="str">
        <f>REPLACE(INDEX(GroupVertices[Group], MATCH(Edges[[#This Row],[Vertex 2]],GroupVertices[Vertex],0)),1,1,"")</f>
        <v>1</v>
      </c>
    </row>
    <row r="823" spans="1:16" ht="15.75" customHeight="1" thickTop="1" thickBot="1" x14ac:dyDescent="0.3">
      <c r="A823" s="76" t="s">
        <v>304</v>
      </c>
      <c r="B823" s="76" t="s">
        <v>660</v>
      </c>
      <c r="C823" s="77"/>
      <c r="D823" s="78">
        <v>1.1428571428571428</v>
      </c>
      <c r="E823" s="79"/>
      <c r="F823" s="80"/>
      <c r="G823" s="77"/>
      <c r="H823" s="81"/>
      <c r="I823" s="82"/>
      <c r="J823" s="82"/>
      <c r="K823" s="51"/>
      <c r="L823" s="83">
        <v>823</v>
      </c>
      <c r="M823" s="83"/>
      <c r="N823" s="84">
        <v>2</v>
      </c>
      <c r="O823" s="93" t="str">
        <f>REPLACE(INDEX(GroupVertices[Group], MATCH(Edges[[#This Row],[Vertex 1]],GroupVertices[Vertex],0)),1,1,"")</f>
        <v>1</v>
      </c>
      <c r="P823" s="93" t="str">
        <f>REPLACE(INDEX(GroupVertices[Group], MATCH(Edges[[#This Row],[Vertex 2]],GroupVertices[Vertex],0)),1,1,"")</f>
        <v>1</v>
      </c>
    </row>
    <row r="824" spans="1:16" ht="15.75" customHeight="1" thickTop="1" thickBot="1" x14ac:dyDescent="0.3">
      <c r="A824" s="76" t="s">
        <v>304</v>
      </c>
      <c r="B824" s="76" t="s">
        <v>661</v>
      </c>
      <c r="C824" s="77"/>
      <c r="D824" s="78">
        <v>1</v>
      </c>
      <c r="E824" s="79"/>
      <c r="F824" s="80"/>
      <c r="G824" s="77"/>
      <c r="H824" s="81"/>
      <c r="I824" s="82"/>
      <c r="J824" s="82"/>
      <c r="K824" s="51"/>
      <c r="L824" s="83">
        <v>824</v>
      </c>
      <c r="M824" s="83"/>
      <c r="N824" s="84">
        <v>1</v>
      </c>
      <c r="O824" s="93" t="str">
        <f>REPLACE(INDEX(GroupVertices[Group], MATCH(Edges[[#This Row],[Vertex 1]],GroupVertices[Vertex],0)),1,1,"")</f>
        <v>1</v>
      </c>
      <c r="P824" s="93" t="str">
        <f>REPLACE(INDEX(GroupVertices[Group], MATCH(Edges[[#This Row],[Vertex 2]],GroupVertices[Vertex],0)),1,1,"")</f>
        <v>1</v>
      </c>
    </row>
    <row r="825" spans="1:16" ht="15.75" customHeight="1" thickTop="1" thickBot="1" x14ac:dyDescent="0.3">
      <c r="A825" s="76" t="s">
        <v>304</v>
      </c>
      <c r="B825" s="76" t="s">
        <v>322</v>
      </c>
      <c r="C825" s="77"/>
      <c r="D825" s="78">
        <v>2.2857142857142856</v>
      </c>
      <c r="E825" s="79"/>
      <c r="F825" s="80"/>
      <c r="G825" s="77"/>
      <c r="H825" s="81"/>
      <c r="I825" s="82"/>
      <c r="J825" s="82"/>
      <c r="K825" s="51"/>
      <c r="L825" s="83">
        <v>825</v>
      </c>
      <c r="M825" s="83"/>
      <c r="N825" s="84">
        <v>10</v>
      </c>
      <c r="O825" s="93" t="str">
        <f>REPLACE(INDEX(GroupVertices[Group], MATCH(Edges[[#This Row],[Vertex 1]],GroupVertices[Vertex],0)),1,1,"")</f>
        <v>1</v>
      </c>
      <c r="P825" s="93" t="str">
        <f>REPLACE(INDEX(GroupVertices[Group], MATCH(Edges[[#This Row],[Vertex 2]],GroupVertices[Vertex],0)),1,1,"")</f>
        <v>1</v>
      </c>
    </row>
    <row r="826" spans="1:16" ht="15.75" customHeight="1" thickTop="1" thickBot="1" x14ac:dyDescent="0.3">
      <c r="A826" s="76" t="s">
        <v>304</v>
      </c>
      <c r="B826" s="76" t="s">
        <v>662</v>
      </c>
      <c r="C826" s="77"/>
      <c r="D826" s="78">
        <v>1</v>
      </c>
      <c r="E826" s="79"/>
      <c r="F826" s="80"/>
      <c r="G826" s="77"/>
      <c r="H826" s="81"/>
      <c r="I826" s="82"/>
      <c r="J826" s="82"/>
      <c r="K826" s="51"/>
      <c r="L826" s="83">
        <v>826</v>
      </c>
      <c r="M826" s="83"/>
      <c r="N826" s="84">
        <v>1</v>
      </c>
      <c r="O826" s="93" t="str">
        <f>REPLACE(INDEX(GroupVertices[Group], MATCH(Edges[[#This Row],[Vertex 1]],GroupVertices[Vertex],0)),1,1,"")</f>
        <v>1</v>
      </c>
      <c r="P826" s="93" t="str">
        <f>REPLACE(INDEX(GroupVertices[Group], MATCH(Edges[[#This Row],[Vertex 2]],GroupVertices[Vertex],0)),1,1,"")</f>
        <v>1</v>
      </c>
    </row>
    <row r="827" spans="1:16" ht="15.75" customHeight="1" thickTop="1" thickBot="1" x14ac:dyDescent="0.3">
      <c r="A827" s="76" t="s">
        <v>663</v>
      </c>
      <c r="B827" s="76" t="s">
        <v>243</v>
      </c>
      <c r="C827" s="77"/>
      <c r="D827" s="78">
        <v>1.1428571428571428</v>
      </c>
      <c r="E827" s="79"/>
      <c r="F827" s="80"/>
      <c r="G827" s="77"/>
      <c r="H827" s="81"/>
      <c r="I827" s="82"/>
      <c r="J827" s="82"/>
      <c r="K827" s="51"/>
      <c r="L827" s="83">
        <v>827</v>
      </c>
      <c r="M827" s="83"/>
      <c r="N827" s="84">
        <v>2</v>
      </c>
      <c r="O827" s="93" t="str">
        <f>REPLACE(INDEX(GroupVertices[Group], MATCH(Edges[[#This Row],[Vertex 1]],GroupVertices[Vertex],0)),1,1,"")</f>
        <v>1</v>
      </c>
      <c r="P827" s="93" t="str">
        <f>REPLACE(INDEX(GroupVertices[Group], MATCH(Edges[[#This Row],[Vertex 2]],GroupVertices[Vertex],0)),1,1,"")</f>
        <v>1</v>
      </c>
    </row>
    <row r="828" spans="1:16" ht="15.75" customHeight="1" thickTop="1" thickBot="1" x14ac:dyDescent="0.3">
      <c r="A828" s="76" t="s">
        <v>549</v>
      </c>
      <c r="B828" s="76" t="s">
        <v>551</v>
      </c>
      <c r="C828" s="77"/>
      <c r="D828" s="78">
        <v>1.1428571428571428</v>
      </c>
      <c r="E828" s="79"/>
      <c r="F828" s="80"/>
      <c r="G828" s="77"/>
      <c r="H828" s="81"/>
      <c r="I828" s="82"/>
      <c r="J828" s="82"/>
      <c r="K828" s="51"/>
      <c r="L828" s="83">
        <v>828</v>
      </c>
      <c r="M828" s="83"/>
      <c r="N828" s="84">
        <v>2</v>
      </c>
      <c r="O828" s="93" t="str">
        <f>REPLACE(INDEX(GroupVertices[Group], MATCH(Edges[[#This Row],[Vertex 1]],GroupVertices[Vertex],0)),1,1,"")</f>
        <v>1</v>
      </c>
      <c r="P828" s="93" t="str">
        <f>REPLACE(INDEX(GroupVertices[Group], MATCH(Edges[[#This Row],[Vertex 2]],GroupVertices[Vertex],0)),1,1,"")</f>
        <v>1</v>
      </c>
    </row>
    <row r="829" spans="1:16" ht="15.75" customHeight="1" thickTop="1" thickBot="1" x14ac:dyDescent="0.3">
      <c r="A829" s="76" t="s">
        <v>664</v>
      </c>
      <c r="B829" s="76" t="s">
        <v>665</v>
      </c>
      <c r="C829" s="77"/>
      <c r="D829" s="78">
        <v>1.1428571428571428</v>
      </c>
      <c r="E829" s="79"/>
      <c r="F829" s="80"/>
      <c r="G829" s="77"/>
      <c r="H829" s="81"/>
      <c r="I829" s="82"/>
      <c r="J829" s="82"/>
      <c r="K829" s="51"/>
      <c r="L829" s="83">
        <v>829</v>
      </c>
      <c r="M829" s="83"/>
      <c r="N829" s="84">
        <v>2</v>
      </c>
      <c r="O829" s="93" t="str">
        <f>REPLACE(INDEX(GroupVertices[Group], MATCH(Edges[[#This Row],[Vertex 1]],GroupVertices[Vertex],0)),1,1,"")</f>
        <v>12</v>
      </c>
      <c r="P829" s="93" t="str">
        <f>REPLACE(INDEX(GroupVertices[Group], MATCH(Edges[[#This Row],[Vertex 2]],GroupVertices[Vertex],0)),1,1,"")</f>
        <v>12</v>
      </c>
    </row>
    <row r="830" spans="1:16" ht="15.75" customHeight="1" thickTop="1" thickBot="1" x14ac:dyDescent="0.3">
      <c r="A830" s="76" t="s">
        <v>664</v>
      </c>
      <c r="B830" s="76" t="s">
        <v>556</v>
      </c>
      <c r="C830" s="77"/>
      <c r="D830" s="78">
        <v>1</v>
      </c>
      <c r="E830" s="79"/>
      <c r="F830" s="80"/>
      <c r="G830" s="77"/>
      <c r="H830" s="81"/>
      <c r="I830" s="82"/>
      <c r="J830" s="82"/>
      <c r="K830" s="51"/>
      <c r="L830" s="83">
        <v>830</v>
      </c>
      <c r="M830" s="83"/>
      <c r="N830" s="84">
        <v>1</v>
      </c>
      <c r="O830" s="93" t="str">
        <f>REPLACE(INDEX(GroupVertices[Group], MATCH(Edges[[#This Row],[Vertex 1]],GroupVertices[Vertex],0)),1,1,"")</f>
        <v>12</v>
      </c>
      <c r="P830" s="93" t="str">
        <f>REPLACE(INDEX(GroupVertices[Group], MATCH(Edges[[#This Row],[Vertex 2]],GroupVertices[Vertex],0)),1,1,"")</f>
        <v>12</v>
      </c>
    </row>
    <row r="831" spans="1:16" ht="15.75" customHeight="1" thickTop="1" thickBot="1" x14ac:dyDescent="0.3">
      <c r="A831" s="76" t="s">
        <v>666</v>
      </c>
      <c r="B831" s="76" t="s">
        <v>667</v>
      </c>
      <c r="C831" s="77"/>
      <c r="D831" s="78">
        <v>1</v>
      </c>
      <c r="E831" s="79"/>
      <c r="F831" s="80"/>
      <c r="G831" s="77"/>
      <c r="H831" s="81"/>
      <c r="I831" s="82"/>
      <c r="J831" s="82"/>
      <c r="K831" s="51"/>
      <c r="L831" s="83">
        <v>831</v>
      </c>
      <c r="M831" s="83"/>
      <c r="N831" s="84">
        <v>1</v>
      </c>
      <c r="O831" s="93" t="str">
        <f>REPLACE(INDEX(GroupVertices[Group], MATCH(Edges[[#This Row],[Vertex 1]],GroupVertices[Vertex],0)),1,1,"")</f>
        <v>54</v>
      </c>
      <c r="P831" s="93" t="str">
        <f>REPLACE(INDEX(GroupVertices[Group], MATCH(Edges[[#This Row],[Vertex 2]],GroupVertices[Vertex],0)),1,1,"")</f>
        <v>54</v>
      </c>
    </row>
    <row r="832" spans="1:16" ht="15.75" customHeight="1" thickTop="1" thickBot="1" x14ac:dyDescent="0.3">
      <c r="A832" s="76" t="s">
        <v>424</v>
      </c>
      <c r="B832" s="76" t="s">
        <v>425</v>
      </c>
      <c r="C832" s="77"/>
      <c r="D832" s="78">
        <v>1</v>
      </c>
      <c r="E832" s="79"/>
      <c r="F832" s="80"/>
      <c r="G832" s="77"/>
      <c r="H832" s="81"/>
      <c r="I832" s="82"/>
      <c r="J832" s="82"/>
      <c r="K832" s="51"/>
      <c r="L832" s="83">
        <v>832</v>
      </c>
      <c r="M832" s="83"/>
      <c r="N832" s="84">
        <v>1</v>
      </c>
      <c r="O832" s="93" t="str">
        <f>REPLACE(INDEX(GroupVertices[Group], MATCH(Edges[[#This Row],[Vertex 1]],GroupVertices[Vertex],0)),1,1,"")</f>
        <v>6</v>
      </c>
      <c r="P832" s="93" t="str">
        <f>REPLACE(INDEX(GroupVertices[Group], MATCH(Edges[[#This Row],[Vertex 2]],GroupVertices[Vertex],0)),1,1,"")</f>
        <v>6</v>
      </c>
    </row>
    <row r="833" spans="1:16" ht="15.75" customHeight="1" thickTop="1" thickBot="1" x14ac:dyDescent="0.3">
      <c r="A833" s="76" t="s">
        <v>424</v>
      </c>
      <c r="B833" s="76" t="s">
        <v>426</v>
      </c>
      <c r="C833" s="77"/>
      <c r="D833" s="78">
        <v>1.1428571428571428</v>
      </c>
      <c r="E833" s="79"/>
      <c r="F833" s="80"/>
      <c r="G833" s="77"/>
      <c r="H833" s="81"/>
      <c r="I833" s="82"/>
      <c r="J833" s="82"/>
      <c r="K833" s="51"/>
      <c r="L833" s="83">
        <v>833</v>
      </c>
      <c r="M833" s="83"/>
      <c r="N833" s="84">
        <v>2</v>
      </c>
      <c r="O833" s="93" t="str">
        <f>REPLACE(INDEX(GroupVertices[Group], MATCH(Edges[[#This Row],[Vertex 1]],GroupVertices[Vertex],0)),1,1,"")</f>
        <v>6</v>
      </c>
      <c r="P833" s="93" t="str">
        <f>REPLACE(INDEX(GroupVertices[Group], MATCH(Edges[[#This Row],[Vertex 2]],GroupVertices[Vertex],0)),1,1,"")</f>
        <v>6</v>
      </c>
    </row>
    <row r="834" spans="1:16" ht="15.75" customHeight="1" thickTop="1" thickBot="1" x14ac:dyDescent="0.3">
      <c r="A834" s="76" t="s">
        <v>668</v>
      </c>
      <c r="B834" s="76" t="s">
        <v>243</v>
      </c>
      <c r="C834" s="77"/>
      <c r="D834" s="78">
        <v>2.1428571428571428</v>
      </c>
      <c r="E834" s="79"/>
      <c r="F834" s="80"/>
      <c r="G834" s="77"/>
      <c r="H834" s="81"/>
      <c r="I834" s="82"/>
      <c r="J834" s="82"/>
      <c r="K834" s="51"/>
      <c r="L834" s="83">
        <v>834</v>
      </c>
      <c r="M834" s="83"/>
      <c r="N834" s="84">
        <v>9</v>
      </c>
      <c r="O834" s="93" t="str">
        <f>REPLACE(INDEX(GroupVertices[Group], MATCH(Edges[[#This Row],[Vertex 1]],GroupVertices[Vertex],0)),1,1,"")</f>
        <v>1</v>
      </c>
      <c r="P834" s="93" t="str">
        <f>REPLACE(INDEX(GroupVertices[Group], MATCH(Edges[[#This Row],[Vertex 2]],GroupVertices[Vertex],0)),1,1,"")</f>
        <v>1</v>
      </c>
    </row>
    <row r="835" spans="1:16" ht="15.75" customHeight="1" thickTop="1" thickBot="1" x14ac:dyDescent="0.3">
      <c r="A835" s="76" t="s">
        <v>668</v>
      </c>
      <c r="B835" s="76" t="s">
        <v>669</v>
      </c>
      <c r="C835" s="77"/>
      <c r="D835" s="78">
        <v>1</v>
      </c>
      <c r="E835" s="79"/>
      <c r="F835" s="80"/>
      <c r="G835" s="77"/>
      <c r="H835" s="81"/>
      <c r="I835" s="82"/>
      <c r="J835" s="82"/>
      <c r="K835" s="51"/>
      <c r="L835" s="83">
        <v>835</v>
      </c>
      <c r="M835" s="83"/>
      <c r="N835" s="84">
        <v>1</v>
      </c>
      <c r="O835" s="93" t="str">
        <f>REPLACE(INDEX(GroupVertices[Group], MATCH(Edges[[#This Row],[Vertex 1]],GroupVertices[Vertex],0)),1,1,"")</f>
        <v>1</v>
      </c>
      <c r="P835" s="93" t="str">
        <f>REPLACE(INDEX(GroupVertices[Group], MATCH(Edges[[#This Row],[Vertex 2]],GroupVertices[Vertex],0)),1,1,"")</f>
        <v>1</v>
      </c>
    </row>
    <row r="836" spans="1:16" ht="15.75" customHeight="1" thickTop="1" thickBot="1" x14ac:dyDescent="0.3">
      <c r="A836" s="76" t="s">
        <v>659</v>
      </c>
      <c r="B836" s="76" t="s">
        <v>331</v>
      </c>
      <c r="C836" s="77"/>
      <c r="D836" s="78">
        <v>1</v>
      </c>
      <c r="E836" s="79"/>
      <c r="F836" s="80"/>
      <c r="G836" s="77"/>
      <c r="H836" s="81"/>
      <c r="I836" s="82"/>
      <c r="J836" s="82"/>
      <c r="K836" s="51"/>
      <c r="L836" s="83">
        <v>836</v>
      </c>
      <c r="M836" s="83"/>
      <c r="N836" s="84">
        <v>1</v>
      </c>
      <c r="O836" s="93" t="str">
        <f>REPLACE(INDEX(GroupVertices[Group], MATCH(Edges[[#This Row],[Vertex 1]],GroupVertices[Vertex],0)),1,1,"")</f>
        <v>1</v>
      </c>
      <c r="P836" s="93" t="str">
        <f>REPLACE(INDEX(GroupVertices[Group], MATCH(Edges[[#This Row],[Vertex 2]],GroupVertices[Vertex],0)),1,1,"")</f>
        <v>1</v>
      </c>
    </row>
    <row r="837" spans="1:16" ht="15.75" customHeight="1" thickTop="1" thickBot="1" x14ac:dyDescent="0.3">
      <c r="A837" s="76" t="s">
        <v>670</v>
      </c>
      <c r="B837" s="76" t="s">
        <v>367</v>
      </c>
      <c r="C837" s="77"/>
      <c r="D837" s="78">
        <v>1.2857142857142856</v>
      </c>
      <c r="E837" s="79"/>
      <c r="F837" s="80"/>
      <c r="G837" s="77"/>
      <c r="H837" s="81"/>
      <c r="I837" s="82"/>
      <c r="J837" s="82"/>
      <c r="K837" s="51"/>
      <c r="L837" s="83">
        <v>837</v>
      </c>
      <c r="M837" s="83"/>
      <c r="N837" s="84">
        <v>3</v>
      </c>
      <c r="O837" s="93" t="str">
        <f>REPLACE(INDEX(GroupVertices[Group], MATCH(Edges[[#This Row],[Vertex 1]],GroupVertices[Vertex],0)),1,1,"")</f>
        <v>1</v>
      </c>
      <c r="P837" s="93" t="str">
        <f>REPLACE(INDEX(GroupVertices[Group], MATCH(Edges[[#This Row],[Vertex 2]],GroupVertices[Vertex],0)),1,1,"")</f>
        <v>1</v>
      </c>
    </row>
    <row r="838" spans="1:16" ht="15.75" customHeight="1" thickTop="1" thickBot="1" x14ac:dyDescent="0.3">
      <c r="A838" s="76" t="s">
        <v>640</v>
      </c>
      <c r="B838" s="76" t="s">
        <v>641</v>
      </c>
      <c r="C838" s="77"/>
      <c r="D838" s="78">
        <v>1</v>
      </c>
      <c r="E838" s="79"/>
      <c r="F838" s="80"/>
      <c r="G838" s="77"/>
      <c r="H838" s="81"/>
      <c r="I838" s="82"/>
      <c r="J838" s="82"/>
      <c r="K838" s="51"/>
      <c r="L838" s="83">
        <v>838</v>
      </c>
      <c r="M838" s="83"/>
      <c r="N838" s="84">
        <v>1</v>
      </c>
      <c r="O838" s="93" t="str">
        <f>REPLACE(INDEX(GroupVertices[Group], MATCH(Edges[[#This Row],[Vertex 1]],GroupVertices[Vertex],0)),1,1,"")</f>
        <v>17</v>
      </c>
      <c r="P838" s="93" t="str">
        <f>REPLACE(INDEX(GroupVertices[Group], MATCH(Edges[[#This Row],[Vertex 2]],GroupVertices[Vertex],0)),1,1,"")</f>
        <v>17</v>
      </c>
    </row>
    <row r="839" spans="1:16" ht="15.75" customHeight="1" thickTop="1" thickBot="1" x14ac:dyDescent="0.3">
      <c r="A839" s="76" t="s">
        <v>267</v>
      </c>
      <c r="B839" s="76" t="s">
        <v>268</v>
      </c>
      <c r="C839" s="77"/>
      <c r="D839" s="78">
        <v>1</v>
      </c>
      <c r="E839" s="79"/>
      <c r="F839" s="80"/>
      <c r="G839" s="77"/>
      <c r="H839" s="81"/>
      <c r="I839" s="82"/>
      <c r="J839" s="82"/>
      <c r="K839" s="51"/>
      <c r="L839" s="83">
        <v>839</v>
      </c>
      <c r="M839" s="83"/>
      <c r="N839" s="84">
        <v>1</v>
      </c>
      <c r="O839" s="93" t="str">
        <f>REPLACE(INDEX(GroupVertices[Group], MATCH(Edges[[#This Row],[Vertex 1]],GroupVertices[Vertex],0)),1,1,"")</f>
        <v>1</v>
      </c>
      <c r="P839" s="93" t="str">
        <f>REPLACE(INDEX(GroupVertices[Group], MATCH(Edges[[#This Row],[Vertex 2]],GroupVertices[Vertex],0)),1,1,"")</f>
        <v>1</v>
      </c>
    </row>
    <row r="840" spans="1:16" ht="15.75" customHeight="1" thickTop="1" thickBot="1" x14ac:dyDescent="0.3">
      <c r="A840" s="76" t="s">
        <v>267</v>
      </c>
      <c r="B840" s="76" t="s">
        <v>269</v>
      </c>
      <c r="C840" s="77"/>
      <c r="D840" s="78">
        <v>1.5714285714285714</v>
      </c>
      <c r="E840" s="79"/>
      <c r="F840" s="80"/>
      <c r="G840" s="77"/>
      <c r="H840" s="81"/>
      <c r="I840" s="82"/>
      <c r="J840" s="82"/>
      <c r="K840" s="51"/>
      <c r="L840" s="83">
        <v>840</v>
      </c>
      <c r="M840" s="83"/>
      <c r="N840" s="84">
        <v>5</v>
      </c>
      <c r="O840" s="93" t="str">
        <f>REPLACE(INDEX(GroupVertices[Group], MATCH(Edges[[#This Row],[Vertex 1]],GroupVertices[Vertex],0)),1,1,"")</f>
        <v>1</v>
      </c>
      <c r="P840" s="93" t="str">
        <f>REPLACE(INDEX(GroupVertices[Group], MATCH(Edges[[#This Row],[Vertex 2]],GroupVertices[Vertex],0)),1,1,"")</f>
        <v>1</v>
      </c>
    </row>
    <row r="841" spans="1:16" ht="15.75" customHeight="1" thickTop="1" thickBot="1" x14ac:dyDescent="0.3">
      <c r="A841" s="76" t="s">
        <v>267</v>
      </c>
      <c r="B841" s="76" t="s">
        <v>270</v>
      </c>
      <c r="C841" s="77"/>
      <c r="D841" s="78">
        <v>1.1428571428571428</v>
      </c>
      <c r="E841" s="79"/>
      <c r="F841" s="80"/>
      <c r="G841" s="77"/>
      <c r="H841" s="81"/>
      <c r="I841" s="82"/>
      <c r="J841" s="82"/>
      <c r="K841" s="51"/>
      <c r="L841" s="83">
        <v>841</v>
      </c>
      <c r="M841" s="83"/>
      <c r="N841" s="84">
        <v>2</v>
      </c>
      <c r="O841" s="93" t="str">
        <f>REPLACE(INDEX(GroupVertices[Group], MATCH(Edges[[#This Row],[Vertex 1]],GroupVertices[Vertex],0)),1,1,"")</f>
        <v>1</v>
      </c>
      <c r="P841" s="93" t="str">
        <f>REPLACE(INDEX(GroupVertices[Group], MATCH(Edges[[#This Row],[Vertex 2]],GroupVertices[Vertex],0)),1,1,"")</f>
        <v>1</v>
      </c>
    </row>
    <row r="842" spans="1:16" ht="15.75" customHeight="1" thickTop="1" thickBot="1" x14ac:dyDescent="0.3">
      <c r="A842" s="76" t="s">
        <v>267</v>
      </c>
      <c r="B842" s="76" t="s">
        <v>180</v>
      </c>
      <c r="C842" s="77"/>
      <c r="D842" s="78">
        <v>1</v>
      </c>
      <c r="E842" s="79"/>
      <c r="F842" s="80"/>
      <c r="G842" s="77"/>
      <c r="H842" s="81"/>
      <c r="I842" s="82"/>
      <c r="J842" s="82"/>
      <c r="K842" s="51"/>
      <c r="L842" s="83">
        <v>842</v>
      </c>
      <c r="M842" s="83"/>
      <c r="N842" s="84">
        <v>1</v>
      </c>
      <c r="O842" s="93" t="str">
        <f>REPLACE(INDEX(GroupVertices[Group], MATCH(Edges[[#This Row],[Vertex 1]],GroupVertices[Vertex],0)),1,1,"")</f>
        <v>1</v>
      </c>
      <c r="P842" s="93" t="str">
        <f>REPLACE(INDEX(GroupVertices[Group], MATCH(Edges[[#This Row],[Vertex 2]],GroupVertices[Vertex],0)),1,1,"")</f>
        <v>1</v>
      </c>
    </row>
    <row r="843" spans="1:16" ht="15.75" customHeight="1" thickTop="1" thickBot="1" x14ac:dyDescent="0.3">
      <c r="A843" s="76" t="s">
        <v>671</v>
      </c>
      <c r="B843" s="76" t="s">
        <v>672</v>
      </c>
      <c r="C843" s="77"/>
      <c r="D843" s="78">
        <v>1.1428571428571428</v>
      </c>
      <c r="E843" s="79"/>
      <c r="F843" s="80"/>
      <c r="G843" s="77"/>
      <c r="H843" s="81"/>
      <c r="I843" s="82"/>
      <c r="J843" s="82"/>
      <c r="K843" s="51"/>
      <c r="L843" s="83">
        <v>843</v>
      </c>
      <c r="M843" s="83"/>
      <c r="N843" s="84">
        <v>2</v>
      </c>
      <c r="O843" s="93" t="str">
        <f>REPLACE(INDEX(GroupVertices[Group], MATCH(Edges[[#This Row],[Vertex 1]],GroupVertices[Vertex],0)),1,1,"")</f>
        <v>1</v>
      </c>
      <c r="P843" s="93" t="str">
        <f>REPLACE(INDEX(GroupVertices[Group], MATCH(Edges[[#This Row],[Vertex 2]],GroupVertices[Vertex],0)),1,1,"")</f>
        <v>1</v>
      </c>
    </row>
    <row r="844" spans="1:16" ht="15.75" customHeight="1" thickTop="1" thickBot="1" x14ac:dyDescent="0.3">
      <c r="A844" s="76" t="s">
        <v>673</v>
      </c>
      <c r="B844" s="76" t="s">
        <v>229</v>
      </c>
      <c r="C844" s="77"/>
      <c r="D844" s="78">
        <v>1.1428571428571428</v>
      </c>
      <c r="E844" s="79"/>
      <c r="F844" s="80"/>
      <c r="G844" s="77"/>
      <c r="H844" s="81"/>
      <c r="I844" s="82"/>
      <c r="J844" s="82"/>
      <c r="K844" s="51"/>
      <c r="L844" s="83">
        <v>844</v>
      </c>
      <c r="M844" s="83"/>
      <c r="N844" s="84">
        <v>2</v>
      </c>
      <c r="O844" s="93" t="str">
        <f>REPLACE(INDEX(GroupVertices[Group], MATCH(Edges[[#This Row],[Vertex 1]],GroupVertices[Vertex],0)),1,1,"")</f>
        <v>2</v>
      </c>
      <c r="P844" s="93" t="str">
        <f>REPLACE(INDEX(GroupVertices[Group], MATCH(Edges[[#This Row],[Vertex 2]],GroupVertices[Vertex],0)),1,1,"")</f>
        <v>2</v>
      </c>
    </row>
    <row r="845" spans="1:16" ht="15.75" customHeight="1" thickTop="1" thickBot="1" x14ac:dyDescent="0.3">
      <c r="A845" s="76" t="s">
        <v>673</v>
      </c>
      <c r="B845" s="76" t="s">
        <v>674</v>
      </c>
      <c r="C845" s="77"/>
      <c r="D845" s="78">
        <v>1</v>
      </c>
      <c r="E845" s="79"/>
      <c r="F845" s="80"/>
      <c r="G845" s="77"/>
      <c r="H845" s="81"/>
      <c r="I845" s="82"/>
      <c r="J845" s="82"/>
      <c r="K845" s="51"/>
      <c r="L845" s="83">
        <v>845</v>
      </c>
      <c r="M845" s="83"/>
      <c r="N845" s="84">
        <v>1</v>
      </c>
      <c r="O845" s="93" t="str">
        <f>REPLACE(INDEX(GroupVertices[Group], MATCH(Edges[[#This Row],[Vertex 1]],GroupVertices[Vertex],0)),1,1,"")</f>
        <v>2</v>
      </c>
      <c r="P845" s="93" t="str">
        <f>REPLACE(INDEX(GroupVertices[Group], MATCH(Edges[[#This Row],[Vertex 2]],GroupVertices[Vertex],0)),1,1,"")</f>
        <v>2</v>
      </c>
    </row>
    <row r="846" spans="1:16" ht="15.75" customHeight="1" thickTop="1" thickBot="1" x14ac:dyDescent="0.3">
      <c r="A846" s="76" t="s">
        <v>475</v>
      </c>
      <c r="B846" s="76" t="s">
        <v>476</v>
      </c>
      <c r="C846" s="77"/>
      <c r="D846" s="78">
        <v>1</v>
      </c>
      <c r="E846" s="79"/>
      <c r="F846" s="80"/>
      <c r="G846" s="77"/>
      <c r="H846" s="81"/>
      <c r="I846" s="82"/>
      <c r="J846" s="82"/>
      <c r="K846" s="51"/>
      <c r="L846" s="83">
        <v>846</v>
      </c>
      <c r="M846" s="83"/>
      <c r="N846" s="84">
        <v>1</v>
      </c>
      <c r="O846" s="93" t="str">
        <f>REPLACE(INDEX(GroupVertices[Group], MATCH(Edges[[#This Row],[Vertex 1]],GroupVertices[Vertex],0)),1,1,"")</f>
        <v>3</v>
      </c>
      <c r="P846" s="93" t="str">
        <f>REPLACE(INDEX(GroupVertices[Group], MATCH(Edges[[#This Row],[Vertex 2]],GroupVertices[Vertex],0)),1,1,"")</f>
        <v>3</v>
      </c>
    </row>
    <row r="847" spans="1:16" ht="15.75" customHeight="1" thickTop="1" thickBot="1" x14ac:dyDescent="0.3">
      <c r="A847" s="76" t="s">
        <v>475</v>
      </c>
      <c r="B847" s="76" t="s">
        <v>477</v>
      </c>
      <c r="C847" s="77"/>
      <c r="D847" s="78">
        <v>1.1428571428571428</v>
      </c>
      <c r="E847" s="79"/>
      <c r="F847" s="80"/>
      <c r="G847" s="77"/>
      <c r="H847" s="81"/>
      <c r="I847" s="82"/>
      <c r="J847" s="82"/>
      <c r="K847" s="51"/>
      <c r="L847" s="83">
        <v>847</v>
      </c>
      <c r="M847" s="83"/>
      <c r="N847" s="84">
        <v>2</v>
      </c>
      <c r="O847" s="93" t="str">
        <f>REPLACE(INDEX(GroupVertices[Group], MATCH(Edges[[#This Row],[Vertex 1]],GroupVertices[Vertex],0)),1,1,"")</f>
        <v>3</v>
      </c>
      <c r="P847" s="93" t="str">
        <f>REPLACE(INDEX(GroupVertices[Group], MATCH(Edges[[#This Row],[Vertex 2]],GroupVertices[Vertex],0)),1,1,"")</f>
        <v>3</v>
      </c>
    </row>
    <row r="848" spans="1:16" ht="15.75" customHeight="1" thickTop="1" thickBot="1" x14ac:dyDescent="0.3">
      <c r="A848" s="76" t="s">
        <v>475</v>
      </c>
      <c r="B848" s="76" t="s">
        <v>478</v>
      </c>
      <c r="C848" s="77"/>
      <c r="D848" s="78">
        <v>1</v>
      </c>
      <c r="E848" s="79"/>
      <c r="F848" s="80"/>
      <c r="G848" s="77"/>
      <c r="H848" s="81"/>
      <c r="I848" s="82"/>
      <c r="J848" s="82"/>
      <c r="K848" s="51"/>
      <c r="L848" s="83">
        <v>848</v>
      </c>
      <c r="M848" s="83"/>
      <c r="N848" s="84">
        <v>1</v>
      </c>
      <c r="O848" s="93" t="str">
        <f>REPLACE(INDEX(GroupVertices[Group], MATCH(Edges[[#This Row],[Vertex 1]],GroupVertices[Vertex],0)),1,1,"")</f>
        <v>3</v>
      </c>
      <c r="P848" s="93" t="str">
        <f>REPLACE(INDEX(GroupVertices[Group], MATCH(Edges[[#This Row],[Vertex 2]],GroupVertices[Vertex],0)),1,1,"")</f>
        <v>3</v>
      </c>
    </row>
    <row r="849" spans="1:16" ht="15.75" customHeight="1" thickTop="1" thickBot="1" x14ac:dyDescent="0.3">
      <c r="A849" s="76" t="s">
        <v>425</v>
      </c>
      <c r="B849" s="76" t="s">
        <v>675</v>
      </c>
      <c r="C849" s="77"/>
      <c r="D849" s="78">
        <v>2.2857142857142856</v>
      </c>
      <c r="E849" s="79"/>
      <c r="F849" s="80"/>
      <c r="G849" s="77"/>
      <c r="H849" s="81"/>
      <c r="I849" s="82"/>
      <c r="J849" s="82"/>
      <c r="K849" s="51"/>
      <c r="L849" s="83">
        <v>849</v>
      </c>
      <c r="M849" s="83"/>
      <c r="N849" s="84">
        <v>10</v>
      </c>
      <c r="O849" s="93" t="str">
        <f>REPLACE(INDEX(GroupVertices[Group], MATCH(Edges[[#This Row],[Vertex 1]],GroupVertices[Vertex],0)),1,1,"")</f>
        <v>6</v>
      </c>
      <c r="P849" s="93" t="str">
        <f>REPLACE(INDEX(GroupVertices[Group], MATCH(Edges[[#This Row],[Vertex 2]],GroupVertices[Vertex],0)),1,1,"")</f>
        <v>6</v>
      </c>
    </row>
    <row r="850" spans="1:16" ht="15.75" customHeight="1" thickTop="1" thickBot="1" x14ac:dyDescent="0.3">
      <c r="A850" s="76" t="s">
        <v>425</v>
      </c>
      <c r="B850" s="76" t="s">
        <v>426</v>
      </c>
      <c r="C850" s="77"/>
      <c r="D850" s="78">
        <v>1.1428571428571428</v>
      </c>
      <c r="E850" s="79"/>
      <c r="F850" s="80"/>
      <c r="G850" s="77"/>
      <c r="H850" s="81"/>
      <c r="I850" s="82"/>
      <c r="J850" s="82"/>
      <c r="K850" s="51"/>
      <c r="L850" s="83">
        <v>850</v>
      </c>
      <c r="M850" s="83"/>
      <c r="N850" s="84">
        <v>2</v>
      </c>
      <c r="O850" s="93" t="str">
        <f>REPLACE(INDEX(GroupVertices[Group], MATCH(Edges[[#This Row],[Vertex 1]],GroupVertices[Vertex],0)),1,1,"")</f>
        <v>6</v>
      </c>
      <c r="P850" s="93" t="str">
        <f>REPLACE(INDEX(GroupVertices[Group], MATCH(Edges[[#This Row],[Vertex 2]],GroupVertices[Vertex],0)),1,1,"")</f>
        <v>6</v>
      </c>
    </row>
    <row r="851" spans="1:16" ht="15.75" customHeight="1" thickTop="1" thickBot="1" x14ac:dyDescent="0.3">
      <c r="A851" s="76" t="s">
        <v>511</v>
      </c>
      <c r="B851" s="76" t="s">
        <v>331</v>
      </c>
      <c r="C851" s="77"/>
      <c r="D851" s="78">
        <v>1</v>
      </c>
      <c r="E851" s="79"/>
      <c r="F851" s="80"/>
      <c r="G851" s="77"/>
      <c r="H851" s="81"/>
      <c r="I851" s="82"/>
      <c r="J851" s="82"/>
      <c r="K851" s="51"/>
      <c r="L851" s="83">
        <v>851</v>
      </c>
      <c r="M851" s="83"/>
      <c r="N851" s="84">
        <v>1</v>
      </c>
      <c r="O851" s="93" t="str">
        <f>REPLACE(INDEX(GroupVertices[Group], MATCH(Edges[[#This Row],[Vertex 1]],GroupVertices[Vertex],0)),1,1,"")</f>
        <v>1</v>
      </c>
      <c r="P851" s="93" t="str">
        <f>REPLACE(INDEX(GroupVertices[Group], MATCH(Edges[[#This Row],[Vertex 2]],GroupVertices[Vertex],0)),1,1,"")</f>
        <v>1</v>
      </c>
    </row>
    <row r="852" spans="1:16" ht="15.75" customHeight="1" thickTop="1" thickBot="1" x14ac:dyDescent="0.3">
      <c r="A852" s="76" t="s">
        <v>511</v>
      </c>
      <c r="B852" s="76" t="s">
        <v>676</v>
      </c>
      <c r="C852" s="77"/>
      <c r="D852" s="78">
        <v>1.1428571428571428</v>
      </c>
      <c r="E852" s="79"/>
      <c r="F852" s="80"/>
      <c r="G852" s="77"/>
      <c r="H852" s="81"/>
      <c r="I852" s="82"/>
      <c r="J852" s="82"/>
      <c r="K852" s="51"/>
      <c r="L852" s="83">
        <v>852</v>
      </c>
      <c r="M852" s="83"/>
      <c r="N852" s="84">
        <v>2</v>
      </c>
      <c r="O852" s="93" t="str">
        <f>REPLACE(INDEX(GroupVertices[Group], MATCH(Edges[[#This Row],[Vertex 1]],GroupVertices[Vertex],0)),1,1,"")</f>
        <v>1</v>
      </c>
      <c r="P852" s="93" t="str">
        <f>REPLACE(INDEX(GroupVertices[Group], MATCH(Edges[[#This Row],[Vertex 2]],GroupVertices[Vertex],0)),1,1,"")</f>
        <v>1</v>
      </c>
    </row>
    <row r="853" spans="1:16" ht="15.75" customHeight="1" thickTop="1" thickBot="1" x14ac:dyDescent="0.3">
      <c r="A853" s="76" t="s">
        <v>677</v>
      </c>
      <c r="B853" s="76" t="s">
        <v>678</v>
      </c>
      <c r="C853" s="77"/>
      <c r="D853" s="78">
        <v>1.4285714285714286</v>
      </c>
      <c r="E853" s="79"/>
      <c r="F853" s="80"/>
      <c r="G853" s="77"/>
      <c r="H853" s="81"/>
      <c r="I853" s="82"/>
      <c r="J853" s="82"/>
      <c r="K853" s="51"/>
      <c r="L853" s="83">
        <v>853</v>
      </c>
      <c r="M853" s="83"/>
      <c r="N853" s="84">
        <v>4</v>
      </c>
      <c r="O853" s="93" t="str">
        <f>REPLACE(INDEX(GroupVertices[Group], MATCH(Edges[[#This Row],[Vertex 1]],GroupVertices[Vertex],0)),1,1,"")</f>
        <v>1</v>
      </c>
      <c r="P853" s="93" t="str">
        <f>REPLACE(INDEX(GroupVertices[Group], MATCH(Edges[[#This Row],[Vertex 2]],GroupVertices[Vertex],0)),1,1,"")</f>
        <v>1</v>
      </c>
    </row>
    <row r="854" spans="1:16" ht="15.75" customHeight="1" thickTop="1" thickBot="1" x14ac:dyDescent="0.3">
      <c r="A854" s="76" t="s">
        <v>577</v>
      </c>
      <c r="B854" s="76" t="s">
        <v>578</v>
      </c>
      <c r="C854" s="77"/>
      <c r="D854" s="78">
        <v>1</v>
      </c>
      <c r="E854" s="79"/>
      <c r="F854" s="80"/>
      <c r="G854" s="77"/>
      <c r="H854" s="81"/>
      <c r="I854" s="82"/>
      <c r="J854" s="82"/>
      <c r="K854" s="51"/>
      <c r="L854" s="83">
        <v>854</v>
      </c>
      <c r="M854" s="83"/>
      <c r="N854" s="84">
        <v>1</v>
      </c>
      <c r="O854" s="93" t="str">
        <f>REPLACE(INDEX(GroupVertices[Group], MATCH(Edges[[#This Row],[Vertex 1]],GroupVertices[Vertex],0)),1,1,"")</f>
        <v>1</v>
      </c>
      <c r="P854" s="93" t="str">
        <f>REPLACE(INDEX(GroupVertices[Group], MATCH(Edges[[#This Row],[Vertex 2]],GroupVertices[Vertex],0)),1,1,"")</f>
        <v>1</v>
      </c>
    </row>
    <row r="855" spans="1:16" ht="15.75" customHeight="1" thickTop="1" thickBot="1" x14ac:dyDescent="0.3">
      <c r="A855" s="76" t="s">
        <v>679</v>
      </c>
      <c r="B855" s="76" t="s">
        <v>680</v>
      </c>
      <c r="C855" s="77"/>
      <c r="D855" s="78">
        <v>1.1428571428571428</v>
      </c>
      <c r="E855" s="79"/>
      <c r="F855" s="80"/>
      <c r="G855" s="77"/>
      <c r="H855" s="81"/>
      <c r="I855" s="82"/>
      <c r="J855" s="82"/>
      <c r="K855" s="51"/>
      <c r="L855" s="83">
        <v>855</v>
      </c>
      <c r="M855" s="83"/>
      <c r="N855" s="84">
        <v>2</v>
      </c>
      <c r="O855" s="93" t="str">
        <f>REPLACE(INDEX(GroupVertices[Group], MATCH(Edges[[#This Row],[Vertex 1]],GroupVertices[Vertex],0)),1,1,"")</f>
        <v>9</v>
      </c>
      <c r="P855" s="93" t="str">
        <f>REPLACE(INDEX(GroupVertices[Group], MATCH(Edges[[#This Row],[Vertex 2]],GroupVertices[Vertex],0)),1,1,"")</f>
        <v>9</v>
      </c>
    </row>
    <row r="856" spans="1:16" ht="15.75" customHeight="1" thickTop="1" thickBot="1" x14ac:dyDescent="0.3">
      <c r="A856" s="76" t="s">
        <v>679</v>
      </c>
      <c r="B856" s="76" t="s">
        <v>681</v>
      </c>
      <c r="C856" s="77"/>
      <c r="D856" s="78">
        <v>1.1428571428571428</v>
      </c>
      <c r="E856" s="79"/>
      <c r="F856" s="80"/>
      <c r="G856" s="77"/>
      <c r="H856" s="81"/>
      <c r="I856" s="82"/>
      <c r="J856" s="82"/>
      <c r="K856" s="51"/>
      <c r="L856" s="83">
        <v>856</v>
      </c>
      <c r="M856" s="83"/>
      <c r="N856" s="84">
        <v>2</v>
      </c>
      <c r="O856" s="93" t="str">
        <f>REPLACE(INDEX(GroupVertices[Group], MATCH(Edges[[#This Row],[Vertex 1]],GroupVertices[Vertex],0)),1,1,"")</f>
        <v>9</v>
      </c>
      <c r="P856" s="93" t="str">
        <f>REPLACE(INDEX(GroupVertices[Group], MATCH(Edges[[#This Row],[Vertex 2]],GroupVertices[Vertex],0)),1,1,"")</f>
        <v>9</v>
      </c>
    </row>
    <row r="857" spans="1:16" ht="15.75" customHeight="1" thickTop="1" thickBot="1" x14ac:dyDescent="0.3">
      <c r="A857" s="76" t="s">
        <v>680</v>
      </c>
      <c r="B857" s="76" t="s">
        <v>682</v>
      </c>
      <c r="C857" s="77"/>
      <c r="D857" s="78">
        <v>1</v>
      </c>
      <c r="E857" s="79"/>
      <c r="F857" s="80"/>
      <c r="G857" s="77"/>
      <c r="H857" s="81"/>
      <c r="I857" s="82"/>
      <c r="J857" s="82"/>
      <c r="K857" s="51"/>
      <c r="L857" s="83">
        <v>857</v>
      </c>
      <c r="M857" s="83"/>
      <c r="N857" s="84">
        <v>1</v>
      </c>
      <c r="O857" s="93" t="str">
        <f>REPLACE(INDEX(GroupVertices[Group], MATCH(Edges[[#This Row],[Vertex 1]],GroupVertices[Vertex],0)),1,1,"")</f>
        <v>9</v>
      </c>
      <c r="P857" s="93" t="str">
        <f>REPLACE(INDEX(GroupVertices[Group], MATCH(Edges[[#This Row],[Vertex 2]],GroupVertices[Vertex],0)),1,1,"")</f>
        <v>9</v>
      </c>
    </row>
    <row r="858" spans="1:16" ht="15.75" customHeight="1" thickTop="1" thickBot="1" x14ac:dyDescent="0.3">
      <c r="A858" s="76" t="s">
        <v>680</v>
      </c>
      <c r="B858" s="76" t="s">
        <v>683</v>
      </c>
      <c r="C858" s="77"/>
      <c r="D858" s="78">
        <v>1</v>
      </c>
      <c r="E858" s="79"/>
      <c r="F858" s="80"/>
      <c r="G858" s="77"/>
      <c r="H858" s="81"/>
      <c r="I858" s="82"/>
      <c r="J858" s="82"/>
      <c r="K858" s="51"/>
      <c r="L858" s="83">
        <v>858</v>
      </c>
      <c r="M858" s="83"/>
      <c r="N858" s="84">
        <v>1</v>
      </c>
      <c r="O858" s="93" t="str">
        <f>REPLACE(INDEX(GroupVertices[Group], MATCH(Edges[[#This Row],[Vertex 1]],GroupVertices[Vertex],0)),1,1,"")</f>
        <v>9</v>
      </c>
      <c r="P858" s="93" t="str">
        <f>REPLACE(INDEX(GroupVertices[Group], MATCH(Edges[[#This Row],[Vertex 2]],GroupVertices[Vertex],0)),1,1,"")</f>
        <v>9</v>
      </c>
    </row>
    <row r="859" spans="1:16" ht="15.75" customHeight="1" thickTop="1" thickBot="1" x14ac:dyDescent="0.3">
      <c r="A859" s="76" t="s">
        <v>630</v>
      </c>
      <c r="B859" s="76" t="s">
        <v>631</v>
      </c>
      <c r="C859" s="77"/>
      <c r="D859" s="78">
        <v>1</v>
      </c>
      <c r="E859" s="79"/>
      <c r="F859" s="80"/>
      <c r="G859" s="77"/>
      <c r="H859" s="81"/>
      <c r="I859" s="82"/>
      <c r="J859" s="82"/>
      <c r="K859" s="51"/>
      <c r="L859" s="83">
        <v>859</v>
      </c>
      <c r="M859" s="83"/>
      <c r="N859" s="84">
        <v>1</v>
      </c>
      <c r="O859" s="93" t="str">
        <f>REPLACE(INDEX(GroupVertices[Group], MATCH(Edges[[#This Row],[Vertex 1]],GroupVertices[Vertex],0)),1,1,"")</f>
        <v>23</v>
      </c>
      <c r="P859" s="93" t="str">
        <f>REPLACE(INDEX(GroupVertices[Group], MATCH(Edges[[#This Row],[Vertex 2]],GroupVertices[Vertex],0)),1,1,"")</f>
        <v>23</v>
      </c>
    </row>
    <row r="860" spans="1:16" ht="15.75" customHeight="1" thickTop="1" thickBot="1" x14ac:dyDescent="0.3">
      <c r="A860" s="76" t="s">
        <v>366</v>
      </c>
      <c r="B860" s="76" t="s">
        <v>367</v>
      </c>
      <c r="C860" s="77"/>
      <c r="D860" s="78">
        <v>1</v>
      </c>
      <c r="E860" s="79"/>
      <c r="F860" s="80"/>
      <c r="G860" s="77"/>
      <c r="H860" s="81"/>
      <c r="I860" s="82"/>
      <c r="J860" s="82"/>
      <c r="K860" s="51"/>
      <c r="L860" s="83">
        <v>860</v>
      </c>
      <c r="M860" s="83"/>
      <c r="N860" s="84">
        <v>1</v>
      </c>
      <c r="O860" s="93" t="str">
        <f>REPLACE(INDEX(GroupVertices[Group], MATCH(Edges[[#This Row],[Vertex 1]],GroupVertices[Vertex],0)),1,1,"")</f>
        <v>1</v>
      </c>
      <c r="P860" s="93" t="str">
        <f>REPLACE(INDEX(GroupVertices[Group], MATCH(Edges[[#This Row],[Vertex 2]],GroupVertices[Vertex],0)),1,1,"")</f>
        <v>1</v>
      </c>
    </row>
    <row r="861" spans="1:16" ht="15.75" customHeight="1" thickTop="1" thickBot="1" x14ac:dyDescent="0.3">
      <c r="A861" s="76" t="s">
        <v>366</v>
      </c>
      <c r="B861" s="76" t="s">
        <v>368</v>
      </c>
      <c r="C861" s="77"/>
      <c r="D861" s="78">
        <v>1</v>
      </c>
      <c r="E861" s="79"/>
      <c r="F861" s="80"/>
      <c r="G861" s="77"/>
      <c r="H861" s="81"/>
      <c r="I861" s="82"/>
      <c r="J861" s="82"/>
      <c r="K861" s="51"/>
      <c r="L861" s="83">
        <v>861</v>
      </c>
      <c r="M861" s="83"/>
      <c r="N861" s="84">
        <v>1</v>
      </c>
      <c r="O861" s="93" t="str">
        <f>REPLACE(INDEX(GroupVertices[Group], MATCH(Edges[[#This Row],[Vertex 1]],GroupVertices[Vertex],0)),1,1,"")</f>
        <v>1</v>
      </c>
      <c r="P861" s="93" t="str">
        <f>REPLACE(INDEX(GroupVertices[Group], MATCH(Edges[[#This Row],[Vertex 2]],GroupVertices[Vertex],0)),1,1,"")</f>
        <v>1</v>
      </c>
    </row>
    <row r="862" spans="1:16" ht="15.75" customHeight="1" thickTop="1" thickBot="1" x14ac:dyDescent="0.3">
      <c r="A862" s="76" t="s">
        <v>684</v>
      </c>
      <c r="B862" s="76" t="s">
        <v>685</v>
      </c>
      <c r="C862" s="77"/>
      <c r="D862" s="78">
        <v>1</v>
      </c>
      <c r="E862" s="79"/>
      <c r="F862" s="80"/>
      <c r="G862" s="77"/>
      <c r="H862" s="81"/>
      <c r="I862" s="82"/>
      <c r="J862" s="82"/>
      <c r="K862" s="51"/>
      <c r="L862" s="83">
        <v>862</v>
      </c>
      <c r="M862" s="83"/>
      <c r="N862" s="84">
        <v>1</v>
      </c>
      <c r="O862" s="93" t="str">
        <f>REPLACE(INDEX(GroupVertices[Group], MATCH(Edges[[#This Row],[Vertex 1]],GroupVertices[Vertex],0)),1,1,"")</f>
        <v>56</v>
      </c>
      <c r="P862" s="93" t="str">
        <f>REPLACE(INDEX(GroupVertices[Group], MATCH(Edges[[#This Row],[Vertex 2]],GroupVertices[Vertex],0)),1,1,"")</f>
        <v>56</v>
      </c>
    </row>
    <row r="863" spans="1:16" ht="15.75" customHeight="1" thickTop="1" thickBot="1" x14ac:dyDescent="0.3">
      <c r="A863" s="76" t="s">
        <v>686</v>
      </c>
      <c r="B863" s="76" t="s">
        <v>687</v>
      </c>
      <c r="C863" s="77"/>
      <c r="D863" s="78">
        <v>1.1428571428571428</v>
      </c>
      <c r="E863" s="79"/>
      <c r="F863" s="80"/>
      <c r="G863" s="77"/>
      <c r="H863" s="81"/>
      <c r="I863" s="82"/>
      <c r="J863" s="82"/>
      <c r="K863" s="51"/>
      <c r="L863" s="83">
        <v>863</v>
      </c>
      <c r="M863" s="83"/>
      <c r="N863" s="84">
        <v>2</v>
      </c>
      <c r="O863" s="93" t="str">
        <f>REPLACE(INDEX(GroupVertices[Group], MATCH(Edges[[#This Row],[Vertex 1]],GroupVertices[Vertex],0)),1,1,"")</f>
        <v>58</v>
      </c>
      <c r="P863" s="93" t="str">
        <f>REPLACE(INDEX(GroupVertices[Group], MATCH(Edges[[#This Row],[Vertex 2]],GroupVertices[Vertex],0)),1,1,"")</f>
        <v>58</v>
      </c>
    </row>
    <row r="864" spans="1:16" ht="15.75" customHeight="1" thickTop="1" thickBot="1" x14ac:dyDescent="0.3">
      <c r="A864" s="76" t="s">
        <v>216</v>
      </c>
      <c r="B864" s="76" t="s">
        <v>217</v>
      </c>
      <c r="C864" s="77"/>
      <c r="D864" s="78">
        <v>1.4285714285714286</v>
      </c>
      <c r="E864" s="79"/>
      <c r="F864" s="80"/>
      <c r="G864" s="77"/>
      <c r="H864" s="81"/>
      <c r="I864" s="82"/>
      <c r="J864" s="82"/>
      <c r="K864" s="51"/>
      <c r="L864" s="83">
        <v>864</v>
      </c>
      <c r="M864" s="83"/>
      <c r="N864" s="84">
        <v>4</v>
      </c>
      <c r="O864" s="93" t="str">
        <f>REPLACE(INDEX(GroupVertices[Group], MATCH(Edges[[#This Row],[Vertex 1]],GroupVertices[Vertex],0)),1,1,"")</f>
        <v>1</v>
      </c>
      <c r="P864" s="93" t="str">
        <f>REPLACE(INDEX(GroupVertices[Group], MATCH(Edges[[#This Row],[Vertex 2]],GroupVertices[Vertex],0)),1,1,"")</f>
        <v>1</v>
      </c>
    </row>
    <row r="865" spans="1:16" ht="15.75" customHeight="1" thickTop="1" thickBot="1" x14ac:dyDescent="0.3">
      <c r="A865" s="76" t="s">
        <v>216</v>
      </c>
      <c r="B865" s="76" t="s">
        <v>218</v>
      </c>
      <c r="C865" s="77"/>
      <c r="D865" s="78">
        <v>1</v>
      </c>
      <c r="E865" s="79"/>
      <c r="F865" s="80"/>
      <c r="G865" s="77"/>
      <c r="H865" s="81"/>
      <c r="I865" s="82"/>
      <c r="J865" s="82"/>
      <c r="K865" s="51"/>
      <c r="L865" s="83">
        <v>865</v>
      </c>
      <c r="M865" s="83"/>
      <c r="N865" s="84">
        <v>1</v>
      </c>
      <c r="O865" s="93" t="str">
        <f>REPLACE(INDEX(GroupVertices[Group], MATCH(Edges[[#This Row],[Vertex 1]],GroupVertices[Vertex],0)),1,1,"")</f>
        <v>1</v>
      </c>
      <c r="P865" s="93" t="str">
        <f>REPLACE(INDEX(GroupVertices[Group], MATCH(Edges[[#This Row],[Vertex 2]],GroupVertices[Vertex],0)),1,1,"")</f>
        <v>1</v>
      </c>
    </row>
    <row r="866" spans="1:16" ht="15.75" customHeight="1" thickTop="1" thickBot="1" x14ac:dyDescent="0.3">
      <c r="A866" s="76" t="s">
        <v>216</v>
      </c>
      <c r="B866" s="76" t="s">
        <v>219</v>
      </c>
      <c r="C866" s="77"/>
      <c r="D866" s="78">
        <v>1</v>
      </c>
      <c r="E866" s="79"/>
      <c r="F866" s="80"/>
      <c r="G866" s="77"/>
      <c r="H866" s="81"/>
      <c r="I866" s="82"/>
      <c r="J866" s="82"/>
      <c r="K866" s="51"/>
      <c r="L866" s="83">
        <v>866</v>
      </c>
      <c r="M866" s="83"/>
      <c r="N866" s="84">
        <v>1</v>
      </c>
      <c r="O866" s="93" t="str">
        <f>REPLACE(INDEX(GroupVertices[Group], MATCH(Edges[[#This Row],[Vertex 1]],GroupVertices[Vertex],0)),1,1,"")</f>
        <v>1</v>
      </c>
      <c r="P866" s="93" t="str">
        <f>REPLACE(INDEX(GroupVertices[Group], MATCH(Edges[[#This Row],[Vertex 2]],GroupVertices[Vertex],0)),1,1,"")</f>
        <v>1</v>
      </c>
    </row>
    <row r="867" spans="1:16" ht="15.75" customHeight="1" thickTop="1" thickBot="1" x14ac:dyDescent="0.3">
      <c r="A867" s="76" t="s">
        <v>216</v>
      </c>
      <c r="B867" s="76" t="s">
        <v>220</v>
      </c>
      <c r="C867" s="77"/>
      <c r="D867" s="78">
        <v>1</v>
      </c>
      <c r="E867" s="79"/>
      <c r="F867" s="80"/>
      <c r="G867" s="77"/>
      <c r="H867" s="81"/>
      <c r="I867" s="82"/>
      <c r="J867" s="82"/>
      <c r="K867" s="51"/>
      <c r="L867" s="83">
        <v>867</v>
      </c>
      <c r="M867" s="83"/>
      <c r="N867" s="84">
        <v>1</v>
      </c>
      <c r="O867" s="93" t="str">
        <f>REPLACE(INDEX(GroupVertices[Group], MATCH(Edges[[#This Row],[Vertex 1]],GroupVertices[Vertex],0)),1,1,"")</f>
        <v>1</v>
      </c>
      <c r="P867" s="93" t="str">
        <f>REPLACE(INDEX(GroupVertices[Group], MATCH(Edges[[#This Row],[Vertex 2]],GroupVertices[Vertex],0)),1,1,"")</f>
        <v>1</v>
      </c>
    </row>
    <row r="868" spans="1:16" ht="15.75" customHeight="1" thickTop="1" thickBot="1" x14ac:dyDescent="0.3">
      <c r="A868" s="76" t="s">
        <v>216</v>
      </c>
      <c r="B868" s="76" t="s">
        <v>180</v>
      </c>
      <c r="C868" s="77"/>
      <c r="D868" s="78">
        <v>1</v>
      </c>
      <c r="E868" s="79"/>
      <c r="F868" s="80"/>
      <c r="G868" s="77"/>
      <c r="H868" s="81"/>
      <c r="I868" s="82"/>
      <c r="J868" s="82"/>
      <c r="K868" s="51"/>
      <c r="L868" s="83">
        <v>868</v>
      </c>
      <c r="M868" s="83"/>
      <c r="N868" s="84">
        <v>1</v>
      </c>
      <c r="O868" s="93" t="str">
        <f>REPLACE(INDEX(GroupVertices[Group], MATCH(Edges[[#This Row],[Vertex 1]],GroupVertices[Vertex],0)),1,1,"")</f>
        <v>1</v>
      </c>
      <c r="P868" s="93" t="str">
        <f>REPLACE(INDEX(GroupVertices[Group], MATCH(Edges[[#This Row],[Vertex 2]],GroupVertices[Vertex],0)),1,1,"")</f>
        <v>1</v>
      </c>
    </row>
    <row r="869" spans="1:16" ht="15.75" customHeight="1" thickTop="1" thickBot="1" x14ac:dyDescent="0.3">
      <c r="A869" s="76" t="s">
        <v>688</v>
      </c>
      <c r="B869" s="76" t="s">
        <v>367</v>
      </c>
      <c r="C869" s="77"/>
      <c r="D869" s="78">
        <v>1.1428571428571428</v>
      </c>
      <c r="E869" s="79"/>
      <c r="F869" s="80"/>
      <c r="G869" s="77"/>
      <c r="H869" s="81"/>
      <c r="I869" s="82"/>
      <c r="J869" s="82"/>
      <c r="K869" s="51"/>
      <c r="L869" s="83">
        <v>869</v>
      </c>
      <c r="M869" s="83"/>
      <c r="N869" s="84">
        <v>2</v>
      </c>
      <c r="O869" s="93" t="str">
        <f>REPLACE(INDEX(GroupVertices[Group], MATCH(Edges[[#This Row],[Vertex 1]],GroupVertices[Vertex],0)),1,1,"")</f>
        <v>1</v>
      </c>
      <c r="P869" s="93" t="str">
        <f>REPLACE(INDEX(GroupVertices[Group], MATCH(Edges[[#This Row],[Vertex 2]],GroupVertices[Vertex],0)),1,1,"")</f>
        <v>1</v>
      </c>
    </row>
    <row r="870" spans="1:16" ht="15.75" customHeight="1" thickTop="1" thickBot="1" x14ac:dyDescent="0.3">
      <c r="A870" s="76" t="s">
        <v>689</v>
      </c>
      <c r="B870" s="76" t="s">
        <v>690</v>
      </c>
      <c r="C870" s="77"/>
      <c r="D870" s="78">
        <v>1.1428571428571428</v>
      </c>
      <c r="E870" s="79"/>
      <c r="F870" s="80"/>
      <c r="G870" s="77"/>
      <c r="H870" s="81"/>
      <c r="I870" s="82"/>
      <c r="J870" s="82"/>
      <c r="K870" s="51"/>
      <c r="L870" s="83">
        <v>870</v>
      </c>
      <c r="M870" s="83"/>
      <c r="N870" s="84">
        <v>2</v>
      </c>
      <c r="O870" s="93" t="str">
        <f>REPLACE(INDEX(GroupVertices[Group], MATCH(Edges[[#This Row],[Vertex 1]],GroupVertices[Vertex],0)),1,1,"")</f>
        <v>1</v>
      </c>
      <c r="P870" s="93" t="str">
        <f>REPLACE(INDEX(GroupVertices[Group], MATCH(Edges[[#This Row],[Vertex 2]],GroupVertices[Vertex],0)),1,1,"")</f>
        <v>1</v>
      </c>
    </row>
    <row r="871" spans="1:16" ht="15.75" customHeight="1" thickTop="1" thickBot="1" x14ac:dyDescent="0.3">
      <c r="A871" s="76" t="s">
        <v>689</v>
      </c>
      <c r="B871" s="76" t="s">
        <v>324</v>
      </c>
      <c r="C871" s="77"/>
      <c r="D871" s="78">
        <v>1.1428571428571428</v>
      </c>
      <c r="E871" s="79"/>
      <c r="F871" s="80"/>
      <c r="G871" s="77"/>
      <c r="H871" s="81"/>
      <c r="I871" s="82"/>
      <c r="J871" s="82"/>
      <c r="K871" s="51"/>
      <c r="L871" s="83">
        <v>871</v>
      </c>
      <c r="M871" s="83"/>
      <c r="N871" s="84">
        <v>2</v>
      </c>
      <c r="O871" s="93" t="str">
        <f>REPLACE(INDEX(GroupVertices[Group], MATCH(Edges[[#This Row],[Vertex 1]],GroupVertices[Vertex],0)),1,1,"")</f>
        <v>1</v>
      </c>
      <c r="P871" s="93" t="str">
        <f>REPLACE(INDEX(GroupVertices[Group], MATCH(Edges[[#This Row],[Vertex 2]],GroupVertices[Vertex],0)),1,1,"")</f>
        <v>1</v>
      </c>
    </row>
    <row r="872" spans="1:16" ht="15.75" customHeight="1" thickTop="1" thickBot="1" x14ac:dyDescent="0.3">
      <c r="A872" s="76" t="s">
        <v>448</v>
      </c>
      <c r="B872" s="76" t="s">
        <v>451</v>
      </c>
      <c r="C872" s="77"/>
      <c r="D872" s="78">
        <v>1.1428571428571428</v>
      </c>
      <c r="E872" s="79"/>
      <c r="F872" s="80"/>
      <c r="G872" s="77"/>
      <c r="H872" s="81"/>
      <c r="I872" s="82"/>
      <c r="J872" s="82"/>
      <c r="K872" s="51"/>
      <c r="L872" s="83">
        <v>872</v>
      </c>
      <c r="M872" s="83"/>
      <c r="N872" s="84">
        <v>2</v>
      </c>
      <c r="O872" s="93" t="str">
        <f>REPLACE(INDEX(GroupVertices[Group], MATCH(Edges[[#This Row],[Vertex 1]],GroupVertices[Vertex],0)),1,1,"")</f>
        <v>1</v>
      </c>
      <c r="P872" s="93" t="str">
        <f>REPLACE(INDEX(GroupVertices[Group], MATCH(Edges[[#This Row],[Vertex 2]],GroupVertices[Vertex],0)),1,1,"")</f>
        <v>1</v>
      </c>
    </row>
    <row r="873" spans="1:16" ht="15.75" customHeight="1" thickTop="1" thickBot="1" x14ac:dyDescent="0.3">
      <c r="A873" s="76" t="s">
        <v>448</v>
      </c>
      <c r="B873" s="76" t="s">
        <v>452</v>
      </c>
      <c r="C873" s="77"/>
      <c r="D873" s="78">
        <v>1</v>
      </c>
      <c r="E873" s="79"/>
      <c r="F873" s="80"/>
      <c r="G873" s="77"/>
      <c r="H873" s="81"/>
      <c r="I873" s="82"/>
      <c r="J873" s="82"/>
      <c r="K873" s="51"/>
      <c r="L873" s="83">
        <v>873</v>
      </c>
      <c r="M873" s="83"/>
      <c r="N873" s="84">
        <v>1</v>
      </c>
      <c r="O873" s="93" t="str">
        <f>REPLACE(INDEX(GroupVertices[Group], MATCH(Edges[[#This Row],[Vertex 1]],GroupVertices[Vertex],0)),1,1,"")</f>
        <v>1</v>
      </c>
      <c r="P873" s="93" t="str">
        <f>REPLACE(INDEX(GroupVertices[Group], MATCH(Edges[[#This Row],[Vertex 2]],GroupVertices[Vertex],0)),1,1,"")</f>
        <v>1</v>
      </c>
    </row>
    <row r="874" spans="1:16" ht="15.75" customHeight="1" thickTop="1" thickBot="1" x14ac:dyDescent="0.3">
      <c r="A874" s="76" t="s">
        <v>448</v>
      </c>
      <c r="B874" s="76" t="s">
        <v>453</v>
      </c>
      <c r="C874" s="77"/>
      <c r="D874" s="78">
        <v>1</v>
      </c>
      <c r="E874" s="79"/>
      <c r="F874" s="80"/>
      <c r="G874" s="77"/>
      <c r="H874" s="81"/>
      <c r="I874" s="82"/>
      <c r="J874" s="82"/>
      <c r="K874" s="51"/>
      <c r="L874" s="83">
        <v>874</v>
      </c>
      <c r="M874" s="83"/>
      <c r="N874" s="84">
        <v>1</v>
      </c>
      <c r="O874" s="93" t="str">
        <f>REPLACE(INDEX(GroupVertices[Group], MATCH(Edges[[#This Row],[Vertex 1]],GroupVertices[Vertex],0)),1,1,"")</f>
        <v>1</v>
      </c>
      <c r="P874" s="93" t="str">
        <f>REPLACE(INDEX(GroupVertices[Group], MATCH(Edges[[#This Row],[Vertex 2]],GroupVertices[Vertex],0)),1,1,"")</f>
        <v>1</v>
      </c>
    </row>
    <row r="875" spans="1:16" ht="15.75" customHeight="1" thickTop="1" thickBot="1" x14ac:dyDescent="0.3">
      <c r="A875" s="76" t="s">
        <v>448</v>
      </c>
      <c r="B875" s="76" t="s">
        <v>188</v>
      </c>
      <c r="C875" s="77"/>
      <c r="D875" s="78">
        <v>1.1428571428571428</v>
      </c>
      <c r="E875" s="79"/>
      <c r="F875" s="80"/>
      <c r="G875" s="77"/>
      <c r="H875" s="81"/>
      <c r="I875" s="82"/>
      <c r="J875" s="82"/>
      <c r="K875" s="51"/>
      <c r="L875" s="83">
        <v>875</v>
      </c>
      <c r="M875" s="83"/>
      <c r="N875" s="84">
        <v>2</v>
      </c>
      <c r="O875" s="93" t="str">
        <f>REPLACE(INDEX(GroupVertices[Group], MATCH(Edges[[#This Row],[Vertex 1]],GroupVertices[Vertex],0)),1,1,"")</f>
        <v>1</v>
      </c>
      <c r="P875" s="93" t="str">
        <f>REPLACE(INDEX(GroupVertices[Group], MATCH(Edges[[#This Row],[Vertex 2]],GroupVertices[Vertex],0)),1,1,"")</f>
        <v>1</v>
      </c>
    </row>
    <row r="876" spans="1:16" ht="15.75" customHeight="1" thickTop="1" thickBot="1" x14ac:dyDescent="0.3">
      <c r="A876" s="76" t="s">
        <v>436</v>
      </c>
      <c r="B876" s="76" t="s">
        <v>204</v>
      </c>
      <c r="C876" s="77"/>
      <c r="D876" s="78">
        <v>1</v>
      </c>
      <c r="E876" s="79"/>
      <c r="F876" s="80"/>
      <c r="G876" s="77"/>
      <c r="H876" s="81"/>
      <c r="I876" s="82"/>
      <c r="J876" s="82"/>
      <c r="K876" s="51"/>
      <c r="L876" s="83">
        <v>876</v>
      </c>
      <c r="M876" s="83"/>
      <c r="N876" s="84">
        <v>1</v>
      </c>
      <c r="O876" s="93" t="str">
        <f>REPLACE(INDEX(GroupVertices[Group], MATCH(Edges[[#This Row],[Vertex 1]],GroupVertices[Vertex],0)),1,1,"")</f>
        <v>1</v>
      </c>
      <c r="P876" s="93" t="str">
        <f>REPLACE(INDEX(GroupVertices[Group], MATCH(Edges[[#This Row],[Vertex 2]],GroupVertices[Vertex],0)),1,1,"")</f>
        <v>1</v>
      </c>
    </row>
    <row r="877" spans="1:16" ht="15.75" customHeight="1" thickTop="1" thickBot="1" x14ac:dyDescent="0.3">
      <c r="A877" s="76" t="s">
        <v>436</v>
      </c>
      <c r="B877" s="76" t="s">
        <v>205</v>
      </c>
      <c r="C877" s="77"/>
      <c r="D877" s="78">
        <v>1</v>
      </c>
      <c r="E877" s="79"/>
      <c r="F877" s="80"/>
      <c r="G877" s="77"/>
      <c r="H877" s="81"/>
      <c r="I877" s="82"/>
      <c r="J877" s="82"/>
      <c r="K877" s="51"/>
      <c r="L877" s="83">
        <v>877</v>
      </c>
      <c r="M877" s="83"/>
      <c r="N877" s="84">
        <v>1</v>
      </c>
      <c r="O877" s="93" t="str">
        <f>REPLACE(INDEX(GroupVertices[Group], MATCH(Edges[[#This Row],[Vertex 1]],GroupVertices[Vertex],0)),1,1,"")</f>
        <v>1</v>
      </c>
      <c r="P877" s="93" t="str">
        <f>REPLACE(INDEX(GroupVertices[Group], MATCH(Edges[[#This Row],[Vertex 2]],GroupVertices[Vertex],0)),1,1,"")</f>
        <v>1</v>
      </c>
    </row>
    <row r="878" spans="1:16" ht="15.75" customHeight="1" thickTop="1" thickBot="1" x14ac:dyDescent="0.3">
      <c r="A878" s="76" t="s">
        <v>436</v>
      </c>
      <c r="B878" s="76" t="s">
        <v>322</v>
      </c>
      <c r="C878" s="77"/>
      <c r="D878" s="78">
        <v>1.2857142857142856</v>
      </c>
      <c r="E878" s="79"/>
      <c r="F878" s="80"/>
      <c r="G878" s="77"/>
      <c r="H878" s="81"/>
      <c r="I878" s="82"/>
      <c r="J878" s="82"/>
      <c r="K878" s="51"/>
      <c r="L878" s="83">
        <v>878</v>
      </c>
      <c r="M878" s="83"/>
      <c r="N878" s="84">
        <v>3</v>
      </c>
      <c r="O878" s="93" t="str">
        <f>REPLACE(INDEX(GroupVertices[Group], MATCH(Edges[[#This Row],[Vertex 1]],GroupVertices[Vertex],0)),1,1,"")</f>
        <v>1</v>
      </c>
      <c r="P878" s="93" t="str">
        <f>REPLACE(INDEX(GroupVertices[Group], MATCH(Edges[[#This Row],[Vertex 2]],GroupVertices[Vertex],0)),1,1,"")</f>
        <v>1</v>
      </c>
    </row>
    <row r="879" spans="1:16" ht="15.75" customHeight="1" thickTop="1" thickBot="1" x14ac:dyDescent="0.3">
      <c r="A879" s="76" t="s">
        <v>408</v>
      </c>
      <c r="B879" s="76" t="s">
        <v>277</v>
      </c>
      <c r="C879" s="77"/>
      <c r="D879" s="78">
        <v>1</v>
      </c>
      <c r="E879" s="79"/>
      <c r="F879" s="80"/>
      <c r="G879" s="77"/>
      <c r="H879" s="81"/>
      <c r="I879" s="82"/>
      <c r="J879" s="82"/>
      <c r="K879" s="51"/>
      <c r="L879" s="83">
        <v>879</v>
      </c>
      <c r="M879" s="83"/>
      <c r="N879" s="84">
        <v>1</v>
      </c>
      <c r="O879" s="93" t="str">
        <f>REPLACE(INDEX(GroupVertices[Group], MATCH(Edges[[#This Row],[Vertex 1]],GroupVertices[Vertex],0)),1,1,"")</f>
        <v>1</v>
      </c>
      <c r="P879" s="93" t="str">
        <f>REPLACE(INDEX(GroupVertices[Group], MATCH(Edges[[#This Row],[Vertex 2]],GroupVertices[Vertex],0)),1,1,"")</f>
        <v>1</v>
      </c>
    </row>
    <row r="880" spans="1:16" ht="15.75" customHeight="1" thickTop="1" thickBot="1" x14ac:dyDescent="0.3">
      <c r="A880" s="76" t="s">
        <v>408</v>
      </c>
      <c r="B880" s="76" t="s">
        <v>285</v>
      </c>
      <c r="C880" s="77"/>
      <c r="D880" s="78">
        <v>1</v>
      </c>
      <c r="E880" s="79"/>
      <c r="F880" s="80"/>
      <c r="G880" s="77"/>
      <c r="H880" s="81"/>
      <c r="I880" s="82"/>
      <c r="J880" s="82"/>
      <c r="K880" s="51"/>
      <c r="L880" s="83">
        <v>880</v>
      </c>
      <c r="M880" s="83"/>
      <c r="N880" s="84">
        <v>1</v>
      </c>
      <c r="O880" s="93" t="str">
        <f>REPLACE(INDEX(GroupVertices[Group], MATCH(Edges[[#This Row],[Vertex 1]],GroupVertices[Vertex],0)),1,1,"")</f>
        <v>1</v>
      </c>
      <c r="P880" s="93" t="str">
        <f>REPLACE(INDEX(GroupVertices[Group], MATCH(Edges[[#This Row],[Vertex 2]],GroupVertices[Vertex],0)),1,1,"")</f>
        <v>1</v>
      </c>
    </row>
    <row r="881" spans="1:16" ht="15.75" customHeight="1" thickTop="1" thickBot="1" x14ac:dyDescent="0.3">
      <c r="A881" s="76" t="s">
        <v>408</v>
      </c>
      <c r="B881" s="76" t="s">
        <v>691</v>
      </c>
      <c r="C881" s="77"/>
      <c r="D881" s="78">
        <v>1</v>
      </c>
      <c r="E881" s="79"/>
      <c r="F881" s="80"/>
      <c r="G881" s="77"/>
      <c r="H881" s="81"/>
      <c r="I881" s="82"/>
      <c r="J881" s="82"/>
      <c r="K881" s="51"/>
      <c r="L881" s="83">
        <v>881</v>
      </c>
      <c r="M881" s="83"/>
      <c r="N881" s="84">
        <v>1</v>
      </c>
      <c r="O881" s="93" t="str">
        <f>REPLACE(INDEX(GroupVertices[Group], MATCH(Edges[[#This Row],[Vertex 1]],GroupVertices[Vertex],0)),1,1,"")</f>
        <v>1</v>
      </c>
      <c r="P881" s="93" t="str">
        <f>REPLACE(INDEX(GroupVertices[Group], MATCH(Edges[[#This Row],[Vertex 2]],GroupVertices[Vertex],0)),1,1,"")</f>
        <v>1</v>
      </c>
    </row>
    <row r="882" spans="1:16" ht="15.75" customHeight="1" thickTop="1" thickBot="1" x14ac:dyDescent="0.3">
      <c r="A882" s="76" t="s">
        <v>408</v>
      </c>
      <c r="B882" s="76" t="s">
        <v>409</v>
      </c>
      <c r="C882" s="77"/>
      <c r="D882" s="78">
        <v>1</v>
      </c>
      <c r="E882" s="79"/>
      <c r="F882" s="80"/>
      <c r="G882" s="77"/>
      <c r="H882" s="81"/>
      <c r="I882" s="82"/>
      <c r="J882" s="82"/>
      <c r="K882" s="51"/>
      <c r="L882" s="83">
        <v>882</v>
      </c>
      <c r="M882" s="83"/>
      <c r="N882" s="84">
        <v>1</v>
      </c>
      <c r="O882" s="93" t="str">
        <f>REPLACE(INDEX(GroupVertices[Group], MATCH(Edges[[#This Row],[Vertex 1]],GroupVertices[Vertex],0)),1,1,"")</f>
        <v>1</v>
      </c>
      <c r="P882" s="93" t="str">
        <f>REPLACE(INDEX(GroupVertices[Group], MATCH(Edges[[#This Row],[Vertex 2]],GroupVertices[Vertex],0)),1,1,"")</f>
        <v>1</v>
      </c>
    </row>
    <row r="883" spans="1:16" ht="15.75" customHeight="1" thickTop="1" thickBot="1" x14ac:dyDescent="0.3">
      <c r="A883" s="76" t="s">
        <v>692</v>
      </c>
      <c r="B883" s="76" t="s">
        <v>693</v>
      </c>
      <c r="C883" s="77"/>
      <c r="D883" s="78">
        <v>1</v>
      </c>
      <c r="E883" s="79"/>
      <c r="F883" s="80"/>
      <c r="G883" s="77"/>
      <c r="H883" s="81"/>
      <c r="I883" s="82"/>
      <c r="J883" s="82"/>
      <c r="K883" s="51"/>
      <c r="L883" s="83">
        <v>883</v>
      </c>
      <c r="M883" s="83"/>
      <c r="N883" s="84">
        <v>1</v>
      </c>
      <c r="O883" s="93" t="str">
        <f>REPLACE(INDEX(GroupVertices[Group], MATCH(Edges[[#This Row],[Vertex 1]],GroupVertices[Vertex],0)),1,1,"")</f>
        <v>57</v>
      </c>
      <c r="P883" s="93" t="str">
        <f>REPLACE(INDEX(GroupVertices[Group], MATCH(Edges[[#This Row],[Vertex 2]],GroupVertices[Vertex],0)),1,1,"")</f>
        <v>57</v>
      </c>
    </row>
    <row r="884" spans="1:16" ht="15.75" customHeight="1" thickTop="1" thickBot="1" x14ac:dyDescent="0.3">
      <c r="A884" s="76" t="s">
        <v>694</v>
      </c>
      <c r="B884" s="76" t="s">
        <v>695</v>
      </c>
      <c r="C884" s="77"/>
      <c r="D884" s="78">
        <v>1.7142857142857144</v>
      </c>
      <c r="E884" s="79"/>
      <c r="F884" s="80"/>
      <c r="G884" s="77"/>
      <c r="H884" s="81"/>
      <c r="I884" s="82"/>
      <c r="J884" s="82"/>
      <c r="K884" s="51"/>
      <c r="L884" s="83">
        <v>884</v>
      </c>
      <c r="M884" s="83"/>
      <c r="N884" s="84">
        <v>6</v>
      </c>
      <c r="O884" s="93" t="str">
        <f>REPLACE(INDEX(GroupVertices[Group], MATCH(Edges[[#This Row],[Vertex 1]],GroupVertices[Vertex],0)),1,1,"")</f>
        <v>32</v>
      </c>
      <c r="P884" s="93" t="str">
        <f>REPLACE(INDEX(GroupVertices[Group], MATCH(Edges[[#This Row],[Vertex 2]],GroupVertices[Vertex],0)),1,1,"")</f>
        <v>32</v>
      </c>
    </row>
    <row r="885" spans="1:16" ht="15.75" customHeight="1" thickTop="1" thickBot="1" x14ac:dyDescent="0.3">
      <c r="A885" s="76" t="s">
        <v>437</v>
      </c>
      <c r="B885" s="76" t="s">
        <v>277</v>
      </c>
      <c r="C885" s="77"/>
      <c r="D885" s="78">
        <v>1.5714285714285714</v>
      </c>
      <c r="E885" s="79"/>
      <c r="F885" s="80"/>
      <c r="G885" s="77"/>
      <c r="H885" s="81"/>
      <c r="I885" s="82"/>
      <c r="J885" s="82"/>
      <c r="K885" s="51"/>
      <c r="L885" s="83">
        <v>885</v>
      </c>
      <c r="M885" s="83"/>
      <c r="N885" s="84">
        <v>5</v>
      </c>
      <c r="O885" s="93" t="str">
        <f>REPLACE(INDEX(GroupVertices[Group], MATCH(Edges[[#This Row],[Vertex 1]],GroupVertices[Vertex],0)),1,1,"")</f>
        <v>1</v>
      </c>
      <c r="P885" s="93" t="str">
        <f>REPLACE(INDEX(GroupVertices[Group], MATCH(Edges[[#This Row],[Vertex 2]],GroupVertices[Vertex],0)),1,1,"")</f>
        <v>1</v>
      </c>
    </row>
    <row r="886" spans="1:16" ht="15.75" customHeight="1" thickTop="1" thickBot="1" x14ac:dyDescent="0.3">
      <c r="A886" s="76" t="s">
        <v>437</v>
      </c>
      <c r="B886" s="76" t="s">
        <v>255</v>
      </c>
      <c r="C886" s="77"/>
      <c r="D886" s="78">
        <v>1.1428571428571428</v>
      </c>
      <c r="E886" s="79"/>
      <c r="F886" s="80"/>
      <c r="G886" s="77"/>
      <c r="H886" s="81"/>
      <c r="I886" s="82"/>
      <c r="J886" s="82"/>
      <c r="K886" s="51"/>
      <c r="L886" s="83">
        <v>886</v>
      </c>
      <c r="M886" s="83"/>
      <c r="N886" s="84">
        <v>2</v>
      </c>
      <c r="O886" s="93" t="str">
        <f>REPLACE(INDEX(GroupVertices[Group], MATCH(Edges[[#This Row],[Vertex 1]],GroupVertices[Vertex],0)),1,1,"")</f>
        <v>1</v>
      </c>
      <c r="P886" s="93" t="str">
        <f>REPLACE(INDEX(GroupVertices[Group], MATCH(Edges[[#This Row],[Vertex 2]],GroupVertices[Vertex],0)),1,1,"")</f>
        <v>1</v>
      </c>
    </row>
    <row r="887" spans="1:16" ht="15.75" customHeight="1" thickTop="1" thickBot="1" x14ac:dyDescent="0.3">
      <c r="A887" s="76" t="s">
        <v>437</v>
      </c>
      <c r="B887" s="76" t="s">
        <v>352</v>
      </c>
      <c r="C887" s="77"/>
      <c r="D887" s="78">
        <v>1</v>
      </c>
      <c r="E887" s="79"/>
      <c r="F887" s="80"/>
      <c r="G887" s="77"/>
      <c r="H887" s="81"/>
      <c r="I887" s="82"/>
      <c r="J887" s="82"/>
      <c r="K887" s="51"/>
      <c r="L887" s="83">
        <v>887</v>
      </c>
      <c r="M887" s="83"/>
      <c r="N887" s="84">
        <v>1</v>
      </c>
      <c r="O887" s="93" t="str">
        <f>REPLACE(INDEX(GroupVertices[Group], MATCH(Edges[[#This Row],[Vertex 1]],GroupVertices[Vertex],0)),1,1,"")</f>
        <v>1</v>
      </c>
      <c r="P887" s="93" t="str">
        <f>REPLACE(INDEX(GroupVertices[Group], MATCH(Edges[[#This Row],[Vertex 2]],GroupVertices[Vertex],0)),1,1,"")</f>
        <v>1</v>
      </c>
    </row>
    <row r="888" spans="1:16" ht="15.75" customHeight="1" thickTop="1" thickBot="1" x14ac:dyDescent="0.3">
      <c r="A888" s="76" t="s">
        <v>437</v>
      </c>
      <c r="B888" s="76" t="s">
        <v>438</v>
      </c>
      <c r="C888" s="77"/>
      <c r="D888" s="78">
        <v>1.2857142857142856</v>
      </c>
      <c r="E888" s="79"/>
      <c r="F888" s="80"/>
      <c r="G888" s="77"/>
      <c r="H888" s="81"/>
      <c r="I888" s="82"/>
      <c r="J888" s="82"/>
      <c r="K888" s="51"/>
      <c r="L888" s="83">
        <v>888</v>
      </c>
      <c r="M888" s="83"/>
      <c r="N888" s="84">
        <v>3</v>
      </c>
      <c r="O888" s="93" t="str">
        <f>REPLACE(INDEX(GroupVertices[Group], MATCH(Edges[[#This Row],[Vertex 1]],GroupVertices[Vertex],0)),1,1,"")</f>
        <v>1</v>
      </c>
      <c r="P888" s="93" t="str">
        <f>REPLACE(INDEX(GroupVertices[Group], MATCH(Edges[[#This Row],[Vertex 2]],GroupVertices[Vertex],0)),1,1,"")</f>
        <v>1</v>
      </c>
    </row>
    <row r="889" spans="1:16" ht="15.75" customHeight="1" thickTop="1" thickBot="1" x14ac:dyDescent="0.3">
      <c r="A889" s="76" t="s">
        <v>248</v>
      </c>
      <c r="B889" s="76" t="s">
        <v>249</v>
      </c>
      <c r="C889" s="77"/>
      <c r="D889" s="78">
        <v>1</v>
      </c>
      <c r="E889" s="79"/>
      <c r="F889" s="80"/>
      <c r="G889" s="77"/>
      <c r="H889" s="81"/>
      <c r="I889" s="82"/>
      <c r="J889" s="82"/>
      <c r="K889" s="51"/>
      <c r="L889" s="83">
        <v>889</v>
      </c>
      <c r="M889" s="83"/>
      <c r="N889" s="84">
        <v>1</v>
      </c>
      <c r="O889" s="93" t="str">
        <f>REPLACE(INDEX(GroupVertices[Group], MATCH(Edges[[#This Row],[Vertex 1]],GroupVertices[Vertex],0)),1,1,"")</f>
        <v>1</v>
      </c>
      <c r="P889" s="93" t="str">
        <f>REPLACE(INDEX(GroupVertices[Group], MATCH(Edges[[#This Row],[Vertex 2]],GroupVertices[Vertex],0)),1,1,"")</f>
        <v>1</v>
      </c>
    </row>
    <row r="890" spans="1:16" ht="15.75" customHeight="1" thickTop="1" thickBot="1" x14ac:dyDescent="0.3">
      <c r="A890" s="76" t="s">
        <v>248</v>
      </c>
      <c r="B890" s="76" t="s">
        <v>250</v>
      </c>
      <c r="C890" s="77"/>
      <c r="D890" s="78">
        <v>1</v>
      </c>
      <c r="E890" s="79"/>
      <c r="F890" s="80"/>
      <c r="G890" s="77"/>
      <c r="H890" s="81"/>
      <c r="I890" s="82"/>
      <c r="J890" s="82"/>
      <c r="K890" s="51"/>
      <c r="L890" s="83">
        <v>890</v>
      </c>
      <c r="M890" s="83"/>
      <c r="N890" s="84">
        <v>1</v>
      </c>
      <c r="O890" s="93" t="str">
        <f>REPLACE(INDEX(GroupVertices[Group], MATCH(Edges[[#This Row],[Vertex 1]],GroupVertices[Vertex],0)),1,1,"")</f>
        <v>1</v>
      </c>
      <c r="P890" s="93" t="str">
        <f>REPLACE(INDEX(GroupVertices[Group], MATCH(Edges[[#This Row],[Vertex 2]],GroupVertices[Vertex],0)),1,1,"")</f>
        <v>1</v>
      </c>
    </row>
    <row r="891" spans="1:16" ht="15.75" customHeight="1" thickTop="1" thickBot="1" x14ac:dyDescent="0.3">
      <c r="A891" s="76" t="s">
        <v>696</v>
      </c>
      <c r="B891" s="76" t="s">
        <v>697</v>
      </c>
      <c r="C891" s="77"/>
      <c r="D891" s="78">
        <v>1.1428571428571428</v>
      </c>
      <c r="E891" s="79"/>
      <c r="F891" s="80"/>
      <c r="G891" s="77"/>
      <c r="H891" s="81"/>
      <c r="I891" s="82"/>
      <c r="J891" s="82"/>
      <c r="K891" s="51"/>
      <c r="L891" s="83">
        <v>891</v>
      </c>
      <c r="M891" s="83"/>
      <c r="N891" s="84">
        <v>2</v>
      </c>
      <c r="O891" s="93" t="str">
        <f>REPLACE(INDEX(GroupVertices[Group], MATCH(Edges[[#This Row],[Vertex 1]],GroupVertices[Vertex],0)),1,1,"")</f>
        <v>19</v>
      </c>
      <c r="P891" s="93" t="str">
        <f>REPLACE(INDEX(GroupVertices[Group], MATCH(Edges[[#This Row],[Vertex 2]],GroupVertices[Vertex],0)),1,1,"")</f>
        <v>19</v>
      </c>
    </row>
    <row r="892" spans="1:16" ht="15.75" customHeight="1" thickTop="1" thickBot="1" x14ac:dyDescent="0.3">
      <c r="A892" s="76" t="s">
        <v>696</v>
      </c>
      <c r="B892" s="76" t="s">
        <v>698</v>
      </c>
      <c r="C892" s="77"/>
      <c r="D892" s="78">
        <v>1.1428571428571428</v>
      </c>
      <c r="E892" s="79"/>
      <c r="F892" s="80"/>
      <c r="G892" s="77"/>
      <c r="H892" s="81"/>
      <c r="I892" s="82"/>
      <c r="J892" s="82"/>
      <c r="K892" s="51"/>
      <c r="L892" s="83">
        <v>892</v>
      </c>
      <c r="M892" s="83"/>
      <c r="N892" s="84">
        <v>2</v>
      </c>
      <c r="O892" s="93" t="str">
        <f>REPLACE(INDEX(GroupVertices[Group], MATCH(Edges[[#This Row],[Vertex 1]],GroupVertices[Vertex],0)),1,1,"")</f>
        <v>19</v>
      </c>
      <c r="P892" s="93" t="str">
        <f>REPLACE(INDEX(GroupVertices[Group], MATCH(Edges[[#This Row],[Vertex 2]],GroupVertices[Vertex],0)),1,1,"")</f>
        <v>19</v>
      </c>
    </row>
    <row r="893" spans="1:16" ht="15.75" customHeight="1" thickTop="1" thickBot="1" x14ac:dyDescent="0.3">
      <c r="A893" s="76" t="s">
        <v>699</v>
      </c>
      <c r="B893" s="76" t="s">
        <v>328</v>
      </c>
      <c r="C893" s="77"/>
      <c r="D893" s="78">
        <v>1</v>
      </c>
      <c r="E893" s="79"/>
      <c r="F893" s="80"/>
      <c r="G893" s="77"/>
      <c r="H893" s="81"/>
      <c r="I893" s="82"/>
      <c r="J893" s="82"/>
      <c r="K893" s="51"/>
      <c r="L893" s="83">
        <v>893</v>
      </c>
      <c r="M893" s="83"/>
      <c r="N893" s="84">
        <v>1</v>
      </c>
      <c r="O893" s="93" t="str">
        <f>REPLACE(INDEX(GroupVertices[Group], MATCH(Edges[[#This Row],[Vertex 1]],GroupVertices[Vertex],0)),1,1,"")</f>
        <v>1</v>
      </c>
      <c r="P893" s="93" t="str">
        <f>REPLACE(INDEX(GroupVertices[Group], MATCH(Edges[[#This Row],[Vertex 2]],GroupVertices[Vertex],0)),1,1,"")</f>
        <v>1</v>
      </c>
    </row>
    <row r="894" spans="1:16" ht="15.75" customHeight="1" thickTop="1" thickBot="1" x14ac:dyDescent="0.3">
      <c r="A894" s="76" t="s">
        <v>699</v>
      </c>
      <c r="B894" s="76" t="s">
        <v>179</v>
      </c>
      <c r="C894" s="77"/>
      <c r="D894" s="78">
        <v>1</v>
      </c>
      <c r="E894" s="79"/>
      <c r="F894" s="80"/>
      <c r="G894" s="77"/>
      <c r="H894" s="81"/>
      <c r="I894" s="82"/>
      <c r="J894" s="82"/>
      <c r="K894" s="51"/>
      <c r="L894" s="83">
        <v>894</v>
      </c>
      <c r="M894" s="83"/>
      <c r="N894" s="84">
        <v>1</v>
      </c>
      <c r="O894" s="93" t="str">
        <f>REPLACE(INDEX(GroupVertices[Group], MATCH(Edges[[#This Row],[Vertex 1]],GroupVertices[Vertex],0)),1,1,"")</f>
        <v>1</v>
      </c>
      <c r="P894" s="93" t="str">
        <f>REPLACE(INDEX(GroupVertices[Group], MATCH(Edges[[#This Row],[Vertex 2]],GroupVertices[Vertex],0)),1,1,"")</f>
        <v>1</v>
      </c>
    </row>
    <row r="895" spans="1:16" ht="15.75" customHeight="1" thickTop="1" thickBot="1" x14ac:dyDescent="0.3">
      <c r="A895" s="76" t="s">
        <v>608</v>
      </c>
      <c r="B895" s="76" t="s">
        <v>609</v>
      </c>
      <c r="C895" s="77"/>
      <c r="D895" s="78">
        <v>1.1428571428571428</v>
      </c>
      <c r="E895" s="79"/>
      <c r="F895" s="80"/>
      <c r="G895" s="77"/>
      <c r="H895" s="81"/>
      <c r="I895" s="82"/>
      <c r="J895" s="82"/>
      <c r="K895" s="51"/>
      <c r="L895" s="83">
        <v>895</v>
      </c>
      <c r="M895" s="83"/>
      <c r="N895" s="84">
        <v>2</v>
      </c>
      <c r="O895" s="93" t="str">
        <f>REPLACE(INDEX(GroupVertices[Group], MATCH(Edges[[#This Row],[Vertex 1]],GroupVertices[Vertex],0)),1,1,"")</f>
        <v>1</v>
      </c>
      <c r="P895" s="93" t="str">
        <f>REPLACE(INDEX(GroupVertices[Group], MATCH(Edges[[#This Row],[Vertex 2]],GroupVertices[Vertex],0)),1,1,"")</f>
        <v>1</v>
      </c>
    </row>
    <row r="896" spans="1:16" ht="15.75" customHeight="1" thickTop="1" thickBot="1" x14ac:dyDescent="0.3">
      <c r="A896" s="76" t="s">
        <v>298</v>
      </c>
      <c r="B896" s="76" t="s">
        <v>299</v>
      </c>
      <c r="C896" s="77"/>
      <c r="D896" s="78">
        <v>1</v>
      </c>
      <c r="E896" s="79"/>
      <c r="F896" s="80"/>
      <c r="G896" s="77"/>
      <c r="H896" s="81"/>
      <c r="I896" s="82"/>
      <c r="J896" s="82"/>
      <c r="K896" s="51"/>
      <c r="L896" s="83">
        <v>896</v>
      </c>
      <c r="M896" s="83"/>
      <c r="N896" s="84">
        <v>1</v>
      </c>
      <c r="O896" s="93" t="str">
        <f>REPLACE(INDEX(GroupVertices[Group], MATCH(Edges[[#This Row],[Vertex 1]],GroupVertices[Vertex],0)),1,1,"")</f>
        <v>1</v>
      </c>
      <c r="P896" s="93" t="str">
        <f>REPLACE(INDEX(GroupVertices[Group], MATCH(Edges[[#This Row],[Vertex 2]],GroupVertices[Vertex],0)),1,1,"")</f>
        <v>1</v>
      </c>
    </row>
    <row r="897" spans="1:16" ht="15.75" customHeight="1" thickTop="1" thickBot="1" x14ac:dyDescent="0.3">
      <c r="A897" s="76" t="s">
        <v>701</v>
      </c>
      <c r="B897" s="76" t="s">
        <v>285</v>
      </c>
      <c r="C897" s="77"/>
      <c r="D897" s="78">
        <v>1</v>
      </c>
      <c r="E897" s="79"/>
      <c r="F897" s="80"/>
      <c r="G897" s="77"/>
      <c r="H897" s="81"/>
      <c r="I897" s="82"/>
      <c r="J897" s="82"/>
      <c r="K897" s="51"/>
      <c r="L897" s="83">
        <v>897</v>
      </c>
      <c r="M897" s="83"/>
      <c r="N897" s="84">
        <v>1</v>
      </c>
      <c r="O897" s="93" t="str">
        <f>REPLACE(INDEX(GroupVertices[Group], MATCH(Edges[[#This Row],[Vertex 1]],GroupVertices[Vertex],0)),1,1,"")</f>
        <v>1</v>
      </c>
      <c r="P897" s="93" t="str">
        <f>REPLACE(INDEX(GroupVertices[Group], MATCH(Edges[[#This Row],[Vertex 2]],GroupVertices[Vertex],0)),1,1,"")</f>
        <v>1</v>
      </c>
    </row>
    <row r="898" spans="1:16" ht="15.75" customHeight="1" thickTop="1" thickBot="1" x14ac:dyDescent="0.3">
      <c r="A898" s="76" t="s">
        <v>701</v>
      </c>
      <c r="B898" s="76" t="s">
        <v>702</v>
      </c>
      <c r="C898" s="77"/>
      <c r="D898" s="78">
        <v>1</v>
      </c>
      <c r="E898" s="79"/>
      <c r="F898" s="80"/>
      <c r="G898" s="77"/>
      <c r="H898" s="81"/>
      <c r="I898" s="82"/>
      <c r="J898" s="82"/>
      <c r="K898" s="51"/>
      <c r="L898" s="83">
        <v>898</v>
      </c>
      <c r="M898" s="83"/>
      <c r="N898" s="84">
        <v>1</v>
      </c>
      <c r="O898" s="93" t="str">
        <f>REPLACE(INDEX(GroupVertices[Group], MATCH(Edges[[#This Row],[Vertex 1]],GroupVertices[Vertex],0)),1,1,"")</f>
        <v>1</v>
      </c>
      <c r="P898" s="93" t="str">
        <f>REPLACE(INDEX(GroupVertices[Group], MATCH(Edges[[#This Row],[Vertex 2]],GroupVertices[Vertex],0)),1,1,"")</f>
        <v>1</v>
      </c>
    </row>
    <row r="899" spans="1:16" ht="15.75" customHeight="1" thickTop="1" thickBot="1" x14ac:dyDescent="0.3">
      <c r="A899" s="76" t="s">
        <v>396</v>
      </c>
      <c r="B899" s="76" t="s">
        <v>703</v>
      </c>
      <c r="C899" s="77"/>
      <c r="D899" s="78">
        <v>1</v>
      </c>
      <c r="E899" s="79"/>
      <c r="F899" s="80"/>
      <c r="G899" s="77"/>
      <c r="H899" s="81"/>
      <c r="I899" s="82"/>
      <c r="J899" s="82"/>
      <c r="K899" s="51"/>
      <c r="L899" s="83">
        <v>899</v>
      </c>
      <c r="M899" s="83"/>
      <c r="N899" s="84">
        <v>1</v>
      </c>
      <c r="O899" s="93" t="str">
        <f>REPLACE(INDEX(GroupVertices[Group], MATCH(Edges[[#This Row],[Vertex 1]],GroupVertices[Vertex],0)),1,1,"")</f>
        <v>1</v>
      </c>
      <c r="P899" s="93" t="str">
        <f>REPLACE(INDEX(GroupVertices[Group], MATCH(Edges[[#This Row],[Vertex 2]],GroupVertices[Vertex],0)),1,1,"")</f>
        <v>1</v>
      </c>
    </row>
    <row r="900" spans="1:16" ht="15.75" customHeight="1" thickTop="1" thickBot="1" x14ac:dyDescent="0.3">
      <c r="A900" s="76" t="s">
        <v>396</v>
      </c>
      <c r="B900" s="76" t="s">
        <v>398</v>
      </c>
      <c r="C900" s="77"/>
      <c r="D900" s="78">
        <v>1</v>
      </c>
      <c r="E900" s="79"/>
      <c r="F900" s="80"/>
      <c r="G900" s="77"/>
      <c r="H900" s="81"/>
      <c r="I900" s="82"/>
      <c r="J900" s="82"/>
      <c r="K900" s="51"/>
      <c r="L900" s="83">
        <v>900</v>
      </c>
      <c r="M900" s="83"/>
      <c r="N900" s="84">
        <v>1</v>
      </c>
      <c r="O900" s="93" t="str">
        <f>REPLACE(INDEX(GroupVertices[Group], MATCH(Edges[[#This Row],[Vertex 1]],GroupVertices[Vertex],0)),1,1,"")</f>
        <v>1</v>
      </c>
      <c r="P900" s="93" t="str">
        <f>REPLACE(INDEX(GroupVertices[Group], MATCH(Edges[[#This Row],[Vertex 2]],GroupVertices[Vertex],0)),1,1,"")</f>
        <v>1</v>
      </c>
    </row>
    <row r="901" spans="1:16" ht="15.75" customHeight="1" thickTop="1" thickBot="1" x14ac:dyDescent="0.3">
      <c r="A901" s="76" t="s">
        <v>396</v>
      </c>
      <c r="B901" s="76" t="s">
        <v>704</v>
      </c>
      <c r="C901" s="77"/>
      <c r="D901" s="78">
        <v>1</v>
      </c>
      <c r="E901" s="79"/>
      <c r="F901" s="80"/>
      <c r="G901" s="77"/>
      <c r="H901" s="81"/>
      <c r="I901" s="82"/>
      <c r="J901" s="82"/>
      <c r="K901" s="51"/>
      <c r="L901" s="83">
        <v>901</v>
      </c>
      <c r="M901" s="83"/>
      <c r="N901" s="84">
        <v>1</v>
      </c>
      <c r="O901" s="93" t="str">
        <f>REPLACE(INDEX(GroupVertices[Group], MATCH(Edges[[#This Row],[Vertex 1]],GroupVertices[Vertex],0)),1,1,"")</f>
        <v>1</v>
      </c>
      <c r="P901" s="93" t="str">
        <f>REPLACE(INDEX(GroupVertices[Group], MATCH(Edges[[#This Row],[Vertex 2]],GroupVertices[Vertex],0)),1,1,"")</f>
        <v>1</v>
      </c>
    </row>
    <row r="902" spans="1:16" ht="15.75" customHeight="1" thickTop="1" thickBot="1" x14ac:dyDescent="0.3">
      <c r="A902" s="76" t="s">
        <v>705</v>
      </c>
      <c r="B902" s="76" t="s">
        <v>277</v>
      </c>
      <c r="C902" s="77"/>
      <c r="D902" s="78">
        <v>1.4285714285714286</v>
      </c>
      <c r="E902" s="79"/>
      <c r="F902" s="80"/>
      <c r="G902" s="77"/>
      <c r="H902" s="81"/>
      <c r="I902" s="82"/>
      <c r="J902" s="82"/>
      <c r="K902" s="51"/>
      <c r="L902" s="83">
        <v>902</v>
      </c>
      <c r="M902" s="83"/>
      <c r="N902" s="84">
        <v>4</v>
      </c>
      <c r="O902" s="93" t="str">
        <f>REPLACE(INDEX(GroupVertices[Group], MATCH(Edges[[#This Row],[Vertex 1]],GroupVertices[Vertex],0)),1,1,"")</f>
        <v>1</v>
      </c>
      <c r="P902" s="93" t="str">
        <f>REPLACE(INDEX(GroupVertices[Group], MATCH(Edges[[#This Row],[Vertex 2]],GroupVertices[Vertex],0)),1,1,"")</f>
        <v>1</v>
      </c>
    </row>
    <row r="903" spans="1:16" ht="15.75" customHeight="1" thickTop="1" thickBot="1" x14ac:dyDescent="0.3">
      <c r="A903" s="76" t="s">
        <v>705</v>
      </c>
      <c r="B903" s="76" t="s">
        <v>391</v>
      </c>
      <c r="C903" s="77"/>
      <c r="D903" s="78">
        <v>1</v>
      </c>
      <c r="E903" s="79"/>
      <c r="F903" s="80"/>
      <c r="G903" s="77"/>
      <c r="H903" s="81"/>
      <c r="I903" s="82"/>
      <c r="J903" s="82"/>
      <c r="K903" s="51"/>
      <c r="L903" s="83">
        <v>903</v>
      </c>
      <c r="M903" s="83"/>
      <c r="N903" s="84">
        <v>1</v>
      </c>
      <c r="O903" s="93" t="str">
        <f>REPLACE(INDEX(GroupVertices[Group], MATCH(Edges[[#This Row],[Vertex 1]],GroupVertices[Vertex],0)),1,1,"")</f>
        <v>1</v>
      </c>
      <c r="P903" s="93" t="str">
        <f>REPLACE(INDEX(GroupVertices[Group], MATCH(Edges[[#This Row],[Vertex 2]],GroupVertices[Vertex],0)),1,1,"")</f>
        <v>1</v>
      </c>
    </row>
    <row r="904" spans="1:16" ht="15.75" customHeight="1" thickTop="1" thickBot="1" x14ac:dyDescent="0.3">
      <c r="A904" s="76" t="s">
        <v>706</v>
      </c>
      <c r="B904" s="76" t="s">
        <v>285</v>
      </c>
      <c r="C904" s="77"/>
      <c r="D904" s="78">
        <v>1</v>
      </c>
      <c r="E904" s="79"/>
      <c r="F904" s="80"/>
      <c r="G904" s="77"/>
      <c r="H904" s="81"/>
      <c r="I904" s="82"/>
      <c r="J904" s="82"/>
      <c r="K904" s="51"/>
      <c r="L904" s="83">
        <v>904</v>
      </c>
      <c r="M904" s="83"/>
      <c r="N904" s="84">
        <v>1</v>
      </c>
      <c r="O904" s="93" t="str">
        <f>REPLACE(INDEX(GroupVertices[Group], MATCH(Edges[[#This Row],[Vertex 1]],GroupVertices[Vertex],0)),1,1,"")</f>
        <v>1</v>
      </c>
      <c r="P904" s="93" t="str">
        <f>REPLACE(INDEX(GroupVertices[Group], MATCH(Edges[[#This Row],[Vertex 2]],GroupVertices[Vertex],0)),1,1,"")</f>
        <v>1</v>
      </c>
    </row>
    <row r="905" spans="1:16" ht="15.75" customHeight="1" thickTop="1" thickBot="1" x14ac:dyDescent="0.3">
      <c r="A905" s="76" t="s">
        <v>339</v>
      </c>
      <c r="B905" s="76" t="s">
        <v>707</v>
      </c>
      <c r="C905" s="77"/>
      <c r="D905" s="78">
        <v>1.2857142857142856</v>
      </c>
      <c r="E905" s="79"/>
      <c r="F905" s="80"/>
      <c r="G905" s="77"/>
      <c r="H905" s="81"/>
      <c r="I905" s="82"/>
      <c r="J905" s="82"/>
      <c r="K905" s="51"/>
      <c r="L905" s="83">
        <v>905</v>
      </c>
      <c r="M905" s="83"/>
      <c r="N905" s="84">
        <v>3</v>
      </c>
      <c r="O905" s="93" t="str">
        <f>REPLACE(INDEX(GroupVertices[Group], MATCH(Edges[[#This Row],[Vertex 1]],GroupVertices[Vertex],0)),1,1,"")</f>
        <v>1</v>
      </c>
      <c r="P905" s="93" t="str">
        <f>REPLACE(INDEX(GroupVertices[Group], MATCH(Edges[[#This Row],[Vertex 2]],GroupVertices[Vertex],0)),1,1,"")</f>
        <v>1</v>
      </c>
    </row>
    <row r="906" spans="1:16" ht="15.75" customHeight="1" thickTop="1" thickBot="1" x14ac:dyDescent="0.3">
      <c r="A906" s="76" t="s">
        <v>339</v>
      </c>
      <c r="B906" s="76" t="s">
        <v>340</v>
      </c>
      <c r="C906" s="77"/>
      <c r="D906" s="78">
        <v>1.1428571428571428</v>
      </c>
      <c r="E906" s="79"/>
      <c r="F906" s="80"/>
      <c r="G906" s="77"/>
      <c r="H906" s="81"/>
      <c r="I906" s="82"/>
      <c r="J906" s="82"/>
      <c r="K906" s="51"/>
      <c r="L906" s="83">
        <v>906</v>
      </c>
      <c r="M906" s="83"/>
      <c r="N906" s="84">
        <v>2</v>
      </c>
      <c r="O906" s="93" t="str">
        <f>REPLACE(INDEX(GroupVertices[Group], MATCH(Edges[[#This Row],[Vertex 1]],GroupVertices[Vertex],0)),1,1,"")</f>
        <v>1</v>
      </c>
      <c r="P906" s="93" t="str">
        <f>REPLACE(INDEX(GroupVertices[Group], MATCH(Edges[[#This Row],[Vertex 2]],GroupVertices[Vertex],0)),1,1,"")</f>
        <v>1</v>
      </c>
    </row>
    <row r="907" spans="1:16" ht="15.75" customHeight="1" thickTop="1" thickBot="1" x14ac:dyDescent="0.3">
      <c r="A907" s="76" t="s">
        <v>385</v>
      </c>
      <c r="B907" s="76" t="s">
        <v>203</v>
      </c>
      <c r="C907" s="77"/>
      <c r="D907" s="78">
        <v>1.2857142857142856</v>
      </c>
      <c r="E907" s="79"/>
      <c r="F907" s="80"/>
      <c r="G907" s="77"/>
      <c r="H907" s="81"/>
      <c r="I907" s="82"/>
      <c r="J907" s="82"/>
      <c r="K907" s="51"/>
      <c r="L907" s="83">
        <v>907</v>
      </c>
      <c r="M907" s="83"/>
      <c r="N907" s="84">
        <v>3</v>
      </c>
      <c r="O907" s="93" t="str">
        <f>REPLACE(INDEX(GroupVertices[Group], MATCH(Edges[[#This Row],[Vertex 1]],GroupVertices[Vertex],0)),1,1,"")</f>
        <v>1</v>
      </c>
      <c r="P907" s="93" t="str">
        <f>REPLACE(INDEX(GroupVertices[Group], MATCH(Edges[[#This Row],[Vertex 2]],GroupVertices[Vertex],0)),1,1,"")</f>
        <v>1</v>
      </c>
    </row>
    <row r="908" spans="1:16" ht="15.75" customHeight="1" thickTop="1" thickBot="1" x14ac:dyDescent="0.3">
      <c r="A908" s="76" t="s">
        <v>385</v>
      </c>
      <c r="B908" s="76" t="s">
        <v>703</v>
      </c>
      <c r="C908" s="77"/>
      <c r="D908" s="78">
        <v>1</v>
      </c>
      <c r="E908" s="79"/>
      <c r="F908" s="80"/>
      <c r="G908" s="77"/>
      <c r="H908" s="81"/>
      <c r="I908" s="82"/>
      <c r="J908" s="82"/>
      <c r="K908" s="51"/>
      <c r="L908" s="83">
        <v>908</v>
      </c>
      <c r="M908" s="83"/>
      <c r="N908" s="84">
        <v>1</v>
      </c>
      <c r="O908" s="93" t="str">
        <f>REPLACE(INDEX(GroupVertices[Group], MATCH(Edges[[#This Row],[Vertex 1]],GroupVertices[Vertex],0)),1,1,"")</f>
        <v>1</v>
      </c>
      <c r="P908" s="93" t="str">
        <f>REPLACE(INDEX(GroupVertices[Group], MATCH(Edges[[#This Row],[Vertex 2]],GroupVertices[Vertex],0)),1,1,"")</f>
        <v>1</v>
      </c>
    </row>
    <row r="909" spans="1:16" ht="15.75" customHeight="1" thickTop="1" thickBot="1" x14ac:dyDescent="0.3">
      <c r="A909" s="76" t="s">
        <v>385</v>
      </c>
      <c r="B909" s="76" t="s">
        <v>392</v>
      </c>
      <c r="C909" s="77"/>
      <c r="D909" s="78">
        <v>1</v>
      </c>
      <c r="E909" s="79"/>
      <c r="F909" s="80"/>
      <c r="G909" s="77"/>
      <c r="H909" s="81"/>
      <c r="I909" s="82"/>
      <c r="J909" s="82"/>
      <c r="K909" s="51"/>
      <c r="L909" s="83">
        <v>909</v>
      </c>
      <c r="M909" s="83"/>
      <c r="N909" s="84">
        <v>1</v>
      </c>
      <c r="O909" s="93" t="str">
        <f>REPLACE(INDEX(GroupVertices[Group], MATCH(Edges[[#This Row],[Vertex 1]],GroupVertices[Vertex],0)),1,1,"")</f>
        <v>1</v>
      </c>
      <c r="P909" s="93" t="str">
        <f>REPLACE(INDEX(GroupVertices[Group], MATCH(Edges[[#This Row],[Vertex 2]],GroupVertices[Vertex],0)),1,1,"")</f>
        <v>1</v>
      </c>
    </row>
    <row r="910" spans="1:16" ht="15.75" customHeight="1" thickTop="1" thickBot="1" x14ac:dyDescent="0.3">
      <c r="A910" s="76" t="s">
        <v>385</v>
      </c>
      <c r="B910" s="76" t="s">
        <v>398</v>
      </c>
      <c r="C910" s="77"/>
      <c r="D910" s="78">
        <v>1</v>
      </c>
      <c r="E910" s="79"/>
      <c r="F910" s="80"/>
      <c r="G910" s="77"/>
      <c r="H910" s="81"/>
      <c r="I910" s="82"/>
      <c r="J910" s="82"/>
      <c r="K910" s="51"/>
      <c r="L910" s="83">
        <v>910</v>
      </c>
      <c r="M910" s="83"/>
      <c r="N910" s="84">
        <v>1</v>
      </c>
      <c r="O910" s="93" t="str">
        <f>REPLACE(INDEX(GroupVertices[Group], MATCH(Edges[[#This Row],[Vertex 1]],GroupVertices[Vertex],0)),1,1,"")</f>
        <v>1</v>
      </c>
      <c r="P910" s="93" t="str">
        <f>REPLACE(INDEX(GroupVertices[Group], MATCH(Edges[[#This Row],[Vertex 2]],GroupVertices[Vertex],0)),1,1,"")</f>
        <v>1</v>
      </c>
    </row>
    <row r="911" spans="1:16" ht="15.75" customHeight="1" thickTop="1" thickBot="1" x14ac:dyDescent="0.3">
      <c r="A911" s="76" t="s">
        <v>385</v>
      </c>
      <c r="B911" s="76" t="s">
        <v>285</v>
      </c>
      <c r="C911" s="77"/>
      <c r="D911" s="78">
        <v>1</v>
      </c>
      <c r="E911" s="79"/>
      <c r="F911" s="80"/>
      <c r="G911" s="77"/>
      <c r="H911" s="81"/>
      <c r="I911" s="82"/>
      <c r="J911" s="82"/>
      <c r="K911" s="51"/>
      <c r="L911" s="83">
        <v>911</v>
      </c>
      <c r="M911" s="83"/>
      <c r="N911" s="84">
        <v>1</v>
      </c>
      <c r="O911" s="93" t="str">
        <f>REPLACE(INDEX(GroupVertices[Group], MATCH(Edges[[#This Row],[Vertex 1]],GroupVertices[Vertex],0)),1,1,"")</f>
        <v>1</v>
      </c>
      <c r="P911" s="93" t="str">
        <f>REPLACE(INDEX(GroupVertices[Group], MATCH(Edges[[#This Row],[Vertex 2]],GroupVertices[Vertex],0)),1,1,"")</f>
        <v>1</v>
      </c>
    </row>
    <row r="912" spans="1:16" ht="15.75" customHeight="1" thickTop="1" thickBot="1" x14ac:dyDescent="0.3">
      <c r="A912" s="76" t="s">
        <v>385</v>
      </c>
      <c r="B912" s="76" t="s">
        <v>704</v>
      </c>
      <c r="C912" s="77"/>
      <c r="D912" s="78">
        <v>1</v>
      </c>
      <c r="E912" s="79"/>
      <c r="F912" s="80"/>
      <c r="G912" s="77"/>
      <c r="H912" s="81"/>
      <c r="I912" s="82"/>
      <c r="J912" s="82"/>
      <c r="K912" s="51"/>
      <c r="L912" s="83">
        <v>912</v>
      </c>
      <c r="M912" s="83"/>
      <c r="N912" s="84">
        <v>1</v>
      </c>
      <c r="O912" s="93" t="str">
        <f>REPLACE(INDEX(GroupVertices[Group], MATCH(Edges[[#This Row],[Vertex 1]],GroupVertices[Vertex],0)),1,1,"")</f>
        <v>1</v>
      </c>
      <c r="P912" s="93" t="str">
        <f>REPLACE(INDEX(GroupVertices[Group], MATCH(Edges[[#This Row],[Vertex 2]],GroupVertices[Vertex],0)),1,1,"")</f>
        <v>1</v>
      </c>
    </row>
    <row r="913" spans="1:16" ht="15.75" customHeight="1" thickTop="1" thickBot="1" x14ac:dyDescent="0.3">
      <c r="A913" s="76" t="s">
        <v>708</v>
      </c>
      <c r="B913" s="76" t="s">
        <v>709</v>
      </c>
      <c r="C913" s="77"/>
      <c r="D913" s="78">
        <v>2.5714285714285712</v>
      </c>
      <c r="E913" s="79"/>
      <c r="F913" s="80"/>
      <c r="G913" s="77"/>
      <c r="H913" s="81"/>
      <c r="I913" s="82"/>
      <c r="J913" s="82"/>
      <c r="K913" s="51"/>
      <c r="L913" s="83">
        <v>913</v>
      </c>
      <c r="M913" s="83"/>
      <c r="N913" s="84">
        <v>12</v>
      </c>
      <c r="O913" s="93" t="str">
        <f>REPLACE(INDEX(GroupVertices[Group], MATCH(Edges[[#This Row],[Vertex 1]],GroupVertices[Vertex],0)),1,1,"")</f>
        <v>33</v>
      </c>
      <c r="P913" s="93" t="str">
        <f>REPLACE(INDEX(GroupVertices[Group], MATCH(Edges[[#This Row],[Vertex 2]],GroupVertices[Vertex],0)),1,1,"")</f>
        <v>33</v>
      </c>
    </row>
    <row r="914" spans="1:16" ht="15.75" customHeight="1" thickTop="1" thickBot="1" x14ac:dyDescent="0.3">
      <c r="A914" s="76" t="s">
        <v>203</v>
      </c>
      <c r="B914" s="76" t="s">
        <v>600</v>
      </c>
      <c r="C914" s="77"/>
      <c r="D914" s="78">
        <v>1</v>
      </c>
      <c r="E914" s="79"/>
      <c r="F914" s="80"/>
      <c r="G914" s="77"/>
      <c r="H914" s="81"/>
      <c r="I914" s="82"/>
      <c r="J914" s="82"/>
      <c r="K914" s="51"/>
      <c r="L914" s="83">
        <v>914</v>
      </c>
      <c r="M914" s="83"/>
      <c r="N914" s="84">
        <v>1</v>
      </c>
      <c r="O914" s="93" t="str">
        <f>REPLACE(INDEX(GroupVertices[Group], MATCH(Edges[[#This Row],[Vertex 1]],GroupVertices[Vertex],0)),1,1,"")</f>
        <v>1</v>
      </c>
      <c r="P914" s="93" t="str">
        <f>REPLACE(INDEX(GroupVertices[Group], MATCH(Edges[[#This Row],[Vertex 2]],GroupVertices[Vertex],0)),1,1,"")</f>
        <v>1</v>
      </c>
    </row>
    <row r="915" spans="1:16" ht="15.75" customHeight="1" thickTop="1" thickBot="1" x14ac:dyDescent="0.3">
      <c r="A915" s="76" t="s">
        <v>203</v>
      </c>
      <c r="B915" s="76" t="s">
        <v>277</v>
      </c>
      <c r="C915" s="77"/>
      <c r="D915" s="78">
        <v>1</v>
      </c>
      <c r="E915" s="79"/>
      <c r="F915" s="80"/>
      <c r="G915" s="77"/>
      <c r="H915" s="81"/>
      <c r="I915" s="82"/>
      <c r="J915" s="82"/>
      <c r="K915" s="51"/>
      <c r="L915" s="83">
        <v>915</v>
      </c>
      <c r="M915" s="83"/>
      <c r="N915" s="84">
        <v>1</v>
      </c>
      <c r="O915" s="93" t="str">
        <f>REPLACE(INDEX(GroupVertices[Group], MATCH(Edges[[#This Row],[Vertex 1]],GroupVertices[Vertex],0)),1,1,"")</f>
        <v>1</v>
      </c>
      <c r="P915" s="93" t="str">
        <f>REPLACE(INDEX(GroupVertices[Group], MATCH(Edges[[#This Row],[Vertex 2]],GroupVertices[Vertex],0)),1,1,"")</f>
        <v>1</v>
      </c>
    </row>
    <row r="916" spans="1:16" ht="15.75" customHeight="1" thickTop="1" thickBot="1" x14ac:dyDescent="0.3">
      <c r="A916" s="76" t="s">
        <v>203</v>
      </c>
      <c r="B916" s="76" t="s">
        <v>388</v>
      </c>
      <c r="C916" s="77"/>
      <c r="D916" s="78">
        <v>2</v>
      </c>
      <c r="E916" s="79"/>
      <c r="F916" s="80"/>
      <c r="G916" s="77"/>
      <c r="H916" s="81"/>
      <c r="I916" s="82"/>
      <c r="J916" s="82"/>
      <c r="K916" s="51"/>
      <c r="L916" s="83">
        <v>916</v>
      </c>
      <c r="M916" s="83"/>
      <c r="N916" s="84">
        <v>8</v>
      </c>
      <c r="O916" s="93" t="str">
        <f>REPLACE(INDEX(GroupVertices[Group], MATCH(Edges[[#This Row],[Vertex 1]],GroupVertices[Vertex],0)),1,1,"")</f>
        <v>1</v>
      </c>
      <c r="P916" s="93" t="str">
        <f>REPLACE(INDEX(GroupVertices[Group], MATCH(Edges[[#This Row],[Vertex 2]],GroupVertices[Vertex],0)),1,1,"")</f>
        <v>1</v>
      </c>
    </row>
    <row r="917" spans="1:16" ht="15.75" customHeight="1" thickTop="1" thickBot="1" x14ac:dyDescent="0.3">
      <c r="A917" s="76" t="s">
        <v>203</v>
      </c>
      <c r="B917" s="76" t="s">
        <v>204</v>
      </c>
      <c r="C917" s="77"/>
      <c r="D917" s="78">
        <v>1</v>
      </c>
      <c r="E917" s="79"/>
      <c r="F917" s="80"/>
      <c r="G917" s="77"/>
      <c r="H917" s="81"/>
      <c r="I917" s="82"/>
      <c r="J917" s="82"/>
      <c r="K917" s="51"/>
      <c r="L917" s="83">
        <v>917</v>
      </c>
      <c r="M917" s="83"/>
      <c r="N917" s="84">
        <v>1</v>
      </c>
      <c r="O917" s="93" t="str">
        <f>REPLACE(INDEX(GroupVertices[Group], MATCH(Edges[[#This Row],[Vertex 1]],GroupVertices[Vertex],0)),1,1,"")</f>
        <v>1</v>
      </c>
      <c r="P917" s="93" t="str">
        <f>REPLACE(INDEX(GroupVertices[Group], MATCH(Edges[[#This Row],[Vertex 2]],GroupVertices[Vertex],0)),1,1,"")</f>
        <v>1</v>
      </c>
    </row>
    <row r="918" spans="1:16" ht="15.75" customHeight="1" thickTop="1" thickBot="1" x14ac:dyDescent="0.3">
      <c r="A918" s="76" t="s">
        <v>203</v>
      </c>
      <c r="B918" s="76" t="s">
        <v>710</v>
      </c>
      <c r="C918" s="77"/>
      <c r="D918" s="78">
        <v>1</v>
      </c>
      <c r="E918" s="79"/>
      <c r="F918" s="80"/>
      <c r="G918" s="77"/>
      <c r="H918" s="81"/>
      <c r="I918" s="82"/>
      <c r="J918" s="82"/>
      <c r="K918" s="51"/>
      <c r="L918" s="83">
        <v>918</v>
      </c>
      <c r="M918" s="83"/>
      <c r="N918" s="84">
        <v>1</v>
      </c>
      <c r="O918" s="93" t="str">
        <f>REPLACE(INDEX(GroupVertices[Group], MATCH(Edges[[#This Row],[Vertex 1]],GroupVertices[Vertex],0)),1,1,"")</f>
        <v>1</v>
      </c>
      <c r="P918" s="93" t="str">
        <f>REPLACE(INDEX(GroupVertices[Group], MATCH(Edges[[#This Row],[Vertex 2]],GroupVertices[Vertex],0)),1,1,"")</f>
        <v>1</v>
      </c>
    </row>
    <row r="919" spans="1:16" ht="15.75" customHeight="1" thickTop="1" thickBot="1" x14ac:dyDescent="0.3">
      <c r="A919" s="76" t="s">
        <v>203</v>
      </c>
      <c r="B919" s="76" t="s">
        <v>574</v>
      </c>
      <c r="C919" s="77"/>
      <c r="D919" s="78">
        <v>1.4285714285714286</v>
      </c>
      <c r="E919" s="79"/>
      <c r="F919" s="80"/>
      <c r="G919" s="77"/>
      <c r="H919" s="81"/>
      <c r="I919" s="82"/>
      <c r="J919" s="82"/>
      <c r="K919" s="51"/>
      <c r="L919" s="83">
        <v>919</v>
      </c>
      <c r="M919" s="83"/>
      <c r="N919" s="84">
        <v>4</v>
      </c>
      <c r="O919" s="93" t="str">
        <f>REPLACE(INDEX(GroupVertices[Group], MATCH(Edges[[#This Row],[Vertex 1]],GroupVertices[Vertex],0)),1,1,"")</f>
        <v>1</v>
      </c>
      <c r="P919" s="93" t="str">
        <f>REPLACE(INDEX(GroupVertices[Group], MATCH(Edges[[#This Row],[Vertex 2]],GroupVertices[Vertex],0)),1,1,"")</f>
        <v>1</v>
      </c>
    </row>
    <row r="920" spans="1:16" ht="15.75" customHeight="1" thickTop="1" thickBot="1" x14ac:dyDescent="0.3">
      <c r="A920" s="76" t="s">
        <v>203</v>
      </c>
      <c r="B920" s="76" t="s">
        <v>205</v>
      </c>
      <c r="C920" s="77"/>
      <c r="D920" s="78">
        <v>1.2857142857142856</v>
      </c>
      <c r="E920" s="79"/>
      <c r="F920" s="80"/>
      <c r="G920" s="77"/>
      <c r="H920" s="81"/>
      <c r="I920" s="82"/>
      <c r="J920" s="82"/>
      <c r="K920" s="51"/>
      <c r="L920" s="83">
        <v>920</v>
      </c>
      <c r="M920" s="83"/>
      <c r="N920" s="84">
        <v>3</v>
      </c>
      <c r="O920" s="93" t="str">
        <f>REPLACE(INDEX(GroupVertices[Group], MATCH(Edges[[#This Row],[Vertex 1]],GroupVertices[Vertex],0)),1,1,"")</f>
        <v>1</v>
      </c>
      <c r="P920" s="93" t="str">
        <f>REPLACE(INDEX(GroupVertices[Group], MATCH(Edges[[#This Row],[Vertex 2]],GroupVertices[Vertex],0)),1,1,"")</f>
        <v>1</v>
      </c>
    </row>
    <row r="921" spans="1:16" ht="15.75" customHeight="1" thickTop="1" thickBot="1" x14ac:dyDescent="0.3">
      <c r="A921" s="76" t="s">
        <v>203</v>
      </c>
      <c r="B921" s="76" t="s">
        <v>206</v>
      </c>
      <c r="C921" s="77"/>
      <c r="D921" s="78">
        <v>1</v>
      </c>
      <c r="E921" s="79"/>
      <c r="F921" s="80"/>
      <c r="G921" s="77"/>
      <c r="H921" s="81"/>
      <c r="I921" s="82"/>
      <c r="J921" s="82"/>
      <c r="K921" s="51"/>
      <c r="L921" s="83">
        <v>921</v>
      </c>
      <c r="M921" s="83"/>
      <c r="N921" s="84">
        <v>1</v>
      </c>
      <c r="O921" s="93" t="str">
        <f>REPLACE(INDEX(GroupVertices[Group], MATCH(Edges[[#This Row],[Vertex 1]],GroupVertices[Vertex],0)),1,1,"")</f>
        <v>1</v>
      </c>
      <c r="P921" s="93" t="str">
        <f>REPLACE(INDEX(GroupVertices[Group], MATCH(Edges[[#This Row],[Vertex 2]],GroupVertices[Vertex],0)),1,1,"")</f>
        <v>1</v>
      </c>
    </row>
    <row r="922" spans="1:16" ht="15.75" customHeight="1" thickTop="1" thickBot="1" x14ac:dyDescent="0.3">
      <c r="A922" s="76" t="s">
        <v>203</v>
      </c>
      <c r="B922" s="76" t="s">
        <v>660</v>
      </c>
      <c r="C922" s="77"/>
      <c r="D922" s="78">
        <v>1</v>
      </c>
      <c r="E922" s="79"/>
      <c r="F922" s="80"/>
      <c r="G922" s="77"/>
      <c r="H922" s="81"/>
      <c r="I922" s="82"/>
      <c r="J922" s="82"/>
      <c r="K922" s="51"/>
      <c r="L922" s="83">
        <v>922</v>
      </c>
      <c r="M922" s="83"/>
      <c r="N922" s="84">
        <v>1</v>
      </c>
      <c r="O922" s="93" t="str">
        <f>REPLACE(INDEX(GroupVertices[Group], MATCH(Edges[[#This Row],[Vertex 1]],GroupVertices[Vertex],0)),1,1,"")</f>
        <v>1</v>
      </c>
      <c r="P922" s="93" t="str">
        <f>REPLACE(INDEX(GroupVertices[Group], MATCH(Edges[[#This Row],[Vertex 2]],GroupVertices[Vertex],0)),1,1,"")</f>
        <v>1</v>
      </c>
    </row>
    <row r="923" spans="1:16" ht="15.75" customHeight="1" thickTop="1" thickBot="1" x14ac:dyDescent="0.3">
      <c r="A923" s="76" t="s">
        <v>203</v>
      </c>
      <c r="B923" s="76" t="s">
        <v>433</v>
      </c>
      <c r="C923" s="77"/>
      <c r="D923" s="78">
        <v>1</v>
      </c>
      <c r="E923" s="79"/>
      <c r="F923" s="80"/>
      <c r="G923" s="77"/>
      <c r="H923" s="81"/>
      <c r="I923" s="82"/>
      <c r="J923" s="82"/>
      <c r="K923" s="51"/>
      <c r="L923" s="83">
        <v>923</v>
      </c>
      <c r="M923" s="83"/>
      <c r="N923" s="84">
        <v>1</v>
      </c>
      <c r="O923" s="93" t="str">
        <f>REPLACE(INDEX(GroupVertices[Group], MATCH(Edges[[#This Row],[Vertex 1]],GroupVertices[Vertex],0)),1,1,"")</f>
        <v>1</v>
      </c>
      <c r="P923" s="93" t="str">
        <f>REPLACE(INDEX(GroupVertices[Group], MATCH(Edges[[#This Row],[Vertex 2]],GroupVertices[Vertex],0)),1,1,"")</f>
        <v>1</v>
      </c>
    </row>
    <row r="924" spans="1:16" ht="15.75" customHeight="1" thickTop="1" thickBot="1" x14ac:dyDescent="0.3">
      <c r="A924" s="76" t="s">
        <v>203</v>
      </c>
      <c r="B924" s="76" t="s">
        <v>656</v>
      </c>
      <c r="C924" s="77"/>
      <c r="D924" s="78">
        <v>1</v>
      </c>
      <c r="E924" s="79"/>
      <c r="F924" s="80"/>
      <c r="G924" s="77"/>
      <c r="H924" s="81"/>
      <c r="I924" s="82"/>
      <c r="J924" s="82"/>
      <c r="K924" s="51"/>
      <c r="L924" s="83">
        <v>924</v>
      </c>
      <c r="M924" s="83"/>
      <c r="N924" s="84">
        <v>1</v>
      </c>
      <c r="O924" s="93" t="str">
        <f>REPLACE(INDEX(GroupVertices[Group], MATCH(Edges[[#This Row],[Vertex 1]],GroupVertices[Vertex],0)),1,1,"")</f>
        <v>1</v>
      </c>
      <c r="P924" s="93" t="str">
        <f>REPLACE(INDEX(GroupVertices[Group], MATCH(Edges[[#This Row],[Vertex 2]],GroupVertices[Vertex],0)),1,1,"")</f>
        <v>1</v>
      </c>
    </row>
    <row r="925" spans="1:16" ht="15.75" customHeight="1" thickTop="1" thickBot="1" x14ac:dyDescent="0.3">
      <c r="A925" s="76" t="s">
        <v>203</v>
      </c>
      <c r="B925" s="76" t="s">
        <v>376</v>
      </c>
      <c r="C925" s="77"/>
      <c r="D925" s="78">
        <v>1.5714285714285714</v>
      </c>
      <c r="E925" s="79"/>
      <c r="F925" s="80"/>
      <c r="G925" s="77"/>
      <c r="H925" s="81"/>
      <c r="I925" s="82"/>
      <c r="J925" s="82"/>
      <c r="K925" s="51"/>
      <c r="L925" s="83">
        <v>925</v>
      </c>
      <c r="M925" s="83"/>
      <c r="N925" s="84">
        <v>5</v>
      </c>
      <c r="O925" s="93" t="str">
        <f>REPLACE(INDEX(GroupVertices[Group], MATCH(Edges[[#This Row],[Vertex 1]],GroupVertices[Vertex],0)),1,1,"")</f>
        <v>1</v>
      </c>
      <c r="P925" s="93" t="str">
        <f>REPLACE(INDEX(GroupVertices[Group], MATCH(Edges[[#This Row],[Vertex 2]],GroupVertices[Vertex],0)),1,1,"")</f>
        <v>1</v>
      </c>
    </row>
    <row r="926" spans="1:16" ht="15.75" customHeight="1" thickTop="1" thickBot="1" x14ac:dyDescent="0.3">
      <c r="A926" s="76" t="s">
        <v>203</v>
      </c>
      <c r="B926" s="76" t="s">
        <v>252</v>
      </c>
      <c r="C926" s="77"/>
      <c r="D926" s="78">
        <v>1.1428571428571428</v>
      </c>
      <c r="E926" s="79"/>
      <c r="F926" s="80"/>
      <c r="G926" s="77"/>
      <c r="H926" s="81"/>
      <c r="I926" s="82"/>
      <c r="J926" s="82"/>
      <c r="K926" s="51"/>
      <c r="L926" s="83">
        <v>926</v>
      </c>
      <c r="M926" s="83"/>
      <c r="N926" s="84">
        <v>2</v>
      </c>
      <c r="O926" s="93" t="str">
        <f>REPLACE(INDEX(GroupVertices[Group], MATCH(Edges[[#This Row],[Vertex 1]],GroupVertices[Vertex],0)),1,1,"")</f>
        <v>1</v>
      </c>
      <c r="P926" s="93" t="str">
        <f>REPLACE(INDEX(GroupVertices[Group], MATCH(Edges[[#This Row],[Vertex 2]],GroupVertices[Vertex],0)),1,1,"")</f>
        <v>1</v>
      </c>
    </row>
    <row r="927" spans="1:16" ht="15.75" customHeight="1" thickTop="1" thickBot="1" x14ac:dyDescent="0.3">
      <c r="A927" s="76" t="s">
        <v>203</v>
      </c>
      <c r="B927" s="76" t="s">
        <v>678</v>
      </c>
      <c r="C927" s="77"/>
      <c r="D927" s="78">
        <v>1</v>
      </c>
      <c r="E927" s="79"/>
      <c r="F927" s="80"/>
      <c r="G927" s="77"/>
      <c r="H927" s="81"/>
      <c r="I927" s="82"/>
      <c r="J927" s="82"/>
      <c r="K927" s="51"/>
      <c r="L927" s="83">
        <v>927</v>
      </c>
      <c r="M927" s="83"/>
      <c r="N927" s="84">
        <v>1</v>
      </c>
      <c r="O927" s="93" t="str">
        <f>REPLACE(INDEX(GroupVertices[Group], MATCH(Edges[[#This Row],[Vertex 1]],GroupVertices[Vertex],0)),1,1,"")</f>
        <v>1</v>
      </c>
      <c r="P927" s="93" t="str">
        <f>REPLACE(INDEX(GroupVertices[Group], MATCH(Edges[[#This Row],[Vertex 2]],GroupVertices[Vertex],0)),1,1,"")</f>
        <v>1</v>
      </c>
    </row>
    <row r="928" spans="1:16" ht="15.75" customHeight="1" thickTop="1" thickBot="1" x14ac:dyDescent="0.3">
      <c r="A928" s="76" t="s">
        <v>711</v>
      </c>
      <c r="B928" s="76" t="s">
        <v>712</v>
      </c>
      <c r="C928" s="77"/>
      <c r="D928" s="78">
        <v>1.1428571428571428</v>
      </c>
      <c r="E928" s="79"/>
      <c r="F928" s="80"/>
      <c r="G928" s="77"/>
      <c r="H928" s="81"/>
      <c r="I928" s="82"/>
      <c r="J928" s="82"/>
      <c r="K928" s="51"/>
      <c r="L928" s="83">
        <v>928</v>
      </c>
      <c r="M928" s="83"/>
      <c r="N928" s="84">
        <v>2</v>
      </c>
      <c r="O928" s="93" t="str">
        <f>REPLACE(INDEX(GroupVertices[Group], MATCH(Edges[[#This Row],[Vertex 1]],GroupVertices[Vertex],0)),1,1,"")</f>
        <v>34</v>
      </c>
      <c r="P928" s="93" t="str">
        <f>REPLACE(INDEX(GroupVertices[Group], MATCH(Edges[[#This Row],[Vertex 2]],GroupVertices[Vertex],0)),1,1,"")</f>
        <v>34</v>
      </c>
    </row>
    <row r="929" spans="1:16" ht="15.75" customHeight="1" thickTop="1" thickBot="1" x14ac:dyDescent="0.3">
      <c r="A929" s="76" t="s">
        <v>319</v>
      </c>
      <c r="B929" s="76" t="s">
        <v>373</v>
      </c>
      <c r="C929" s="77"/>
      <c r="D929" s="78">
        <v>2.2857142857142856</v>
      </c>
      <c r="E929" s="79"/>
      <c r="F929" s="80"/>
      <c r="G929" s="77"/>
      <c r="H929" s="81"/>
      <c r="I929" s="82"/>
      <c r="J929" s="82"/>
      <c r="K929" s="51"/>
      <c r="L929" s="83">
        <v>929</v>
      </c>
      <c r="M929" s="83"/>
      <c r="N929" s="84">
        <v>10</v>
      </c>
      <c r="O929" s="93" t="str">
        <f>REPLACE(INDEX(GroupVertices[Group], MATCH(Edges[[#This Row],[Vertex 1]],GroupVertices[Vertex],0)),1,1,"")</f>
        <v>1</v>
      </c>
      <c r="P929" s="93" t="str">
        <f>REPLACE(INDEX(GroupVertices[Group], MATCH(Edges[[#This Row],[Vertex 2]],GroupVertices[Vertex],0)),1,1,"")</f>
        <v>1</v>
      </c>
    </row>
    <row r="930" spans="1:16" ht="15.75" customHeight="1" thickTop="1" thickBot="1" x14ac:dyDescent="0.3">
      <c r="A930" s="76" t="s">
        <v>319</v>
      </c>
      <c r="B930" s="76" t="s">
        <v>255</v>
      </c>
      <c r="C930" s="77"/>
      <c r="D930" s="78">
        <v>1.1428571428571428</v>
      </c>
      <c r="E930" s="79"/>
      <c r="F930" s="80"/>
      <c r="G930" s="77"/>
      <c r="H930" s="81"/>
      <c r="I930" s="82"/>
      <c r="J930" s="82"/>
      <c r="K930" s="51"/>
      <c r="L930" s="83">
        <v>930</v>
      </c>
      <c r="M930" s="83"/>
      <c r="N930" s="84">
        <v>2</v>
      </c>
      <c r="O930" s="93" t="str">
        <f>REPLACE(INDEX(GroupVertices[Group], MATCH(Edges[[#This Row],[Vertex 1]],GroupVertices[Vertex],0)),1,1,"")</f>
        <v>1</v>
      </c>
      <c r="P930" s="93" t="str">
        <f>REPLACE(INDEX(GroupVertices[Group], MATCH(Edges[[#This Row],[Vertex 2]],GroupVertices[Vertex],0)),1,1,"")</f>
        <v>1</v>
      </c>
    </row>
    <row r="931" spans="1:16" ht="15.75" customHeight="1" thickTop="1" thickBot="1" x14ac:dyDescent="0.3">
      <c r="A931" s="76" t="s">
        <v>319</v>
      </c>
      <c r="B931" s="76" t="s">
        <v>285</v>
      </c>
      <c r="C931" s="77"/>
      <c r="D931" s="78">
        <v>2.2857142857142856</v>
      </c>
      <c r="E931" s="79"/>
      <c r="F931" s="80"/>
      <c r="G931" s="77"/>
      <c r="H931" s="81"/>
      <c r="I931" s="82"/>
      <c r="J931" s="82"/>
      <c r="K931" s="51"/>
      <c r="L931" s="83">
        <v>931</v>
      </c>
      <c r="M931" s="83"/>
      <c r="N931" s="84">
        <v>10</v>
      </c>
      <c r="O931" s="93" t="str">
        <f>REPLACE(INDEX(GroupVertices[Group], MATCH(Edges[[#This Row],[Vertex 1]],GroupVertices[Vertex],0)),1,1,"")</f>
        <v>1</v>
      </c>
      <c r="P931" s="93" t="str">
        <f>REPLACE(INDEX(GroupVertices[Group], MATCH(Edges[[#This Row],[Vertex 2]],GroupVertices[Vertex],0)),1,1,"")</f>
        <v>1</v>
      </c>
    </row>
    <row r="932" spans="1:16" ht="15.75" customHeight="1" thickTop="1" thickBot="1" x14ac:dyDescent="0.3">
      <c r="A932" s="76" t="s">
        <v>713</v>
      </c>
      <c r="B932" s="76" t="s">
        <v>367</v>
      </c>
      <c r="C932" s="77"/>
      <c r="D932" s="78">
        <v>1.1428571428571428</v>
      </c>
      <c r="E932" s="79"/>
      <c r="F932" s="80"/>
      <c r="G932" s="77"/>
      <c r="H932" s="81"/>
      <c r="I932" s="82"/>
      <c r="J932" s="82"/>
      <c r="K932" s="51"/>
      <c r="L932" s="83">
        <v>932</v>
      </c>
      <c r="M932" s="83"/>
      <c r="N932" s="84">
        <v>2</v>
      </c>
      <c r="O932" s="93" t="str">
        <f>REPLACE(INDEX(GroupVertices[Group], MATCH(Edges[[#This Row],[Vertex 1]],GroupVertices[Vertex],0)),1,1,"")</f>
        <v>1</v>
      </c>
      <c r="P932" s="93" t="str">
        <f>REPLACE(INDEX(GroupVertices[Group], MATCH(Edges[[#This Row],[Vertex 2]],GroupVertices[Vertex],0)),1,1,"")</f>
        <v>1</v>
      </c>
    </row>
    <row r="933" spans="1:16" ht="15.75" customHeight="1" thickTop="1" thickBot="1" x14ac:dyDescent="0.3">
      <c r="A933" s="76" t="s">
        <v>301</v>
      </c>
      <c r="B933" s="76" t="s">
        <v>302</v>
      </c>
      <c r="C933" s="77"/>
      <c r="D933" s="78">
        <v>1</v>
      </c>
      <c r="E933" s="79"/>
      <c r="F933" s="80"/>
      <c r="G933" s="77"/>
      <c r="H933" s="81"/>
      <c r="I933" s="82"/>
      <c r="J933" s="82"/>
      <c r="K933" s="51"/>
      <c r="L933" s="83">
        <v>933</v>
      </c>
      <c r="M933" s="83"/>
      <c r="N933" s="84">
        <v>1</v>
      </c>
      <c r="O933" s="93" t="str">
        <f>REPLACE(INDEX(GroupVertices[Group], MATCH(Edges[[#This Row],[Vertex 1]],GroupVertices[Vertex],0)),1,1,"")</f>
        <v>1</v>
      </c>
      <c r="P933" s="93" t="str">
        <f>REPLACE(INDEX(GroupVertices[Group], MATCH(Edges[[#This Row],[Vertex 2]],GroupVertices[Vertex],0)),1,1,"")</f>
        <v>1</v>
      </c>
    </row>
    <row r="934" spans="1:16" ht="15.75" customHeight="1" thickTop="1" thickBot="1" x14ac:dyDescent="0.3">
      <c r="A934" s="76" t="s">
        <v>616</v>
      </c>
      <c r="B934" s="76" t="s">
        <v>485</v>
      </c>
      <c r="C934" s="77"/>
      <c r="D934" s="78">
        <v>1.1428571428571428</v>
      </c>
      <c r="E934" s="79"/>
      <c r="F934" s="80"/>
      <c r="G934" s="77"/>
      <c r="H934" s="81"/>
      <c r="I934" s="82"/>
      <c r="J934" s="82"/>
      <c r="K934" s="51"/>
      <c r="L934" s="83">
        <v>934</v>
      </c>
      <c r="M934" s="83"/>
      <c r="N934" s="84">
        <v>2</v>
      </c>
      <c r="O934" s="93" t="str">
        <f>REPLACE(INDEX(GroupVertices[Group], MATCH(Edges[[#This Row],[Vertex 1]],GroupVertices[Vertex],0)),1,1,"")</f>
        <v>1</v>
      </c>
      <c r="P934" s="93" t="str">
        <f>REPLACE(INDEX(GroupVertices[Group], MATCH(Edges[[#This Row],[Vertex 2]],GroupVertices[Vertex],0)),1,1,"")</f>
        <v>1</v>
      </c>
    </row>
    <row r="935" spans="1:16" ht="15.75" customHeight="1" thickTop="1" thickBot="1" x14ac:dyDescent="0.3">
      <c r="A935" s="76" t="s">
        <v>616</v>
      </c>
      <c r="B935" s="76" t="s">
        <v>617</v>
      </c>
      <c r="C935" s="77"/>
      <c r="D935" s="78">
        <v>1.2857142857142856</v>
      </c>
      <c r="E935" s="79"/>
      <c r="F935" s="80"/>
      <c r="G935" s="77"/>
      <c r="H935" s="81"/>
      <c r="I935" s="82"/>
      <c r="J935" s="82"/>
      <c r="K935" s="51"/>
      <c r="L935" s="83">
        <v>935</v>
      </c>
      <c r="M935" s="83"/>
      <c r="N935" s="84">
        <v>3</v>
      </c>
      <c r="O935" s="93" t="str">
        <f>REPLACE(INDEX(GroupVertices[Group], MATCH(Edges[[#This Row],[Vertex 1]],GroupVertices[Vertex],0)),1,1,"")</f>
        <v>1</v>
      </c>
      <c r="P935" s="93" t="str">
        <f>REPLACE(INDEX(GroupVertices[Group], MATCH(Edges[[#This Row],[Vertex 2]],GroupVertices[Vertex],0)),1,1,"")</f>
        <v>1</v>
      </c>
    </row>
    <row r="936" spans="1:16" ht="15.75" customHeight="1" thickTop="1" thickBot="1" x14ac:dyDescent="0.3">
      <c r="A936" s="76" t="s">
        <v>616</v>
      </c>
      <c r="B936" s="76" t="s">
        <v>486</v>
      </c>
      <c r="C936" s="77"/>
      <c r="D936" s="78">
        <v>1.5714285714285714</v>
      </c>
      <c r="E936" s="79"/>
      <c r="F936" s="80"/>
      <c r="G936" s="77"/>
      <c r="H936" s="81"/>
      <c r="I936" s="82"/>
      <c r="J936" s="82"/>
      <c r="K936" s="51"/>
      <c r="L936" s="83">
        <v>936</v>
      </c>
      <c r="M936" s="83"/>
      <c r="N936" s="84">
        <v>5</v>
      </c>
      <c r="O936" s="93" t="str">
        <f>REPLACE(INDEX(GroupVertices[Group], MATCH(Edges[[#This Row],[Vertex 1]],GroupVertices[Vertex],0)),1,1,"")</f>
        <v>1</v>
      </c>
      <c r="P936" s="93" t="str">
        <f>REPLACE(INDEX(GroupVertices[Group], MATCH(Edges[[#This Row],[Vertex 2]],GroupVertices[Vertex],0)),1,1,"")</f>
        <v>1</v>
      </c>
    </row>
    <row r="937" spans="1:16" ht="15.75" customHeight="1" thickTop="1" thickBot="1" x14ac:dyDescent="0.3">
      <c r="A937" s="76" t="s">
        <v>616</v>
      </c>
      <c r="B937" s="76" t="s">
        <v>487</v>
      </c>
      <c r="C937" s="77"/>
      <c r="D937" s="78">
        <v>1</v>
      </c>
      <c r="E937" s="79"/>
      <c r="F937" s="80"/>
      <c r="G937" s="77"/>
      <c r="H937" s="81"/>
      <c r="I937" s="82"/>
      <c r="J937" s="82"/>
      <c r="K937" s="51"/>
      <c r="L937" s="83">
        <v>937</v>
      </c>
      <c r="M937" s="83"/>
      <c r="N937" s="84">
        <v>1</v>
      </c>
      <c r="O937" s="93" t="str">
        <f>REPLACE(INDEX(GroupVertices[Group], MATCH(Edges[[#This Row],[Vertex 1]],GroupVertices[Vertex],0)),1,1,"")</f>
        <v>1</v>
      </c>
      <c r="P937" s="93" t="str">
        <f>REPLACE(INDEX(GroupVertices[Group], MATCH(Edges[[#This Row],[Vertex 2]],GroupVertices[Vertex],0)),1,1,"")</f>
        <v>1</v>
      </c>
    </row>
    <row r="938" spans="1:16" ht="15.75" customHeight="1" thickTop="1" thickBot="1" x14ac:dyDescent="0.3">
      <c r="A938" s="76" t="s">
        <v>714</v>
      </c>
      <c r="B938" s="76" t="s">
        <v>324</v>
      </c>
      <c r="C938" s="77"/>
      <c r="D938" s="78">
        <v>1.1428571428571428</v>
      </c>
      <c r="E938" s="79"/>
      <c r="F938" s="80"/>
      <c r="G938" s="77"/>
      <c r="H938" s="81"/>
      <c r="I938" s="82"/>
      <c r="J938" s="82"/>
      <c r="K938" s="51"/>
      <c r="L938" s="83">
        <v>938</v>
      </c>
      <c r="M938" s="83"/>
      <c r="N938" s="84">
        <v>2</v>
      </c>
      <c r="O938" s="93" t="str">
        <f>REPLACE(INDEX(GroupVertices[Group], MATCH(Edges[[#This Row],[Vertex 1]],GroupVertices[Vertex],0)),1,1,"")</f>
        <v>1</v>
      </c>
      <c r="P938" s="93" t="str">
        <f>REPLACE(INDEX(GroupVertices[Group], MATCH(Edges[[#This Row],[Vertex 2]],GroupVertices[Vertex],0)),1,1,"")</f>
        <v>1</v>
      </c>
    </row>
    <row r="939" spans="1:16" ht="15.75" customHeight="1" thickTop="1" thickBot="1" x14ac:dyDescent="0.3">
      <c r="A939" s="76" t="s">
        <v>715</v>
      </c>
      <c r="B939" s="76" t="s">
        <v>355</v>
      </c>
      <c r="C939" s="77"/>
      <c r="D939" s="78">
        <v>2</v>
      </c>
      <c r="E939" s="79"/>
      <c r="F939" s="80"/>
      <c r="G939" s="77"/>
      <c r="H939" s="81"/>
      <c r="I939" s="82"/>
      <c r="J939" s="82"/>
      <c r="K939" s="51"/>
      <c r="L939" s="83">
        <v>939</v>
      </c>
      <c r="M939" s="83"/>
      <c r="N939" s="84">
        <v>8</v>
      </c>
      <c r="O939" s="93" t="str">
        <f>REPLACE(INDEX(GroupVertices[Group], MATCH(Edges[[#This Row],[Vertex 1]],GroupVertices[Vertex],0)),1,1,"")</f>
        <v>1</v>
      </c>
      <c r="P939" s="93" t="str">
        <f>REPLACE(INDEX(GroupVertices[Group], MATCH(Edges[[#This Row],[Vertex 2]],GroupVertices[Vertex],0)),1,1,"")</f>
        <v>1</v>
      </c>
    </row>
    <row r="940" spans="1:16" ht="15.75" customHeight="1" thickTop="1" thickBot="1" x14ac:dyDescent="0.3">
      <c r="A940" s="76" t="s">
        <v>476</v>
      </c>
      <c r="B940" s="76" t="s">
        <v>477</v>
      </c>
      <c r="C940" s="77"/>
      <c r="D940" s="78">
        <v>1.1428571428571428</v>
      </c>
      <c r="E940" s="79"/>
      <c r="F940" s="80"/>
      <c r="G940" s="77"/>
      <c r="H940" s="81"/>
      <c r="I940" s="82"/>
      <c r="J940" s="82"/>
      <c r="K940" s="51"/>
      <c r="L940" s="83">
        <v>940</v>
      </c>
      <c r="M940" s="83"/>
      <c r="N940" s="84">
        <v>2</v>
      </c>
      <c r="O940" s="93" t="str">
        <f>REPLACE(INDEX(GroupVertices[Group], MATCH(Edges[[#This Row],[Vertex 1]],GroupVertices[Vertex],0)),1,1,"")</f>
        <v>3</v>
      </c>
      <c r="P940" s="93" t="str">
        <f>REPLACE(INDEX(GroupVertices[Group], MATCH(Edges[[#This Row],[Vertex 2]],GroupVertices[Vertex],0)),1,1,"")</f>
        <v>3</v>
      </c>
    </row>
    <row r="941" spans="1:16" ht="15.75" customHeight="1" thickTop="1" thickBot="1" x14ac:dyDescent="0.3">
      <c r="A941" s="76" t="s">
        <v>476</v>
      </c>
      <c r="B941" s="76" t="s">
        <v>478</v>
      </c>
      <c r="C941" s="77"/>
      <c r="D941" s="78">
        <v>1</v>
      </c>
      <c r="E941" s="79"/>
      <c r="F941" s="80"/>
      <c r="G941" s="77"/>
      <c r="H941" s="81"/>
      <c r="I941" s="82"/>
      <c r="J941" s="82"/>
      <c r="K941" s="51"/>
      <c r="L941" s="83">
        <v>941</v>
      </c>
      <c r="M941" s="83"/>
      <c r="N941" s="84">
        <v>1</v>
      </c>
      <c r="O941" s="93" t="str">
        <f>REPLACE(INDEX(GroupVertices[Group], MATCH(Edges[[#This Row],[Vertex 1]],GroupVertices[Vertex],0)),1,1,"")</f>
        <v>3</v>
      </c>
      <c r="P941" s="93" t="str">
        <f>REPLACE(INDEX(GroupVertices[Group], MATCH(Edges[[#This Row],[Vertex 2]],GroupVertices[Vertex],0)),1,1,"")</f>
        <v>3</v>
      </c>
    </row>
    <row r="942" spans="1:16" ht="15.75" customHeight="1" thickTop="1" thickBot="1" x14ac:dyDescent="0.3">
      <c r="A942" s="76" t="s">
        <v>222</v>
      </c>
      <c r="B942" s="76" t="s">
        <v>217</v>
      </c>
      <c r="C942" s="77"/>
      <c r="D942" s="78">
        <v>1.1428571428571428</v>
      </c>
      <c r="E942" s="79"/>
      <c r="F942" s="80"/>
      <c r="G942" s="77"/>
      <c r="H942" s="81"/>
      <c r="I942" s="82"/>
      <c r="J942" s="82"/>
      <c r="K942" s="51"/>
      <c r="L942" s="83">
        <v>942</v>
      </c>
      <c r="M942" s="83"/>
      <c r="N942" s="84">
        <v>2</v>
      </c>
      <c r="O942" s="93" t="str">
        <f>REPLACE(INDEX(GroupVertices[Group], MATCH(Edges[[#This Row],[Vertex 1]],GroupVertices[Vertex],0)),1,1,"")</f>
        <v>1</v>
      </c>
      <c r="P942" s="93" t="str">
        <f>REPLACE(INDEX(GroupVertices[Group], MATCH(Edges[[#This Row],[Vertex 2]],GroupVertices[Vertex],0)),1,1,"")</f>
        <v>1</v>
      </c>
    </row>
    <row r="943" spans="1:16" ht="15.75" customHeight="1" thickTop="1" thickBot="1" x14ac:dyDescent="0.3">
      <c r="A943" s="76" t="s">
        <v>716</v>
      </c>
      <c r="B943" s="76" t="s">
        <v>373</v>
      </c>
      <c r="C943" s="77"/>
      <c r="D943" s="78">
        <v>1</v>
      </c>
      <c r="E943" s="79"/>
      <c r="F943" s="80"/>
      <c r="G943" s="77"/>
      <c r="H943" s="81"/>
      <c r="I943" s="82"/>
      <c r="J943" s="82"/>
      <c r="K943" s="51"/>
      <c r="L943" s="83">
        <v>943</v>
      </c>
      <c r="M943" s="83"/>
      <c r="N943" s="84">
        <v>1</v>
      </c>
      <c r="O943" s="93" t="str">
        <f>REPLACE(INDEX(GroupVertices[Group], MATCH(Edges[[#This Row],[Vertex 1]],GroupVertices[Vertex],0)),1,1,"")</f>
        <v>1</v>
      </c>
      <c r="P943" s="93" t="str">
        <f>REPLACE(INDEX(GroupVertices[Group], MATCH(Edges[[#This Row],[Vertex 2]],GroupVertices[Vertex],0)),1,1,"")</f>
        <v>1</v>
      </c>
    </row>
    <row r="944" spans="1:16" ht="15.75" customHeight="1" thickTop="1" thickBot="1" x14ac:dyDescent="0.3">
      <c r="A944" s="76" t="s">
        <v>716</v>
      </c>
      <c r="B944" s="76" t="s">
        <v>367</v>
      </c>
      <c r="C944" s="77"/>
      <c r="D944" s="78">
        <v>1.2857142857142856</v>
      </c>
      <c r="E944" s="79"/>
      <c r="F944" s="80"/>
      <c r="G944" s="77"/>
      <c r="H944" s="81"/>
      <c r="I944" s="82"/>
      <c r="J944" s="82"/>
      <c r="K944" s="51"/>
      <c r="L944" s="83">
        <v>944</v>
      </c>
      <c r="M944" s="83"/>
      <c r="N944" s="84">
        <v>3</v>
      </c>
      <c r="O944" s="93" t="str">
        <f>REPLACE(INDEX(GroupVertices[Group], MATCH(Edges[[#This Row],[Vertex 1]],GroupVertices[Vertex],0)),1,1,"")</f>
        <v>1</v>
      </c>
      <c r="P944" s="93" t="str">
        <f>REPLACE(INDEX(GroupVertices[Group], MATCH(Edges[[#This Row],[Vertex 2]],GroupVertices[Vertex],0)),1,1,"")</f>
        <v>1</v>
      </c>
    </row>
    <row r="945" spans="1:16" ht="15.75" customHeight="1" thickTop="1" thickBot="1" x14ac:dyDescent="0.3">
      <c r="A945" s="76" t="s">
        <v>716</v>
      </c>
      <c r="B945" s="76" t="s">
        <v>717</v>
      </c>
      <c r="C945" s="77"/>
      <c r="D945" s="78">
        <v>1</v>
      </c>
      <c r="E945" s="79"/>
      <c r="F945" s="80"/>
      <c r="G945" s="77"/>
      <c r="H945" s="81"/>
      <c r="I945" s="82"/>
      <c r="J945" s="82"/>
      <c r="K945" s="51"/>
      <c r="L945" s="83">
        <v>945</v>
      </c>
      <c r="M945" s="83"/>
      <c r="N945" s="84">
        <v>1</v>
      </c>
      <c r="O945" s="93" t="str">
        <f>REPLACE(INDEX(GroupVertices[Group], MATCH(Edges[[#This Row],[Vertex 1]],GroupVertices[Vertex],0)),1,1,"")</f>
        <v>1</v>
      </c>
      <c r="P945" s="93" t="str">
        <f>REPLACE(INDEX(GroupVertices[Group], MATCH(Edges[[#This Row],[Vertex 2]],GroupVertices[Vertex],0)),1,1,"")</f>
        <v>1</v>
      </c>
    </row>
    <row r="946" spans="1:16" ht="15.75" customHeight="1" thickTop="1" thickBot="1" x14ac:dyDescent="0.3">
      <c r="A946" s="76" t="s">
        <v>373</v>
      </c>
      <c r="B946" s="76" t="s">
        <v>717</v>
      </c>
      <c r="C946" s="77"/>
      <c r="D946" s="78">
        <v>1.4285714285714286</v>
      </c>
      <c r="E946" s="79"/>
      <c r="F946" s="80"/>
      <c r="G946" s="77"/>
      <c r="H946" s="81"/>
      <c r="I946" s="82"/>
      <c r="J946" s="82"/>
      <c r="K946" s="51"/>
      <c r="L946" s="83">
        <v>946</v>
      </c>
      <c r="M946" s="83"/>
      <c r="N946" s="84">
        <v>4</v>
      </c>
      <c r="O946" s="93" t="str">
        <f>REPLACE(INDEX(GroupVertices[Group], MATCH(Edges[[#This Row],[Vertex 1]],GroupVertices[Vertex],0)),1,1,"")</f>
        <v>1</v>
      </c>
      <c r="P946" s="93" t="str">
        <f>REPLACE(INDEX(GroupVertices[Group], MATCH(Edges[[#This Row],[Vertex 2]],GroupVertices[Vertex],0)),1,1,"")</f>
        <v>1</v>
      </c>
    </row>
    <row r="947" spans="1:16" ht="15.75" customHeight="1" thickTop="1" thickBot="1" x14ac:dyDescent="0.3">
      <c r="A947" s="76" t="s">
        <v>373</v>
      </c>
      <c r="B947" s="76" t="s">
        <v>285</v>
      </c>
      <c r="C947" s="77"/>
      <c r="D947" s="78">
        <v>2.1428571428571428</v>
      </c>
      <c r="E947" s="79"/>
      <c r="F947" s="80"/>
      <c r="G947" s="77"/>
      <c r="H947" s="81"/>
      <c r="I947" s="82"/>
      <c r="J947" s="82"/>
      <c r="K947" s="51"/>
      <c r="L947" s="83">
        <v>947</v>
      </c>
      <c r="M947" s="83"/>
      <c r="N947" s="84">
        <v>9</v>
      </c>
      <c r="O947" s="93" t="str">
        <f>REPLACE(INDEX(GroupVertices[Group], MATCH(Edges[[#This Row],[Vertex 1]],GroupVertices[Vertex],0)),1,1,"")</f>
        <v>1</v>
      </c>
      <c r="P947" s="93" t="str">
        <f>REPLACE(INDEX(GroupVertices[Group], MATCH(Edges[[#This Row],[Vertex 2]],GroupVertices[Vertex],0)),1,1,"")</f>
        <v>1</v>
      </c>
    </row>
    <row r="948" spans="1:16" ht="15.75" customHeight="1" thickTop="1" thickBot="1" x14ac:dyDescent="0.3">
      <c r="A948" s="76" t="s">
        <v>373</v>
      </c>
      <c r="B948" s="76" t="s">
        <v>376</v>
      </c>
      <c r="C948" s="77"/>
      <c r="D948" s="78">
        <v>1</v>
      </c>
      <c r="E948" s="79"/>
      <c r="F948" s="80"/>
      <c r="G948" s="77"/>
      <c r="H948" s="81"/>
      <c r="I948" s="82"/>
      <c r="J948" s="82"/>
      <c r="K948" s="51"/>
      <c r="L948" s="83">
        <v>948</v>
      </c>
      <c r="M948" s="83"/>
      <c r="N948" s="84">
        <v>1</v>
      </c>
      <c r="O948" s="93" t="str">
        <f>REPLACE(INDEX(GroupVertices[Group], MATCH(Edges[[#This Row],[Vertex 1]],GroupVertices[Vertex],0)),1,1,"")</f>
        <v>1</v>
      </c>
      <c r="P948" s="93" t="str">
        <f>REPLACE(INDEX(GroupVertices[Group], MATCH(Edges[[#This Row],[Vertex 2]],GroupVertices[Vertex],0)),1,1,"")</f>
        <v>1</v>
      </c>
    </row>
    <row r="949" spans="1:16" ht="15.75" customHeight="1" thickTop="1" thickBot="1" x14ac:dyDescent="0.3">
      <c r="A949" s="76" t="s">
        <v>373</v>
      </c>
      <c r="B949" s="76" t="s">
        <v>371</v>
      </c>
      <c r="C949" s="77"/>
      <c r="D949" s="78">
        <v>1.1428571428571428</v>
      </c>
      <c r="E949" s="79"/>
      <c r="F949" s="80"/>
      <c r="G949" s="77"/>
      <c r="H949" s="81"/>
      <c r="I949" s="82"/>
      <c r="J949" s="82"/>
      <c r="K949" s="51"/>
      <c r="L949" s="83">
        <v>949</v>
      </c>
      <c r="M949" s="83"/>
      <c r="N949" s="84">
        <v>2</v>
      </c>
      <c r="O949" s="93" t="str">
        <f>REPLACE(INDEX(GroupVertices[Group], MATCH(Edges[[#This Row],[Vertex 1]],GroupVertices[Vertex],0)),1,1,"")</f>
        <v>1</v>
      </c>
      <c r="P949" s="93" t="str">
        <f>REPLACE(INDEX(GroupVertices[Group], MATCH(Edges[[#This Row],[Vertex 2]],GroupVertices[Vertex],0)),1,1,"")</f>
        <v>1</v>
      </c>
    </row>
    <row r="950" spans="1:16" ht="15.75" customHeight="1" thickTop="1" thickBot="1" x14ac:dyDescent="0.3">
      <c r="A950" s="76" t="s">
        <v>217</v>
      </c>
      <c r="B950" s="76" t="s">
        <v>218</v>
      </c>
      <c r="C950" s="77"/>
      <c r="D950" s="78">
        <v>1.4285714285714286</v>
      </c>
      <c r="E950" s="79"/>
      <c r="F950" s="80"/>
      <c r="G950" s="77"/>
      <c r="H950" s="81"/>
      <c r="I950" s="82"/>
      <c r="J950" s="82"/>
      <c r="K950" s="51"/>
      <c r="L950" s="83">
        <v>950</v>
      </c>
      <c r="M950" s="83"/>
      <c r="N950" s="84">
        <v>4</v>
      </c>
      <c r="O950" s="93" t="str">
        <f>REPLACE(INDEX(GroupVertices[Group], MATCH(Edges[[#This Row],[Vertex 1]],GroupVertices[Vertex],0)),1,1,"")</f>
        <v>1</v>
      </c>
      <c r="P950" s="93" t="str">
        <f>REPLACE(INDEX(GroupVertices[Group], MATCH(Edges[[#This Row],[Vertex 2]],GroupVertices[Vertex],0)),1,1,"")</f>
        <v>1</v>
      </c>
    </row>
    <row r="951" spans="1:16" ht="15.75" customHeight="1" thickTop="1" thickBot="1" x14ac:dyDescent="0.3">
      <c r="A951" s="76" t="s">
        <v>217</v>
      </c>
      <c r="B951" s="76" t="s">
        <v>348</v>
      </c>
      <c r="C951" s="77"/>
      <c r="D951" s="78">
        <v>1.1428571428571428</v>
      </c>
      <c r="E951" s="79"/>
      <c r="F951" s="80"/>
      <c r="G951" s="77"/>
      <c r="H951" s="81"/>
      <c r="I951" s="82"/>
      <c r="J951" s="82"/>
      <c r="K951" s="51"/>
      <c r="L951" s="83">
        <v>951</v>
      </c>
      <c r="M951" s="83"/>
      <c r="N951" s="84">
        <v>2</v>
      </c>
      <c r="O951" s="93" t="str">
        <f>REPLACE(INDEX(GroupVertices[Group], MATCH(Edges[[#This Row],[Vertex 1]],GroupVertices[Vertex],0)),1,1,"")</f>
        <v>1</v>
      </c>
      <c r="P951" s="93" t="str">
        <f>REPLACE(INDEX(GroupVertices[Group], MATCH(Edges[[#This Row],[Vertex 2]],GroupVertices[Vertex],0)),1,1,"")</f>
        <v>1</v>
      </c>
    </row>
    <row r="952" spans="1:16" ht="15.75" customHeight="1" thickTop="1" thickBot="1" x14ac:dyDescent="0.3">
      <c r="A952" s="76" t="s">
        <v>217</v>
      </c>
      <c r="B952" s="76" t="s">
        <v>219</v>
      </c>
      <c r="C952" s="77"/>
      <c r="D952" s="78">
        <v>1.4285714285714286</v>
      </c>
      <c r="E952" s="79"/>
      <c r="F952" s="80"/>
      <c r="G952" s="77"/>
      <c r="H952" s="81"/>
      <c r="I952" s="82"/>
      <c r="J952" s="82"/>
      <c r="K952" s="51"/>
      <c r="L952" s="83">
        <v>952</v>
      </c>
      <c r="M952" s="83"/>
      <c r="N952" s="84">
        <v>4</v>
      </c>
      <c r="O952" s="93" t="str">
        <f>REPLACE(INDEX(GroupVertices[Group], MATCH(Edges[[#This Row],[Vertex 1]],GroupVertices[Vertex],0)),1,1,"")</f>
        <v>1</v>
      </c>
      <c r="P952" s="93" t="str">
        <f>REPLACE(INDEX(GroupVertices[Group], MATCH(Edges[[#This Row],[Vertex 2]],GroupVertices[Vertex],0)),1,1,"")</f>
        <v>1</v>
      </c>
    </row>
    <row r="953" spans="1:16" ht="15.75" customHeight="1" thickTop="1" thickBot="1" x14ac:dyDescent="0.3">
      <c r="A953" s="76" t="s">
        <v>217</v>
      </c>
      <c r="B953" s="76" t="s">
        <v>220</v>
      </c>
      <c r="C953" s="77"/>
      <c r="D953" s="78">
        <v>1.4285714285714286</v>
      </c>
      <c r="E953" s="79"/>
      <c r="F953" s="80"/>
      <c r="G953" s="77"/>
      <c r="H953" s="81"/>
      <c r="I953" s="82"/>
      <c r="J953" s="82"/>
      <c r="K953" s="51"/>
      <c r="L953" s="83">
        <v>953</v>
      </c>
      <c r="M953" s="83"/>
      <c r="N953" s="84">
        <v>4</v>
      </c>
      <c r="O953" s="93" t="str">
        <f>REPLACE(INDEX(GroupVertices[Group], MATCH(Edges[[#This Row],[Vertex 1]],GroupVertices[Vertex],0)),1,1,"")</f>
        <v>1</v>
      </c>
      <c r="P953" s="93" t="str">
        <f>REPLACE(INDEX(GroupVertices[Group], MATCH(Edges[[#This Row],[Vertex 2]],GroupVertices[Vertex],0)),1,1,"")</f>
        <v>1</v>
      </c>
    </row>
    <row r="954" spans="1:16" ht="15.75" customHeight="1" thickTop="1" thickBot="1" x14ac:dyDescent="0.3">
      <c r="A954" s="76" t="s">
        <v>217</v>
      </c>
      <c r="B954" s="76" t="s">
        <v>236</v>
      </c>
      <c r="C954" s="77"/>
      <c r="D954" s="78">
        <v>6.5714285714285712</v>
      </c>
      <c r="E954" s="79"/>
      <c r="F954" s="80"/>
      <c r="G954" s="77"/>
      <c r="H954" s="81"/>
      <c r="I954" s="82"/>
      <c r="J954" s="82"/>
      <c r="K954" s="51"/>
      <c r="L954" s="83">
        <v>954</v>
      </c>
      <c r="M954" s="83"/>
      <c r="N954" s="84">
        <v>40</v>
      </c>
      <c r="O954" s="93" t="str">
        <f>REPLACE(INDEX(GroupVertices[Group], MATCH(Edges[[#This Row],[Vertex 1]],GroupVertices[Vertex],0)),1,1,"")</f>
        <v>1</v>
      </c>
      <c r="P954" s="93" t="str">
        <f>REPLACE(INDEX(GroupVertices[Group], MATCH(Edges[[#This Row],[Vertex 2]],GroupVertices[Vertex],0)),1,1,"")</f>
        <v>1</v>
      </c>
    </row>
    <row r="955" spans="1:16" ht="15.75" customHeight="1" thickTop="1" thickBot="1" x14ac:dyDescent="0.3">
      <c r="A955" s="76" t="s">
        <v>217</v>
      </c>
      <c r="B955" s="76" t="s">
        <v>237</v>
      </c>
      <c r="C955" s="77"/>
      <c r="D955" s="78">
        <v>4.2857142857142856</v>
      </c>
      <c r="E955" s="79"/>
      <c r="F955" s="80"/>
      <c r="G955" s="77"/>
      <c r="H955" s="81"/>
      <c r="I955" s="82"/>
      <c r="J955" s="82"/>
      <c r="K955" s="51"/>
      <c r="L955" s="83">
        <v>955</v>
      </c>
      <c r="M955" s="83"/>
      <c r="N955" s="84">
        <v>24</v>
      </c>
      <c r="O955" s="93" t="str">
        <f>REPLACE(INDEX(GroupVertices[Group], MATCH(Edges[[#This Row],[Vertex 1]],GroupVertices[Vertex],0)),1,1,"")</f>
        <v>1</v>
      </c>
      <c r="P955" s="93" t="str">
        <f>REPLACE(INDEX(GroupVertices[Group], MATCH(Edges[[#This Row],[Vertex 2]],GroupVertices[Vertex],0)),1,1,"")</f>
        <v>1</v>
      </c>
    </row>
    <row r="956" spans="1:16" ht="15.75" customHeight="1" thickTop="1" thickBot="1" x14ac:dyDescent="0.3">
      <c r="A956" s="76" t="s">
        <v>217</v>
      </c>
      <c r="B956" s="76" t="s">
        <v>180</v>
      </c>
      <c r="C956" s="77"/>
      <c r="D956" s="78">
        <v>1.4285714285714286</v>
      </c>
      <c r="E956" s="79"/>
      <c r="F956" s="80"/>
      <c r="G956" s="77"/>
      <c r="H956" s="81"/>
      <c r="I956" s="82"/>
      <c r="J956" s="82"/>
      <c r="K956" s="51"/>
      <c r="L956" s="83">
        <v>956</v>
      </c>
      <c r="M956" s="83"/>
      <c r="N956" s="84">
        <v>4</v>
      </c>
      <c r="O956" s="93" t="str">
        <f>REPLACE(INDEX(GroupVertices[Group], MATCH(Edges[[#This Row],[Vertex 1]],GroupVertices[Vertex],0)),1,1,"")</f>
        <v>1</v>
      </c>
      <c r="P956" s="93" t="str">
        <f>REPLACE(INDEX(GroupVertices[Group], MATCH(Edges[[#This Row],[Vertex 2]],GroupVertices[Vertex],0)),1,1,"")</f>
        <v>1</v>
      </c>
    </row>
    <row r="957" spans="1:16" ht="15.75" customHeight="1" thickTop="1" thickBot="1" x14ac:dyDescent="0.3">
      <c r="A957" s="76" t="s">
        <v>718</v>
      </c>
      <c r="B957" s="76" t="s">
        <v>457</v>
      </c>
      <c r="C957" s="77"/>
      <c r="D957" s="78">
        <v>1.1428571428571428</v>
      </c>
      <c r="E957" s="79"/>
      <c r="F957" s="80"/>
      <c r="G957" s="77"/>
      <c r="H957" s="81"/>
      <c r="I957" s="82"/>
      <c r="J957" s="82"/>
      <c r="K957" s="51"/>
      <c r="L957" s="83">
        <v>957</v>
      </c>
      <c r="M957" s="83"/>
      <c r="N957" s="84">
        <v>2</v>
      </c>
      <c r="O957" s="93" t="str">
        <f>REPLACE(INDEX(GroupVertices[Group], MATCH(Edges[[#This Row],[Vertex 1]],GroupVertices[Vertex],0)),1,1,"")</f>
        <v>1</v>
      </c>
      <c r="P957" s="93" t="str">
        <f>REPLACE(INDEX(GroupVertices[Group], MATCH(Edges[[#This Row],[Vertex 2]],GroupVertices[Vertex],0)),1,1,"")</f>
        <v>1</v>
      </c>
    </row>
    <row r="958" spans="1:16" ht="15.75" customHeight="1" thickTop="1" thickBot="1" x14ac:dyDescent="0.3">
      <c r="A958" s="76" t="s">
        <v>718</v>
      </c>
      <c r="B958" s="76" t="s">
        <v>650</v>
      </c>
      <c r="C958" s="77"/>
      <c r="D958" s="78">
        <v>1.1428571428571428</v>
      </c>
      <c r="E958" s="79"/>
      <c r="F958" s="80"/>
      <c r="G958" s="77"/>
      <c r="H958" s="81"/>
      <c r="I958" s="82"/>
      <c r="J958" s="82"/>
      <c r="K958" s="51"/>
      <c r="L958" s="83">
        <v>958</v>
      </c>
      <c r="M958" s="83"/>
      <c r="N958" s="84">
        <v>2</v>
      </c>
      <c r="O958" s="93" t="str">
        <f>REPLACE(INDEX(GroupVertices[Group], MATCH(Edges[[#This Row],[Vertex 1]],GroupVertices[Vertex],0)),1,1,"")</f>
        <v>1</v>
      </c>
      <c r="P958" s="93" t="str">
        <f>REPLACE(INDEX(GroupVertices[Group], MATCH(Edges[[#This Row],[Vertex 2]],GroupVertices[Vertex],0)),1,1,"")</f>
        <v>1</v>
      </c>
    </row>
    <row r="959" spans="1:16" ht="15.75" customHeight="1" thickTop="1" thickBot="1" x14ac:dyDescent="0.3">
      <c r="A959" s="76" t="s">
        <v>719</v>
      </c>
      <c r="B959" s="76" t="s">
        <v>720</v>
      </c>
      <c r="C959" s="77"/>
      <c r="D959" s="78">
        <v>1</v>
      </c>
      <c r="E959" s="79"/>
      <c r="F959" s="80"/>
      <c r="G959" s="77"/>
      <c r="H959" s="81"/>
      <c r="I959" s="82"/>
      <c r="J959" s="82"/>
      <c r="K959" s="51"/>
      <c r="L959" s="83">
        <v>959</v>
      </c>
      <c r="M959" s="83"/>
      <c r="N959" s="84">
        <v>1</v>
      </c>
      <c r="O959" s="93" t="str">
        <f>REPLACE(INDEX(GroupVertices[Group], MATCH(Edges[[#This Row],[Vertex 1]],GroupVertices[Vertex],0)),1,1,"")</f>
        <v>18</v>
      </c>
      <c r="P959" s="93" t="str">
        <f>REPLACE(INDEX(GroupVertices[Group], MATCH(Edges[[#This Row],[Vertex 2]],GroupVertices[Vertex],0)),1,1,"")</f>
        <v>18</v>
      </c>
    </row>
    <row r="960" spans="1:16" ht="15.75" customHeight="1" thickTop="1" thickBot="1" x14ac:dyDescent="0.3">
      <c r="A960" s="76" t="s">
        <v>929</v>
      </c>
      <c r="B960" s="76" t="s">
        <v>790</v>
      </c>
      <c r="C960" s="77"/>
      <c r="D960" s="78">
        <v>1.4285714285714286</v>
      </c>
      <c r="E960" s="79"/>
      <c r="F960" s="80"/>
      <c r="G960" s="77"/>
      <c r="H960" s="81"/>
      <c r="I960" s="82"/>
      <c r="J960" s="82"/>
      <c r="K960" s="51"/>
      <c r="L960" s="83">
        <v>960</v>
      </c>
      <c r="M960" s="83"/>
      <c r="N960" s="84">
        <v>4</v>
      </c>
      <c r="O960" s="93" t="str">
        <f>REPLACE(INDEX(GroupVertices[Group], MATCH(Edges[[#This Row],[Vertex 1]],GroupVertices[Vertex],0)),1,1,"")</f>
        <v>1</v>
      </c>
      <c r="P960" s="93" t="str">
        <f>REPLACE(INDEX(GroupVertices[Group], MATCH(Edges[[#This Row],[Vertex 2]],GroupVertices[Vertex],0)),1,1,"")</f>
        <v>1</v>
      </c>
    </row>
    <row r="961" spans="1:16" ht="15.75" customHeight="1" thickTop="1" thickBot="1" x14ac:dyDescent="0.3">
      <c r="A961" s="76" t="s">
        <v>929</v>
      </c>
      <c r="B961" s="76" t="s">
        <v>398</v>
      </c>
      <c r="C961" s="77"/>
      <c r="D961" s="78">
        <v>1</v>
      </c>
      <c r="E961" s="79"/>
      <c r="F961" s="80"/>
      <c r="G961" s="77"/>
      <c r="H961" s="81"/>
      <c r="I961" s="82"/>
      <c r="J961" s="82"/>
      <c r="K961" s="51"/>
      <c r="L961" s="83">
        <v>961</v>
      </c>
      <c r="M961" s="83"/>
      <c r="N961" s="84">
        <v>1</v>
      </c>
      <c r="O961" s="93" t="str">
        <f>REPLACE(INDEX(GroupVertices[Group], MATCH(Edges[[#This Row],[Vertex 1]],GroupVertices[Vertex],0)),1,1,"")</f>
        <v>1</v>
      </c>
      <c r="P961" s="93" t="str">
        <f>REPLACE(INDEX(GroupVertices[Group], MATCH(Edges[[#This Row],[Vertex 2]],GroupVertices[Vertex],0)),1,1,"")</f>
        <v>1</v>
      </c>
    </row>
    <row r="962" spans="1:16" ht="15.75" customHeight="1" thickTop="1" thickBot="1" x14ac:dyDescent="0.3">
      <c r="A962" s="76" t="s">
        <v>929</v>
      </c>
      <c r="B962" s="76" t="s">
        <v>492</v>
      </c>
      <c r="C962" s="77"/>
      <c r="D962" s="78">
        <v>1.1428571428571428</v>
      </c>
      <c r="E962" s="79"/>
      <c r="F962" s="80"/>
      <c r="G962" s="77"/>
      <c r="H962" s="81"/>
      <c r="I962" s="82"/>
      <c r="J962" s="82"/>
      <c r="K962" s="51"/>
      <c r="L962" s="83">
        <v>962</v>
      </c>
      <c r="M962" s="83"/>
      <c r="N962" s="84">
        <v>2</v>
      </c>
      <c r="O962" s="93" t="str">
        <f>REPLACE(INDEX(GroupVertices[Group], MATCH(Edges[[#This Row],[Vertex 1]],GroupVertices[Vertex],0)),1,1,"")</f>
        <v>1</v>
      </c>
      <c r="P962" s="93" t="str">
        <f>REPLACE(INDEX(GroupVertices[Group], MATCH(Edges[[#This Row],[Vertex 2]],GroupVertices[Vertex],0)),1,1,"")</f>
        <v>1</v>
      </c>
    </row>
    <row r="963" spans="1:16" ht="15.75" customHeight="1" thickTop="1" thickBot="1" x14ac:dyDescent="0.3">
      <c r="A963" s="76" t="s">
        <v>929</v>
      </c>
      <c r="B963" s="76" t="s">
        <v>497</v>
      </c>
      <c r="C963" s="77"/>
      <c r="D963" s="78">
        <v>1.4285714285714286</v>
      </c>
      <c r="E963" s="79"/>
      <c r="F963" s="80"/>
      <c r="G963" s="77"/>
      <c r="H963" s="81"/>
      <c r="I963" s="82"/>
      <c r="J963" s="82"/>
      <c r="K963" s="51"/>
      <c r="L963" s="83">
        <v>963</v>
      </c>
      <c r="M963" s="83"/>
      <c r="N963" s="84">
        <v>4</v>
      </c>
      <c r="O963" s="93" t="str">
        <f>REPLACE(INDEX(GroupVertices[Group], MATCH(Edges[[#This Row],[Vertex 1]],GroupVertices[Vertex],0)),1,1,"")</f>
        <v>1</v>
      </c>
      <c r="P963" s="93" t="str">
        <f>REPLACE(INDEX(GroupVertices[Group], MATCH(Edges[[#This Row],[Vertex 2]],GroupVertices[Vertex],0)),1,1,"")</f>
        <v>1</v>
      </c>
    </row>
    <row r="964" spans="1:16" ht="15.75" customHeight="1" thickTop="1" thickBot="1" x14ac:dyDescent="0.3">
      <c r="A964" s="76" t="s">
        <v>929</v>
      </c>
      <c r="B964" s="76" t="s">
        <v>794</v>
      </c>
      <c r="C964" s="77"/>
      <c r="D964" s="78">
        <v>1</v>
      </c>
      <c r="E964" s="79"/>
      <c r="F964" s="80"/>
      <c r="G964" s="77"/>
      <c r="H964" s="81"/>
      <c r="I964" s="82"/>
      <c r="J964" s="82"/>
      <c r="K964" s="51"/>
      <c r="L964" s="83">
        <v>964</v>
      </c>
      <c r="M964" s="83"/>
      <c r="N964" s="84">
        <v>1</v>
      </c>
      <c r="O964" s="93" t="str">
        <f>REPLACE(INDEX(GroupVertices[Group], MATCH(Edges[[#This Row],[Vertex 1]],GroupVertices[Vertex],0)),1,1,"")</f>
        <v>1</v>
      </c>
      <c r="P964" s="93" t="str">
        <f>REPLACE(INDEX(GroupVertices[Group], MATCH(Edges[[#This Row],[Vertex 2]],GroupVertices[Vertex],0)),1,1,"")</f>
        <v>1</v>
      </c>
    </row>
    <row r="965" spans="1:16" ht="15.75" customHeight="1" thickTop="1" thickBot="1" x14ac:dyDescent="0.3">
      <c r="A965" s="76" t="s">
        <v>929</v>
      </c>
      <c r="B965" s="76" t="s">
        <v>498</v>
      </c>
      <c r="C965" s="77"/>
      <c r="D965" s="78">
        <v>1</v>
      </c>
      <c r="E965" s="79"/>
      <c r="F965" s="80"/>
      <c r="G965" s="77"/>
      <c r="H965" s="81"/>
      <c r="I965" s="82"/>
      <c r="J965" s="82"/>
      <c r="K965" s="51"/>
      <c r="L965" s="83">
        <v>965</v>
      </c>
      <c r="M965" s="83"/>
      <c r="N965" s="84">
        <v>1</v>
      </c>
      <c r="O965" s="93" t="str">
        <f>REPLACE(INDEX(GroupVertices[Group], MATCH(Edges[[#This Row],[Vertex 1]],GroupVertices[Vertex],0)),1,1,"")</f>
        <v>1</v>
      </c>
      <c r="P965" s="93" t="str">
        <f>REPLACE(INDEX(GroupVertices[Group], MATCH(Edges[[#This Row],[Vertex 2]],GroupVertices[Vertex],0)),1,1,"")</f>
        <v>1</v>
      </c>
    </row>
    <row r="966" spans="1:16" ht="15.75" customHeight="1" thickTop="1" thickBot="1" x14ac:dyDescent="0.3">
      <c r="A966" s="76" t="s">
        <v>600</v>
      </c>
      <c r="B966" s="76" t="s">
        <v>592</v>
      </c>
      <c r="C966" s="77"/>
      <c r="D966" s="78">
        <v>1</v>
      </c>
      <c r="E966" s="79"/>
      <c r="F966" s="80"/>
      <c r="G966" s="77"/>
      <c r="H966" s="81"/>
      <c r="I966" s="82"/>
      <c r="J966" s="82"/>
      <c r="K966" s="51"/>
      <c r="L966" s="83">
        <v>966</v>
      </c>
      <c r="M966" s="83"/>
      <c r="N966" s="84">
        <v>1</v>
      </c>
      <c r="O966" s="93" t="str">
        <f>REPLACE(INDEX(GroupVertices[Group], MATCH(Edges[[#This Row],[Vertex 1]],GroupVertices[Vertex],0)),1,1,"")</f>
        <v>1</v>
      </c>
      <c r="P966" s="93" t="str">
        <f>REPLACE(INDEX(GroupVertices[Group], MATCH(Edges[[#This Row],[Vertex 2]],GroupVertices[Vertex],0)),1,1,"")</f>
        <v>1</v>
      </c>
    </row>
    <row r="967" spans="1:16" ht="15.75" customHeight="1" thickTop="1" thickBot="1" x14ac:dyDescent="0.3">
      <c r="A967" s="76" t="s">
        <v>600</v>
      </c>
      <c r="B967" s="76" t="s">
        <v>678</v>
      </c>
      <c r="C967" s="77"/>
      <c r="D967" s="78">
        <v>1</v>
      </c>
      <c r="E967" s="79"/>
      <c r="F967" s="80"/>
      <c r="G967" s="77"/>
      <c r="H967" s="81"/>
      <c r="I967" s="82"/>
      <c r="J967" s="82"/>
      <c r="K967" s="51"/>
      <c r="L967" s="83">
        <v>967</v>
      </c>
      <c r="M967" s="83"/>
      <c r="N967" s="84">
        <v>1</v>
      </c>
      <c r="O967" s="93" t="str">
        <f>REPLACE(INDEX(GroupVertices[Group], MATCH(Edges[[#This Row],[Vertex 1]],GroupVertices[Vertex],0)),1,1,"")</f>
        <v>1</v>
      </c>
      <c r="P967" s="93" t="str">
        <f>REPLACE(INDEX(GroupVertices[Group], MATCH(Edges[[#This Row],[Vertex 2]],GroupVertices[Vertex],0)),1,1,"")</f>
        <v>1</v>
      </c>
    </row>
    <row r="968" spans="1:16" ht="15.75" customHeight="1" thickTop="1" thickBot="1" x14ac:dyDescent="0.3">
      <c r="A968" s="76" t="s">
        <v>367</v>
      </c>
      <c r="B968" s="76" t="s">
        <v>354</v>
      </c>
      <c r="C968" s="77"/>
      <c r="D968" s="78">
        <v>1.4285714285714286</v>
      </c>
      <c r="E968" s="79"/>
      <c r="F968" s="80"/>
      <c r="G968" s="77"/>
      <c r="H968" s="81"/>
      <c r="I968" s="82"/>
      <c r="J968" s="82"/>
      <c r="K968" s="51"/>
      <c r="L968" s="83">
        <v>968</v>
      </c>
      <c r="M968" s="83"/>
      <c r="N968" s="84">
        <v>4</v>
      </c>
      <c r="O968" s="93" t="str">
        <f>REPLACE(INDEX(GroupVertices[Group], MATCH(Edges[[#This Row],[Vertex 1]],GroupVertices[Vertex],0)),1,1,"")</f>
        <v>1</v>
      </c>
      <c r="P968" s="93" t="str">
        <f>REPLACE(INDEX(GroupVertices[Group], MATCH(Edges[[#This Row],[Vertex 2]],GroupVertices[Vertex],0)),1,1,"")</f>
        <v>1</v>
      </c>
    </row>
    <row r="969" spans="1:16" ht="15.75" customHeight="1" thickTop="1" thickBot="1" x14ac:dyDescent="0.3">
      <c r="A969" s="76" t="s">
        <v>367</v>
      </c>
      <c r="B969" s="76" t="s">
        <v>592</v>
      </c>
      <c r="C969" s="77"/>
      <c r="D969" s="78">
        <v>1.1428571428571428</v>
      </c>
      <c r="E969" s="79"/>
      <c r="F969" s="80"/>
      <c r="G969" s="77"/>
      <c r="H969" s="81"/>
      <c r="I969" s="82"/>
      <c r="J969" s="82"/>
      <c r="K969" s="51"/>
      <c r="L969" s="83">
        <v>969</v>
      </c>
      <c r="M969" s="83"/>
      <c r="N969" s="84">
        <v>2</v>
      </c>
      <c r="O969" s="93" t="str">
        <f>REPLACE(INDEX(GroupVertices[Group], MATCH(Edges[[#This Row],[Vertex 1]],GroupVertices[Vertex],0)),1,1,"")</f>
        <v>1</v>
      </c>
      <c r="P969" s="93" t="str">
        <f>REPLACE(INDEX(GroupVertices[Group], MATCH(Edges[[#This Row],[Vertex 2]],GroupVertices[Vertex],0)),1,1,"")</f>
        <v>1</v>
      </c>
    </row>
    <row r="970" spans="1:16" ht="15.75" customHeight="1" thickTop="1" thickBot="1" x14ac:dyDescent="0.3">
      <c r="A970" s="76" t="s">
        <v>367</v>
      </c>
      <c r="B970" s="76" t="s">
        <v>370</v>
      </c>
      <c r="C970" s="77"/>
      <c r="D970" s="78">
        <v>1.2857142857142856</v>
      </c>
      <c r="E970" s="79"/>
      <c r="F970" s="80"/>
      <c r="G970" s="77"/>
      <c r="H970" s="81"/>
      <c r="I970" s="82"/>
      <c r="J970" s="82"/>
      <c r="K970" s="51"/>
      <c r="L970" s="83">
        <v>970</v>
      </c>
      <c r="M970" s="83"/>
      <c r="N970" s="84">
        <v>3</v>
      </c>
      <c r="O970" s="93" t="str">
        <f>REPLACE(INDEX(GroupVertices[Group], MATCH(Edges[[#This Row],[Vertex 1]],GroupVertices[Vertex],0)),1,1,"")</f>
        <v>1</v>
      </c>
      <c r="P970" s="93" t="str">
        <f>REPLACE(INDEX(GroupVertices[Group], MATCH(Edges[[#This Row],[Vertex 2]],GroupVertices[Vertex],0)),1,1,"")</f>
        <v>1</v>
      </c>
    </row>
    <row r="971" spans="1:16" ht="15.75" customHeight="1" thickTop="1" thickBot="1" x14ac:dyDescent="0.3">
      <c r="A971" s="76" t="s">
        <v>367</v>
      </c>
      <c r="B971" s="76" t="s">
        <v>285</v>
      </c>
      <c r="C971" s="77"/>
      <c r="D971" s="78">
        <v>1</v>
      </c>
      <c r="E971" s="79"/>
      <c r="F971" s="80"/>
      <c r="G971" s="77"/>
      <c r="H971" s="81"/>
      <c r="I971" s="82"/>
      <c r="J971" s="82"/>
      <c r="K971" s="51"/>
      <c r="L971" s="83">
        <v>971</v>
      </c>
      <c r="M971" s="83"/>
      <c r="N971" s="84">
        <v>1</v>
      </c>
      <c r="O971" s="93" t="str">
        <f>REPLACE(INDEX(GroupVertices[Group], MATCH(Edges[[#This Row],[Vertex 1]],GroupVertices[Vertex],0)),1,1,"")</f>
        <v>1</v>
      </c>
      <c r="P971" s="93" t="str">
        <f>REPLACE(INDEX(GroupVertices[Group], MATCH(Edges[[#This Row],[Vertex 2]],GroupVertices[Vertex],0)),1,1,"")</f>
        <v>1</v>
      </c>
    </row>
    <row r="972" spans="1:16" ht="15.75" customHeight="1" thickTop="1" thickBot="1" x14ac:dyDescent="0.3">
      <c r="A972" s="76" t="s">
        <v>367</v>
      </c>
      <c r="B972" s="76" t="s">
        <v>371</v>
      </c>
      <c r="C972" s="77"/>
      <c r="D972" s="78">
        <v>1.2857142857142856</v>
      </c>
      <c r="E972" s="79"/>
      <c r="F972" s="80"/>
      <c r="G972" s="77"/>
      <c r="H972" s="81"/>
      <c r="I972" s="82"/>
      <c r="J972" s="82"/>
      <c r="K972" s="51"/>
      <c r="L972" s="83">
        <v>972</v>
      </c>
      <c r="M972" s="83"/>
      <c r="N972" s="84">
        <v>3</v>
      </c>
      <c r="O972" s="93" t="str">
        <f>REPLACE(INDEX(GroupVertices[Group], MATCH(Edges[[#This Row],[Vertex 1]],GroupVertices[Vertex],0)),1,1,"")</f>
        <v>1</v>
      </c>
      <c r="P972" s="93" t="str">
        <f>REPLACE(INDEX(GroupVertices[Group], MATCH(Edges[[#This Row],[Vertex 2]],GroupVertices[Vertex],0)),1,1,"")</f>
        <v>1</v>
      </c>
    </row>
    <row r="973" spans="1:16" ht="15.75" customHeight="1" thickTop="1" thickBot="1" x14ac:dyDescent="0.3">
      <c r="A973" s="76" t="s">
        <v>367</v>
      </c>
      <c r="B973" s="76" t="s">
        <v>368</v>
      </c>
      <c r="C973" s="77"/>
      <c r="D973" s="78">
        <v>1</v>
      </c>
      <c r="E973" s="79"/>
      <c r="F973" s="80"/>
      <c r="G973" s="77"/>
      <c r="H973" s="81"/>
      <c r="I973" s="82"/>
      <c r="J973" s="82"/>
      <c r="K973" s="51"/>
      <c r="L973" s="83">
        <v>973</v>
      </c>
      <c r="M973" s="83"/>
      <c r="N973" s="84">
        <v>1</v>
      </c>
      <c r="O973" s="93" t="str">
        <f>REPLACE(INDEX(GroupVertices[Group], MATCH(Edges[[#This Row],[Vertex 1]],GroupVertices[Vertex],0)),1,1,"")</f>
        <v>1</v>
      </c>
      <c r="P973" s="93" t="str">
        <f>REPLACE(INDEX(GroupVertices[Group], MATCH(Edges[[#This Row],[Vertex 2]],GroupVertices[Vertex],0)),1,1,"")</f>
        <v>1</v>
      </c>
    </row>
    <row r="974" spans="1:16" ht="15.75" customHeight="1" thickTop="1" thickBot="1" x14ac:dyDescent="0.3">
      <c r="A974" s="76" t="s">
        <v>284</v>
      </c>
      <c r="B974" s="76" t="s">
        <v>721</v>
      </c>
      <c r="C974" s="77"/>
      <c r="D974" s="78">
        <v>1</v>
      </c>
      <c r="E974" s="79"/>
      <c r="F974" s="80"/>
      <c r="G974" s="77"/>
      <c r="H974" s="81"/>
      <c r="I974" s="82"/>
      <c r="J974" s="82"/>
      <c r="K974" s="51"/>
      <c r="L974" s="83">
        <v>974</v>
      </c>
      <c r="M974" s="83"/>
      <c r="N974" s="84">
        <v>1</v>
      </c>
      <c r="O974" s="93" t="str">
        <f>REPLACE(INDEX(GroupVertices[Group], MATCH(Edges[[#This Row],[Vertex 1]],GroupVertices[Vertex],0)),1,1,"")</f>
        <v>1</v>
      </c>
      <c r="P974" s="93" t="str">
        <f>REPLACE(INDEX(GroupVertices[Group], MATCH(Edges[[#This Row],[Vertex 2]],GroupVertices[Vertex],0)),1,1,"")</f>
        <v>1</v>
      </c>
    </row>
    <row r="975" spans="1:16" ht="15.75" customHeight="1" thickTop="1" thickBot="1" x14ac:dyDescent="0.3">
      <c r="A975" s="76" t="s">
        <v>284</v>
      </c>
      <c r="B975" s="76" t="s">
        <v>204</v>
      </c>
      <c r="C975" s="77"/>
      <c r="D975" s="78">
        <v>1</v>
      </c>
      <c r="E975" s="79"/>
      <c r="F975" s="80"/>
      <c r="G975" s="77"/>
      <c r="H975" s="81"/>
      <c r="I975" s="82"/>
      <c r="J975" s="82"/>
      <c r="K975" s="51"/>
      <c r="L975" s="83">
        <v>975</v>
      </c>
      <c r="M975" s="83"/>
      <c r="N975" s="84">
        <v>1</v>
      </c>
      <c r="O975" s="93" t="str">
        <f>REPLACE(INDEX(GroupVertices[Group], MATCH(Edges[[#This Row],[Vertex 1]],GroupVertices[Vertex],0)),1,1,"")</f>
        <v>1</v>
      </c>
      <c r="P975" s="93" t="str">
        <f>REPLACE(INDEX(GroupVertices[Group], MATCH(Edges[[#This Row],[Vertex 2]],GroupVertices[Vertex],0)),1,1,"")</f>
        <v>1</v>
      </c>
    </row>
    <row r="976" spans="1:16" ht="15.75" customHeight="1" thickTop="1" thickBot="1" x14ac:dyDescent="0.3">
      <c r="A976" s="76" t="s">
        <v>722</v>
      </c>
      <c r="B976" s="76" t="s">
        <v>243</v>
      </c>
      <c r="C976" s="77"/>
      <c r="D976" s="78">
        <v>1.1428571428571428</v>
      </c>
      <c r="E976" s="79"/>
      <c r="F976" s="80"/>
      <c r="G976" s="77"/>
      <c r="H976" s="81"/>
      <c r="I976" s="82"/>
      <c r="J976" s="82"/>
      <c r="K976" s="51"/>
      <c r="L976" s="83">
        <v>976</v>
      </c>
      <c r="M976" s="83"/>
      <c r="N976" s="84">
        <v>2</v>
      </c>
      <c r="O976" s="93" t="str">
        <f>REPLACE(INDEX(GroupVertices[Group], MATCH(Edges[[#This Row],[Vertex 1]],GroupVertices[Vertex],0)),1,1,"")</f>
        <v>1</v>
      </c>
      <c r="P976" s="93" t="str">
        <f>REPLACE(INDEX(GroupVertices[Group], MATCH(Edges[[#This Row],[Vertex 2]],GroupVertices[Vertex],0)),1,1,"")</f>
        <v>1</v>
      </c>
    </row>
    <row r="977" spans="1:16" ht="15.75" customHeight="1" thickTop="1" thickBot="1" x14ac:dyDescent="0.3">
      <c r="A977" s="76" t="s">
        <v>722</v>
      </c>
      <c r="B977" s="76" t="s">
        <v>723</v>
      </c>
      <c r="C977" s="77"/>
      <c r="D977" s="78">
        <v>1</v>
      </c>
      <c r="E977" s="79"/>
      <c r="F977" s="80"/>
      <c r="G977" s="77"/>
      <c r="H977" s="81"/>
      <c r="I977" s="82"/>
      <c r="J977" s="82"/>
      <c r="K977" s="51"/>
      <c r="L977" s="83">
        <v>977</v>
      </c>
      <c r="M977" s="83"/>
      <c r="N977" s="84">
        <v>1</v>
      </c>
      <c r="O977" s="93" t="str">
        <f>REPLACE(INDEX(GroupVertices[Group], MATCH(Edges[[#This Row],[Vertex 1]],GroupVertices[Vertex],0)),1,1,"")</f>
        <v>1</v>
      </c>
      <c r="P977" s="93" t="str">
        <f>REPLACE(INDEX(GroupVertices[Group], MATCH(Edges[[#This Row],[Vertex 2]],GroupVertices[Vertex],0)),1,1,"")</f>
        <v>1</v>
      </c>
    </row>
    <row r="978" spans="1:16" ht="15.75" customHeight="1" thickTop="1" thickBot="1" x14ac:dyDescent="0.3">
      <c r="A978" s="76" t="s">
        <v>277</v>
      </c>
      <c r="B978" s="76" t="s">
        <v>724</v>
      </c>
      <c r="C978" s="77"/>
      <c r="D978" s="78">
        <v>1</v>
      </c>
      <c r="E978" s="79"/>
      <c r="F978" s="80"/>
      <c r="G978" s="77"/>
      <c r="H978" s="81"/>
      <c r="I978" s="82"/>
      <c r="J978" s="82"/>
      <c r="K978" s="51"/>
      <c r="L978" s="83">
        <v>978</v>
      </c>
      <c r="M978" s="83"/>
      <c r="N978" s="84">
        <v>1</v>
      </c>
      <c r="O978" s="93" t="str">
        <f>REPLACE(INDEX(GroupVertices[Group], MATCH(Edges[[#This Row],[Vertex 1]],GroupVertices[Vertex],0)),1,1,"")</f>
        <v>1</v>
      </c>
      <c r="P978" s="93" t="str">
        <f>REPLACE(INDEX(GroupVertices[Group], MATCH(Edges[[#This Row],[Vertex 2]],GroupVertices[Vertex],0)),1,1,"")</f>
        <v>1</v>
      </c>
    </row>
    <row r="979" spans="1:16" ht="15.75" customHeight="1" thickTop="1" thickBot="1" x14ac:dyDescent="0.3">
      <c r="A979" s="76" t="s">
        <v>277</v>
      </c>
      <c r="B979" s="76" t="s">
        <v>313</v>
      </c>
      <c r="C979" s="77"/>
      <c r="D979" s="78">
        <v>1.1428571428571428</v>
      </c>
      <c r="E979" s="79"/>
      <c r="F979" s="80"/>
      <c r="G979" s="77"/>
      <c r="H979" s="81"/>
      <c r="I979" s="82"/>
      <c r="J979" s="82"/>
      <c r="K979" s="51"/>
      <c r="L979" s="83">
        <v>979</v>
      </c>
      <c r="M979" s="83"/>
      <c r="N979" s="84">
        <v>2</v>
      </c>
      <c r="O979" s="93" t="str">
        <f>REPLACE(INDEX(GroupVertices[Group], MATCH(Edges[[#This Row],[Vertex 1]],GroupVertices[Vertex],0)),1,1,"")</f>
        <v>1</v>
      </c>
      <c r="P979" s="93" t="str">
        <f>REPLACE(INDEX(GroupVertices[Group], MATCH(Edges[[#This Row],[Vertex 2]],GroupVertices[Vertex],0)),1,1,"")</f>
        <v>1</v>
      </c>
    </row>
    <row r="980" spans="1:16" ht="15.75" customHeight="1" thickTop="1" thickBot="1" x14ac:dyDescent="0.3">
      <c r="A980" s="76" t="s">
        <v>277</v>
      </c>
      <c r="B980" s="76" t="s">
        <v>255</v>
      </c>
      <c r="C980" s="77"/>
      <c r="D980" s="78">
        <v>1.7142857142857144</v>
      </c>
      <c r="E980" s="79"/>
      <c r="F980" s="80"/>
      <c r="G980" s="77"/>
      <c r="H980" s="81"/>
      <c r="I980" s="82"/>
      <c r="J980" s="82"/>
      <c r="K980" s="51"/>
      <c r="L980" s="83">
        <v>980</v>
      </c>
      <c r="M980" s="83"/>
      <c r="N980" s="84">
        <v>6</v>
      </c>
      <c r="O980" s="93" t="str">
        <f>REPLACE(INDEX(GroupVertices[Group], MATCH(Edges[[#This Row],[Vertex 1]],GroupVertices[Vertex],0)),1,1,"")</f>
        <v>1</v>
      </c>
      <c r="P980" s="93" t="str">
        <f>REPLACE(INDEX(GroupVertices[Group], MATCH(Edges[[#This Row],[Vertex 2]],GroupVertices[Vertex],0)),1,1,"")</f>
        <v>1</v>
      </c>
    </row>
    <row r="981" spans="1:16" ht="15.75" customHeight="1" thickTop="1" thickBot="1" x14ac:dyDescent="0.3">
      <c r="A981" s="76" t="s">
        <v>277</v>
      </c>
      <c r="B981" s="76" t="s">
        <v>299</v>
      </c>
      <c r="C981" s="77"/>
      <c r="D981" s="78">
        <v>1</v>
      </c>
      <c r="E981" s="79"/>
      <c r="F981" s="80"/>
      <c r="G981" s="77"/>
      <c r="H981" s="81"/>
      <c r="I981" s="82"/>
      <c r="J981" s="82"/>
      <c r="K981" s="51"/>
      <c r="L981" s="83">
        <v>981</v>
      </c>
      <c r="M981" s="83"/>
      <c r="N981" s="84">
        <v>1</v>
      </c>
      <c r="O981" s="93" t="str">
        <f>REPLACE(INDEX(GroupVertices[Group], MATCH(Edges[[#This Row],[Vertex 1]],GroupVertices[Vertex],0)),1,1,"")</f>
        <v>1</v>
      </c>
      <c r="P981" s="93" t="str">
        <f>REPLACE(INDEX(GroupVertices[Group], MATCH(Edges[[#This Row],[Vertex 2]],GroupVertices[Vertex],0)),1,1,"")</f>
        <v>1</v>
      </c>
    </row>
    <row r="982" spans="1:16" ht="15.75" customHeight="1" thickTop="1" thickBot="1" x14ac:dyDescent="0.3">
      <c r="A982" s="76" t="s">
        <v>277</v>
      </c>
      <c r="B982" s="76" t="s">
        <v>388</v>
      </c>
      <c r="C982" s="77"/>
      <c r="D982" s="78">
        <v>1.1428571428571428</v>
      </c>
      <c r="E982" s="79"/>
      <c r="F982" s="80"/>
      <c r="G982" s="77"/>
      <c r="H982" s="81"/>
      <c r="I982" s="82"/>
      <c r="J982" s="82"/>
      <c r="K982" s="51"/>
      <c r="L982" s="83">
        <v>982</v>
      </c>
      <c r="M982" s="83"/>
      <c r="N982" s="84">
        <v>2</v>
      </c>
      <c r="O982" s="93" t="str">
        <f>REPLACE(INDEX(GroupVertices[Group], MATCH(Edges[[#This Row],[Vertex 1]],GroupVertices[Vertex],0)),1,1,"")</f>
        <v>1</v>
      </c>
      <c r="P982" s="93" t="str">
        <f>REPLACE(INDEX(GroupVertices[Group], MATCH(Edges[[#This Row],[Vertex 2]],GroupVertices[Vertex],0)),1,1,"")</f>
        <v>1</v>
      </c>
    </row>
    <row r="983" spans="1:16" ht="15.75" customHeight="1" thickTop="1" thickBot="1" x14ac:dyDescent="0.3">
      <c r="A983" s="76" t="s">
        <v>277</v>
      </c>
      <c r="B983" s="76" t="s">
        <v>391</v>
      </c>
      <c r="C983" s="77"/>
      <c r="D983" s="78">
        <v>1.7142857142857144</v>
      </c>
      <c r="E983" s="79"/>
      <c r="F983" s="80"/>
      <c r="G983" s="77"/>
      <c r="H983" s="81"/>
      <c r="I983" s="82"/>
      <c r="J983" s="82"/>
      <c r="K983" s="51"/>
      <c r="L983" s="83">
        <v>983</v>
      </c>
      <c r="M983" s="83"/>
      <c r="N983" s="84">
        <v>6</v>
      </c>
      <c r="O983" s="93" t="str">
        <f>REPLACE(INDEX(GroupVertices[Group], MATCH(Edges[[#This Row],[Vertex 1]],GroupVertices[Vertex],0)),1,1,"")</f>
        <v>1</v>
      </c>
      <c r="P983" s="93" t="str">
        <f>REPLACE(INDEX(GroupVertices[Group], MATCH(Edges[[#This Row],[Vertex 2]],GroupVertices[Vertex],0)),1,1,"")</f>
        <v>1</v>
      </c>
    </row>
    <row r="984" spans="1:16" ht="15.75" customHeight="1" thickTop="1" thickBot="1" x14ac:dyDescent="0.3">
      <c r="A984" s="76" t="s">
        <v>277</v>
      </c>
      <c r="B984" s="76" t="s">
        <v>204</v>
      </c>
      <c r="C984" s="77"/>
      <c r="D984" s="78">
        <v>1.1428571428571428</v>
      </c>
      <c r="E984" s="79"/>
      <c r="F984" s="80"/>
      <c r="G984" s="77"/>
      <c r="H984" s="81"/>
      <c r="I984" s="82"/>
      <c r="J984" s="82"/>
      <c r="K984" s="51"/>
      <c r="L984" s="83">
        <v>984</v>
      </c>
      <c r="M984" s="83"/>
      <c r="N984" s="84">
        <v>2</v>
      </c>
      <c r="O984" s="93" t="str">
        <f>REPLACE(INDEX(GroupVertices[Group], MATCH(Edges[[#This Row],[Vertex 1]],GroupVertices[Vertex],0)),1,1,"")</f>
        <v>1</v>
      </c>
      <c r="P984" s="93" t="str">
        <f>REPLACE(INDEX(GroupVertices[Group], MATCH(Edges[[#This Row],[Vertex 2]],GroupVertices[Vertex],0)),1,1,"")</f>
        <v>1</v>
      </c>
    </row>
    <row r="985" spans="1:16" ht="15.75" customHeight="1" thickTop="1" thickBot="1" x14ac:dyDescent="0.3">
      <c r="A985" s="76" t="s">
        <v>277</v>
      </c>
      <c r="B985" s="76" t="s">
        <v>256</v>
      </c>
      <c r="C985" s="77"/>
      <c r="D985" s="78">
        <v>1.2857142857142856</v>
      </c>
      <c r="E985" s="79"/>
      <c r="F985" s="80"/>
      <c r="G985" s="77"/>
      <c r="H985" s="81"/>
      <c r="I985" s="82"/>
      <c r="J985" s="82"/>
      <c r="K985" s="51"/>
      <c r="L985" s="83">
        <v>985</v>
      </c>
      <c r="M985" s="83"/>
      <c r="N985" s="84">
        <v>3</v>
      </c>
      <c r="O985" s="93" t="str">
        <f>REPLACE(INDEX(GroupVertices[Group], MATCH(Edges[[#This Row],[Vertex 1]],GroupVertices[Vertex],0)),1,1,"")</f>
        <v>1</v>
      </c>
      <c r="P985" s="93" t="str">
        <f>REPLACE(INDEX(GroupVertices[Group], MATCH(Edges[[#This Row],[Vertex 2]],GroupVertices[Vertex],0)),1,1,"")</f>
        <v>1</v>
      </c>
    </row>
    <row r="986" spans="1:16" ht="15.75" customHeight="1" thickTop="1" thickBot="1" x14ac:dyDescent="0.3">
      <c r="A986" s="76" t="s">
        <v>277</v>
      </c>
      <c r="B986" s="76" t="s">
        <v>725</v>
      </c>
      <c r="C986" s="77"/>
      <c r="D986" s="78">
        <v>1</v>
      </c>
      <c r="E986" s="79"/>
      <c r="F986" s="80"/>
      <c r="G986" s="77"/>
      <c r="H986" s="81"/>
      <c r="I986" s="82"/>
      <c r="J986" s="82"/>
      <c r="K986" s="51"/>
      <c r="L986" s="83">
        <v>986</v>
      </c>
      <c r="M986" s="83"/>
      <c r="N986" s="84">
        <v>1</v>
      </c>
      <c r="O986" s="93" t="str">
        <f>REPLACE(INDEX(GroupVertices[Group], MATCH(Edges[[#This Row],[Vertex 1]],GroupVertices[Vertex],0)),1,1,"")</f>
        <v>1</v>
      </c>
      <c r="P986" s="93" t="str">
        <f>REPLACE(INDEX(GroupVertices[Group], MATCH(Edges[[#This Row],[Vertex 2]],GroupVertices[Vertex],0)),1,1,"")</f>
        <v>1</v>
      </c>
    </row>
    <row r="987" spans="1:16" ht="15.75" customHeight="1" thickTop="1" thickBot="1" x14ac:dyDescent="0.3">
      <c r="A987" s="76" t="s">
        <v>277</v>
      </c>
      <c r="B987" s="76" t="s">
        <v>703</v>
      </c>
      <c r="C987" s="77"/>
      <c r="D987" s="78">
        <v>1</v>
      </c>
      <c r="E987" s="79"/>
      <c r="F987" s="80"/>
      <c r="G987" s="77"/>
      <c r="H987" s="81"/>
      <c r="I987" s="82"/>
      <c r="J987" s="82"/>
      <c r="K987" s="51"/>
      <c r="L987" s="83">
        <v>987</v>
      </c>
      <c r="M987" s="83"/>
      <c r="N987" s="84">
        <v>1</v>
      </c>
      <c r="O987" s="93" t="str">
        <f>REPLACE(INDEX(GroupVertices[Group], MATCH(Edges[[#This Row],[Vertex 1]],GroupVertices[Vertex],0)),1,1,"")</f>
        <v>1</v>
      </c>
      <c r="P987" s="93" t="str">
        <f>REPLACE(INDEX(GroupVertices[Group], MATCH(Edges[[#This Row],[Vertex 2]],GroupVertices[Vertex],0)),1,1,"")</f>
        <v>1</v>
      </c>
    </row>
    <row r="988" spans="1:16" ht="15.75" customHeight="1" thickTop="1" thickBot="1" x14ac:dyDescent="0.3">
      <c r="A988" s="76" t="s">
        <v>277</v>
      </c>
      <c r="B988" s="76" t="s">
        <v>285</v>
      </c>
      <c r="C988" s="77"/>
      <c r="D988" s="78">
        <v>2.2857142857142856</v>
      </c>
      <c r="E988" s="79"/>
      <c r="F988" s="80"/>
      <c r="G988" s="77"/>
      <c r="H988" s="81"/>
      <c r="I988" s="82"/>
      <c r="J988" s="82"/>
      <c r="K988" s="51"/>
      <c r="L988" s="83">
        <v>988</v>
      </c>
      <c r="M988" s="83"/>
      <c r="N988" s="84">
        <v>10</v>
      </c>
      <c r="O988" s="93" t="str">
        <f>REPLACE(INDEX(GroupVertices[Group], MATCH(Edges[[#This Row],[Vertex 1]],GroupVertices[Vertex],0)),1,1,"")</f>
        <v>1</v>
      </c>
      <c r="P988" s="93" t="str">
        <f>REPLACE(INDEX(GroupVertices[Group], MATCH(Edges[[#This Row],[Vertex 2]],GroupVertices[Vertex],0)),1,1,"")</f>
        <v>1</v>
      </c>
    </row>
    <row r="989" spans="1:16" ht="15.75" customHeight="1" thickTop="1" thickBot="1" x14ac:dyDescent="0.3">
      <c r="A989" s="76" t="s">
        <v>277</v>
      </c>
      <c r="B989" s="76" t="s">
        <v>492</v>
      </c>
      <c r="C989" s="77"/>
      <c r="D989" s="78">
        <v>1.1428571428571428</v>
      </c>
      <c r="E989" s="79"/>
      <c r="F989" s="80"/>
      <c r="G989" s="77"/>
      <c r="H989" s="81"/>
      <c r="I989" s="82"/>
      <c r="J989" s="82"/>
      <c r="K989" s="51"/>
      <c r="L989" s="83">
        <v>989</v>
      </c>
      <c r="M989" s="83"/>
      <c r="N989" s="84">
        <v>2</v>
      </c>
      <c r="O989" s="93" t="str">
        <f>REPLACE(INDEX(GroupVertices[Group], MATCH(Edges[[#This Row],[Vertex 1]],GroupVertices[Vertex],0)),1,1,"")</f>
        <v>1</v>
      </c>
      <c r="P989" s="93" t="str">
        <f>REPLACE(INDEX(GroupVertices[Group], MATCH(Edges[[#This Row],[Vertex 2]],GroupVertices[Vertex],0)),1,1,"")</f>
        <v>1</v>
      </c>
    </row>
    <row r="990" spans="1:16" ht="15.75" customHeight="1" thickTop="1" thickBot="1" x14ac:dyDescent="0.3">
      <c r="A990" s="76" t="s">
        <v>277</v>
      </c>
      <c r="B990" s="76" t="s">
        <v>352</v>
      </c>
      <c r="C990" s="77"/>
      <c r="D990" s="78">
        <v>1.1428571428571428</v>
      </c>
      <c r="E990" s="79"/>
      <c r="F990" s="80"/>
      <c r="G990" s="77"/>
      <c r="H990" s="81"/>
      <c r="I990" s="82"/>
      <c r="J990" s="82"/>
      <c r="K990" s="51"/>
      <c r="L990" s="83">
        <v>990</v>
      </c>
      <c r="M990" s="83"/>
      <c r="N990" s="84">
        <v>2</v>
      </c>
      <c r="O990" s="93" t="str">
        <f>REPLACE(INDEX(GroupVertices[Group], MATCH(Edges[[#This Row],[Vertex 1]],GroupVertices[Vertex],0)),1,1,"")</f>
        <v>1</v>
      </c>
      <c r="P990" s="93" t="str">
        <f>REPLACE(INDEX(GroupVertices[Group], MATCH(Edges[[#This Row],[Vertex 2]],GroupVertices[Vertex],0)),1,1,"")</f>
        <v>1</v>
      </c>
    </row>
    <row r="991" spans="1:16" ht="15.75" customHeight="1" thickTop="1" thickBot="1" x14ac:dyDescent="0.3">
      <c r="A991" s="76" t="s">
        <v>277</v>
      </c>
      <c r="B991" s="76" t="s">
        <v>497</v>
      </c>
      <c r="C991" s="77"/>
      <c r="D991" s="78">
        <v>1.8571428571428572</v>
      </c>
      <c r="E991" s="79"/>
      <c r="F991" s="80"/>
      <c r="G991" s="77"/>
      <c r="H991" s="81"/>
      <c r="I991" s="82"/>
      <c r="J991" s="82"/>
      <c r="K991" s="51"/>
      <c r="L991" s="83">
        <v>991</v>
      </c>
      <c r="M991" s="83"/>
      <c r="N991" s="84">
        <v>7</v>
      </c>
      <c r="O991" s="93" t="str">
        <f>REPLACE(INDEX(GroupVertices[Group], MATCH(Edges[[#This Row],[Vertex 1]],GroupVertices[Vertex],0)),1,1,"")</f>
        <v>1</v>
      </c>
      <c r="P991" s="93" t="str">
        <f>REPLACE(INDEX(GroupVertices[Group], MATCH(Edges[[#This Row],[Vertex 2]],GroupVertices[Vertex],0)),1,1,"")</f>
        <v>1</v>
      </c>
    </row>
    <row r="992" spans="1:16" ht="15.75" customHeight="1" thickTop="1" thickBot="1" x14ac:dyDescent="0.3">
      <c r="A992" s="76" t="s">
        <v>277</v>
      </c>
      <c r="B992" s="76" t="s">
        <v>691</v>
      </c>
      <c r="C992" s="77"/>
      <c r="D992" s="78">
        <v>1</v>
      </c>
      <c r="E992" s="79"/>
      <c r="F992" s="80"/>
      <c r="G992" s="77"/>
      <c r="H992" s="81"/>
      <c r="I992" s="82"/>
      <c r="J992" s="82"/>
      <c r="K992" s="51"/>
      <c r="L992" s="83">
        <v>992</v>
      </c>
      <c r="M992" s="83"/>
      <c r="N992" s="84">
        <v>1</v>
      </c>
      <c r="O992" s="93" t="str">
        <f>REPLACE(INDEX(GroupVertices[Group], MATCH(Edges[[#This Row],[Vertex 1]],GroupVertices[Vertex],0)),1,1,"")</f>
        <v>1</v>
      </c>
      <c r="P992" s="93" t="str">
        <f>REPLACE(INDEX(GroupVertices[Group], MATCH(Edges[[#This Row],[Vertex 2]],GroupVertices[Vertex],0)),1,1,"")</f>
        <v>1</v>
      </c>
    </row>
    <row r="993" spans="1:16" ht="15.75" customHeight="1" thickTop="1" thickBot="1" x14ac:dyDescent="0.3">
      <c r="A993" s="76" t="s">
        <v>277</v>
      </c>
      <c r="B993" s="76" t="s">
        <v>583</v>
      </c>
      <c r="C993" s="77"/>
      <c r="D993" s="78">
        <v>1.2857142857142856</v>
      </c>
      <c r="E993" s="79"/>
      <c r="F993" s="80"/>
      <c r="G993" s="77"/>
      <c r="H993" s="81"/>
      <c r="I993" s="82"/>
      <c r="J993" s="82"/>
      <c r="K993" s="51"/>
      <c r="L993" s="83">
        <v>993</v>
      </c>
      <c r="M993" s="83"/>
      <c r="N993" s="84">
        <v>3</v>
      </c>
      <c r="O993" s="93" t="str">
        <f>REPLACE(INDEX(GroupVertices[Group], MATCH(Edges[[#This Row],[Vertex 1]],GroupVertices[Vertex],0)),1,1,"")</f>
        <v>1</v>
      </c>
      <c r="P993" s="93" t="str">
        <f>REPLACE(INDEX(GroupVertices[Group], MATCH(Edges[[#This Row],[Vertex 2]],GroupVertices[Vertex],0)),1,1,"")</f>
        <v>1</v>
      </c>
    </row>
    <row r="994" spans="1:16" ht="15.75" customHeight="1" thickTop="1" thickBot="1" x14ac:dyDescent="0.3">
      <c r="A994" s="76" t="s">
        <v>277</v>
      </c>
      <c r="B994" s="76" t="s">
        <v>647</v>
      </c>
      <c r="C994" s="77"/>
      <c r="D994" s="78">
        <v>1</v>
      </c>
      <c r="E994" s="79"/>
      <c r="F994" s="80"/>
      <c r="G994" s="77"/>
      <c r="H994" s="81"/>
      <c r="I994" s="82"/>
      <c r="J994" s="82"/>
      <c r="K994" s="51"/>
      <c r="L994" s="83">
        <v>994</v>
      </c>
      <c r="M994" s="83"/>
      <c r="N994" s="84">
        <v>1</v>
      </c>
      <c r="O994" s="93" t="str">
        <f>REPLACE(INDEX(GroupVertices[Group], MATCH(Edges[[#This Row],[Vertex 1]],GroupVertices[Vertex],0)),1,1,"")</f>
        <v>1</v>
      </c>
      <c r="P994" s="93" t="str">
        <f>REPLACE(INDEX(GroupVertices[Group], MATCH(Edges[[#This Row],[Vertex 2]],GroupVertices[Vertex],0)),1,1,"")</f>
        <v>1</v>
      </c>
    </row>
    <row r="995" spans="1:16" ht="15.75" customHeight="1" thickTop="1" thickBot="1" x14ac:dyDescent="0.3">
      <c r="A995" s="76" t="s">
        <v>277</v>
      </c>
      <c r="B995" s="76" t="s">
        <v>648</v>
      </c>
      <c r="C995" s="77"/>
      <c r="D995" s="78">
        <v>1</v>
      </c>
      <c r="E995" s="79"/>
      <c r="F995" s="80"/>
      <c r="G995" s="77"/>
      <c r="H995" s="81"/>
      <c r="I995" s="82"/>
      <c r="J995" s="82"/>
      <c r="K995" s="51"/>
      <c r="L995" s="83">
        <v>995</v>
      </c>
      <c r="M995" s="83"/>
      <c r="N995" s="84">
        <v>1</v>
      </c>
      <c r="O995" s="93" t="str">
        <f>REPLACE(INDEX(GroupVertices[Group], MATCH(Edges[[#This Row],[Vertex 1]],GroupVertices[Vertex],0)),1,1,"")</f>
        <v>1</v>
      </c>
      <c r="P995" s="93" t="str">
        <f>REPLACE(INDEX(GroupVertices[Group], MATCH(Edges[[#This Row],[Vertex 2]],GroupVertices[Vertex],0)),1,1,"")</f>
        <v>1</v>
      </c>
    </row>
    <row r="996" spans="1:16" ht="15.75" customHeight="1" thickTop="1" thickBot="1" x14ac:dyDescent="0.3">
      <c r="A996" s="76" t="s">
        <v>277</v>
      </c>
      <c r="B996" s="76" t="s">
        <v>376</v>
      </c>
      <c r="C996" s="77"/>
      <c r="D996" s="78">
        <v>1.2857142857142856</v>
      </c>
      <c r="E996" s="79"/>
      <c r="F996" s="80"/>
      <c r="G996" s="77"/>
      <c r="H996" s="81"/>
      <c r="I996" s="82"/>
      <c r="J996" s="82"/>
      <c r="K996" s="51"/>
      <c r="L996" s="83">
        <v>996</v>
      </c>
      <c r="M996" s="83"/>
      <c r="N996" s="84">
        <v>3</v>
      </c>
      <c r="O996" s="93" t="str">
        <f>REPLACE(INDEX(GroupVertices[Group], MATCH(Edges[[#This Row],[Vertex 1]],GroupVertices[Vertex],0)),1,1,"")</f>
        <v>1</v>
      </c>
      <c r="P996" s="93" t="str">
        <f>REPLACE(INDEX(GroupVertices[Group], MATCH(Edges[[#This Row],[Vertex 2]],GroupVertices[Vertex],0)),1,1,"")</f>
        <v>1</v>
      </c>
    </row>
    <row r="997" spans="1:16" ht="15.75" customHeight="1" thickTop="1" thickBot="1" x14ac:dyDescent="0.3">
      <c r="A997" s="76" t="s">
        <v>277</v>
      </c>
      <c r="B997" s="76" t="s">
        <v>561</v>
      </c>
      <c r="C997" s="77"/>
      <c r="D997" s="78">
        <v>1.1428571428571428</v>
      </c>
      <c r="E997" s="79"/>
      <c r="F997" s="80"/>
      <c r="G997" s="77"/>
      <c r="H997" s="81"/>
      <c r="I997" s="82"/>
      <c r="J997" s="82"/>
      <c r="K997" s="51"/>
      <c r="L997" s="83">
        <v>997</v>
      </c>
      <c r="M997" s="83"/>
      <c r="N997" s="84">
        <v>2</v>
      </c>
      <c r="O997" s="93" t="str">
        <f>REPLACE(INDEX(GroupVertices[Group], MATCH(Edges[[#This Row],[Vertex 1]],GroupVertices[Vertex],0)),1,1,"")</f>
        <v>1</v>
      </c>
      <c r="P997" s="93" t="str">
        <f>REPLACE(INDEX(GroupVertices[Group], MATCH(Edges[[#This Row],[Vertex 2]],GroupVertices[Vertex],0)),1,1,"")</f>
        <v>1</v>
      </c>
    </row>
    <row r="998" spans="1:16" ht="15.75" customHeight="1" thickTop="1" thickBot="1" x14ac:dyDescent="0.3">
      <c r="A998" s="76" t="s">
        <v>277</v>
      </c>
      <c r="B998" s="76" t="s">
        <v>438</v>
      </c>
      <c r="C998" s="77"/>
      <c r="D998" s="78">
        <v>3.1428571428571428</v>
      </c>
      <c r="E998" s="79"/>
      <c r="F998" s="80"/>
      <c r="G998" s="77"/>
      <c r="H998" s="81"/>
      <c r="I998" s="82"/>
      <c r="J998" s="82"/>
      <c r="K998" s="51"/>
      <c r="L998" s="83">
        <v>998</v>
      </c>
      <c r="M998" s="83"/>
      <c r="N998" s="84">
        <v>16</v>
      </c>
      <c r="O998" s="93" t="str">
        <f>REPLACE(INDEX(GroupVertices[Group], MATCH(Edges[[#This Row],[Vertex 1]],GroupVertices[Vertex],0)),1,1,"")</f>
        <v>1</v>
      </c>
      <c r="P998" s="93" t="str">
        <f>REPLACE(INDEX(GroupVertices[Group], MATCH(Edges[[#This Row],[Vertex 2]],GroupVertices[Vertex],0)),1,1,"")</f>
        <v>1</v>
      </c>
    </row>
    <row r="999" spans="1:16" ht="15.75" customHeight="1" thickTop="1" thickBot="1" x14ac:dyDescent="0.3">
      <c r="A999" s="76" t="s">
        <v>277</v>
      </c>
      <c r="B999" s="76" t="s">
        <v>603</v>
      </c>
      <c r="C999" s="77"/>
      <c r="D999" s="78">
        <v>1</v>
      </c>
      <c r="E999" s="79"/>
      <c r="F999" s="80"/>
      <c r="G999" s="77"/>
      <c r="H999" s="81"/>
      <c r="I999" s="82"/>
      <c r="J999" s="82"/>
      <c r="K999" s="51"/>
      <c r="L999" s="83">
        <v>999</v>
      </c>
      <c r="M999" s="83"/>
      <c r="N999" s="84">
        <v>1</v>
      </c>
      <c r="O999" s="93" t="str">
        <f>REPLACE(INDEX(GroupVertices[Group], MATCH(Edges[[#This Row],[Vertex 1]],GroupVertices[Vertex],0)),1,1,"")</f>
        <v>1</v>
      </c>
      <c r="P999" s="93" t="str">
        <f>REPLACE(INDEX(GroupVertices[Group], MATCH(Edges[[#This Row],[Vertex 2]],GroupVertices[Vertex],0)),1,1,"")</f>
        <v>1</v>
      </c>
    </row>
    <row r="1000" spans="1:16" ht="15.75" customHeight="1" thickTop="1" thickBot="1" x14ac:dyDescent="0.3">
      <c r="A1000" s="76" t="s">
        <v>277</v>
      </c>
      <c r="B1000" s="76" t="s">
        <v>584</v>
      </c>
      <c r="C1000" s="77"/>
      <c r="D1000" s="78">
        <v>1.1428571428571428</v>
      </c>
      <c r="E1000" s="79"/>
      <c r="F1000" s="80"/>
      <c r="G1000" s="77"/>
      <c r="H1000" s="81"/>
      <c r="I1000" s="82"/>
      <c r="J1000" s="82"/>
      <c r="K1000" s="51"/>
      <c r="L1000" s="83">
        <v>1000</v>
      </c>
      <c r="M1000" s="83"/>
      <c r="N1000" s="84">
        <v>2</v>
      </c>
      <c r="O1000" s="93" t="str">
        <f>REPLACE(INDEX(GroupVertices[Group], MATCH(Edges[[#This Row],[Vertex 1]],GroupVertices[Vertex],0)),1,1,"")</f>
        <v>1</v>
      </c>
      <c r="P1000" s="93" t="str">
        <f>REPLACE(INDEX(GroupVertices[Group], MATCH(Edges[[#This Row],[Vertex 2]],GroupVertices[Vertex],0)),1,1,"")</f>
        <v>1</v>
      </c>
    </row>
    <row r="1001" spans="1:16" ht="15.75" customHeight="1" thickTop="1" thickBot="1" x14ac:dyDescent="0.3">
      <c r="A1001" s="76" t="s">
        <v>682</v>
      </c>
      <c r="B1001" s="76" t="s">
        <v>683</v>
      </c>
      <c r="C1001" s="77"/>
      <c r="D1001" s="78">
        <v>1</v>
      </c>
      <c r="E1001" s="79"/>
      <c r="F1001" s="80"/>
      <c r="G1001" s="77"/>
      <c r="H1001" s="81"/>
      <c r="I1001" s="82"/>
      <c r="J1001" s="82"/>
      <c r="K1001" s="51"/>
      <c r="L1001" s="83">
        <v>1001</v>
      </c>
      <c r="M1001" s="83"/>
      <c r="N1001" s="84">
        <v>1</v>
      </c>
      <c r="O1001" s="93" t="str">
        <f>REPLACE(INDEX(GroupVertices[Group], MATCH(Edges[[#This Row],[Vertex 1]],GroupVertices[Vertex],0)),1,1,"")</f>
        <v>9</v>
      </c>
      <c r="P1001" s="93" t="str">
        <f>REPLACE(INDEX(GroupVertices[Group], MATCH(Edges[[#This Row],[Vertex 2]],GroupVertices[Vertex],0)),1,1,"")</f>
        <v>9</v>
      </c>
    </row>
    <row r="1002" spans="1:16" ht="15.75" customHeight="1" thickTop="1" thickBot="1" x14ac:dyDescent="0.3">
      <c r="A1002" s="76" t="s">
        <v>309</v>
      </c>
      <c r="B1002" s="76" t="s">
        <v>310</v>
      </c>
      <c r="C1002" s="77"/>
      <c r="D1002" s="78">
        <v>1</v>
      </c>
      <c r="E1002" s="79"/>
      <c r="F1002" s="80"/>
      <c r="G1002" s="77"/>
      <c r="H1002" s="81"/>
      <c r="I1002" s="82"/>
      <c r="J1002" s="82"/>
      <c r="K1002" s="51"/>
      <c r="L1002" s="83">
        <v>1002</v>
      </c>
      <c r="M1002" s="83"/>
      <c r="N1002" s="84">
        <v>1</v>
      </c>
      <c r="O1002" s="93" t="str">
        <f>REPLACE(INDEX(GroupVertices[Group], MATCH(Edges[[#This Row],[Vertex 1]],GroupVertices[Vertex],0)),1,1,"")</f>
        <v>5</v>
      </c>
      <c r="P1002" s="93" t="str">
        <f>REPLACE(INDEX(GroupVertices[Group], MATCH(Edges[[#This Row],[Vertex 2]],GroupVertices[Vertex],0)),1,1,"")</f>
        <v>5</v>
      </c>
    </row>
    <row r="1003" spans="1:16" ht="15.75" customHeight="1" thickTop="1" thickBot="1" x14ac:dyDescent="0.3">
      <c r="A1003" s="76" t="s">
        <v>309</v>
      </c>
      <c r="B1003" s="76" t="s">
        <v>311</v>
      </c>
      <c r="C1003" s="77"/>
      <c r="D1003" s="78">
        <v>1</v>
      </c>
      <c r="E1003" s="79"/>
      <c r="F1003" s="80"/>
      <c r="G1003" s="77"/>
      <c r="H1003" s="81"/>
      <c r="I1003" s="82"/>
      <c r="J1003" s="82"/>
      <c r="K1003" s="51"/>
      <c r="L1003" s="83">
        <v>1003</v>
      </c>
      <c r="M1003" s="83"/>
      <c r="N1003" s="84">
        <v>1</v>
      </c>
      <c r="O1003" s="93" t="str">
        <f>REPLACE(INDEX(GroupVertices[Group], MATCH(Edges[[#This Row],[Vertex 1]],GroupVertices[Vertex],0)),1,1,"")</f>
        <v>5</v>
      </c>
      <c r="P1003" s="93" t="str">
        <f>REPLACE(INDEX(GroupVertices[Group], MATCH(Edges[[#This Row],[Vertex 2]],GroupVertices[Vertex],0)),1,1,"")</f>
        <v>5</v>
      </c>
    </row>
    <row r="1004" spans="1:16" ht="15.75" customHeight="1" thickTop="1" thickBot="1" x14ac:dyDescent="0.3">
      <c r="A1004" s="76" t="s">
        <v>495</v>
      </c>
      <c r="B1004" s="76" t="s">
        <v>492</v>
      </c>
      <c r="C1004" s="77"/>
      <c r="D1004" s="78">
        <v>1.2857142857142856</v>
      </c>
      <c r="E1004" s="79"/>
      <c r="F1004" s="80"/>
      <c r="G1004" s="77"/>
      <c r="H1004" s="81"/>
      <c r="I1004" s="82"/>
      <c r="J1004" s="82"/>
      <c r="K1004" s="51"/>
      <c r="L1004" s="83">
        <v>1004</v>
      </c>
      <c r="M1004" s="83"/>
      <c r="N1004" s="84">
        <v>3</v>
      </c>
      <c r="O1004" s="93" t="str">
        <f>REPLACE(INDEX(GroupVertices[Group], MATCH(Edges[[#This Row],[Vertex 1]],GroupVertices[Vertex],0)),1,1,"")</f>
        <v>1</v>
      </c>
      <c r="P1004" s="93" t="str">
        <f>REPLACE(INDEX(GroupVertices[Group], MATCH(Edges[[#This Row],[Vertex 2]],GroupVertices[Vertex],0)),1,1,"")</f>
        <v>1</v>
      </c>
    </row>
    <row r="1005" spans="1:16" ht="15.75" customHeight="1" thickTop="1" thickBot="1" x14ac:dyDescent="0.3">
      <c r="A1005" s="76" t="s">
        <v>495</v>
      </c>
      <c r="B1005" s="76" t="s">
        <v>726</v>
      </c>
      <c r="C1005" s="77"/>
      <c r="D1005" s="78">
        <v>1</v>
      </c>
      <c r="E1005" s="79"/>
      <c r="F1005" s="80"/>
      <c r="G1005" s="77"/>
      <c r="H1005" s="81"/>
      <c r="I1005" s="82"/>
      <c r="J1005" s="82"/>
      <c r="K1005" s="51"/>
      <c r="L1005" s="83">
        <v>1005</v>
      </c>
      <c r="M1005" s="83"/>
      <c r="N1005" s="84">
        <v>1</v>
      </c>
      <c r="O1005" s="93" t="str">
        <f>REPLACE(INDEX(GroupVertices[Group], MATCH(Edges[[#This Row],[Vertex 1]],GroupVertices[Vertex],0)),1,1,"")</f>
        <v>1</v>
      </c>
      <c r="P1005" s="93" t="str">
        <f>REPLACE(INDEX(GroupVertices[Group], MATCH(Edges[[#This Row],[Vertex 2]],GroupVertices[Vertex],0)),1,1,"")</f>
        <v>1</v>
      </c>
    </row>
    <row r="1006" spans="1:16" ht="15.75" customHeight="1" thickTop="1" thickBot="1" x14ac:dyDescent="0.3">
      <c r="A1006" s="76" t="s">
        <v>495</v>
      </c>
      <c r="B1006" s="76" t="s">
        <v>323</v>
      </c>
      <c r="C1006" s="77"/>
      <c r="D1006" s="78">
        <v>1</v>
      </c>
      <c r="E1006" s="79"/>
      <c r="F1006" s="80"/>
      <c r="G1006" s="77"/>
      <c r="H1006" s="81"/>
      <c r="I1006" s="82"/>
      <c r="J1006" s="82"/>
      <c r="K1006" s="51"/>
      <c r="L1006" s="83">
        <v>1006</v>
      </c>
      <c r="M1006" s="83"/>
      <c r="N1006" s="84">
        <v>1</v>
      </c>
      <c r="O1006" s="93" t="str">
        <f>REPLACE(INDEX(GroupVertices[Group], MATCH(Edges[[#This Row],[Vertex 1]],GroupVertices[Vertex],0)),1,1,"")</f>
        <v>1</v>
      </c>
      <c r="P1006" s="93" t="str">
        <f>REPLACE(INDEX(GroupVertices[Group], MATCH(Edges[[#This Row],[Vertex 2]],GroupVertices[Vertex],0)),1,1,"")</f>
        <v>1</v>
      </c>
    </row>
    <row r="1007" spans="1:16" ht="15.75" customHeight="1" thickTop="1" thickBot="1" x14ac:dyDescent="0.3">
      <c r="A1007" s="76" t="s">
        <v>601</v>
      </c>
      <c r="B1007" s="76" t="s">
        <v>602</v>
      </c>
      <c r="C1007" s="77"/>
      <c r="D1007" s="78">
        <v>1</v>
      </c>
      <c r="E1007" s="79"/>
      <c r="F1007" s="80"/>
      <c r="G1007" s="77"/>
      <c r="H1007" s="81"/>
      <c r="I1007" s="82"/>
      <c r="J1007" s="82"/>
      <c r="K1007" s="51"/>
      <c r="L1007" s="83">
        <v>1007</v>
      </c>
      <c r="M1007" s="83"/>
      <c r="N1007" s="84">
        <v>1</v>
      </c>
      <c r="O1007" s="93" t="str">
        <f>REPLACE(INDEX(GroupVertices[Group], MATCH(Edges[[#This Row],[Vertex 1]],GroupVertices[Vertex],0)),1,1,"")</f>
        <v>1</v>
      </c>
      <c r="P1007" s="93" t="str">
        <f>REPLACE(INDEX(GroupVertices[Group], MATCH(Edges[[#This Row],[Vertex 2]],GroupVertices[Vertex],0)),1,1,"")</f>
        <v>1</v>
      </c>
    </row>
    <row r="1008" spans="1:16" ht="15.75" customHeight="1" thickTop="1" thickBot="1" x14ac:dyDescent="0.3">
      <c r="A1008" s="76" t="s">
        <v>601</v>
      </c>
      <c r="B1008" s="76" t="s">
        <v>412</v>
      </c>
      <c r="C1008" s="77"/>
      <c r="D1008" s="78">
        <v>1.1428571428571428</v>
      </c>
      <c r="E1008" s="79"/>
      <c r="F1008" s="80"/>
      <c r="G1008" s="77"/>
      <c r="H1008" s="81"/>
      <c r="I1008" s="82"/>
      <c r="J1008" s="82"/>
      <c r="K1008" s="51"/>
      <c r="L1008" s="83">
        <v>1008</v>
      </c>
      <c r="M1008" s="83"/>
      <c r="N1008" s="84">
        <v>2</v>
      </c>
      <c r="O1008" s="93" t="str">
        <f>REPLACE(INDEX(GroupVertices[Group], MATCH(Edges[[#This Row],[Vertex 1]],GroupVertices[Vertex],0)),1,1,"")</f>
        <v>1</v>
      </c>
      <c r="P1008" s="93" t="str">
        <f>REPLACE(INDEX(GroupVertices[Group], MATCH(Edges[[#This Row],[Vertex 2]],GroupVertices[Vertex],0)),1,1,"")</f>
        <v>1</v>
      </c>
    </row>
    <row r="1009" spans="1:16" ht="15.75" customHeight="1" thickTop="1" thickBot="1" x14ac:dyDescent="0.3">
      <c r="A1009" s="76" t="s">
        <v>727</v>
      </c>
      <c r="B1009" s="76" t="s">
        <v>728</v>
      </c>
      <c r="C1009" s="77"/>
      <c r="D1009" s="78">
        <v>1.1428571428571428</v>
      </c>
      <c r="E1009" s="79"/>
      <c r="F1009" s="80"/>
      <c r="G1009" s="77"/>
      <c r="H1009" s="81"/>
      <c r="I1009" s="82"/>
      <c r="J1009" s="82"/>
      <c r="K1009" s="51"/>
      <c r="L1009" s="83">
        <v>1009</v>
      </c>
      <c r="M1009" s="83"/>
      <c r="N1009" s="84">
        <v>2</v>
      </c>
      <c r="O1009" s="93" t="str">
        <f>REPLACE(INDEX(GroupVertices[Group], MATCH(Edges[[#This Row],[Vertex 1]],GroupVertices[Vertex],0)),1,1,"")</f>
        <v>20</v>
      </c>
      <c r="P1009" s="93" t="str">
        <f>REPLACE(INDEX(GroupVertices[Group], MATCH(Edges[[#This Row],[Vertex 2]],GroupVertices[Vertex],0)),1,1,"")</f>
        <v>20</v>
      </c>
    </row>
    <row r="1010" spans="1:16" ht="15.75" customHeight="1" thickTop="1" thickBot="1" x14ac:dyDescent="0.3">
      <c r="A1010" s="76" t="s">
        <v>727</v>
      </c>
      <c r="B1010" s="76" t="s">
        <v>729</v>
      </c>
      <c r="C1010" s="77"/>
      <c r="D1010" s="78">
        <v>1.1428571428571428</v>
      </c>
      <c r="E1010" s="79"/>
      <c r="F1010" s="80"/>
      <c r="G1010" s="77"/>
      <c r="H1010" s="81"/>
      <c r="I1010" s="82"/>
      <c r="J1010" s="82"/>
      <c r="K1010" s="51"/>
      <c r="L1010" s="83">
        <v>1010</v>
      </c>
      <c r="M1010" s="83"/>
      <c r="N1010" s="84">
        <v>2</v>
      </c>
      <c r="O1010" s="93" t="str">
        <f>REPLACE(INDEX(GroupVertices[Group], MATCH(Edges[[#This Row],[Vertex 1]],GroupVertices[Vertex],0)),1,1,"")</f>
        <v>20</v>
      </c>
      <c r="P1010" s="93" t="str">
        <f>REPLACE(INDEX(GroupVertices[Group], MATCH(Edges[[#This Row],[Vertex 2]],GroupVertices[Vertex],0)),1,1,"")</f>
        <v>20</v>
      </c>
    </row>
    <row r="1011" spans="1:16" ht="15.75" customHeight="1" thickTop="1" thickBot="1" x14ac:dyDescent="0.3">
      <c r="A1011" s="76" t="s">
        <v>724</v>
      </c>
      <c r="B1011" s="76" t="s">
        <v>255</v>
      </c>
      <c r="C1011" s="77"/>
      <c r="D1011" s="78">
        <v>1</v>
      </c>
      <c r="E1011" s="79"/>
      <c r="F1011" s="80"/>
      <c r="G1011" s="77"/>
      <c r="H1011" s="81"/>
      <c r="I1011" s="82"/>
      <c r="J1011" s="82"/>
      <c r="K1011" s="51"/>
      <c r="L1011" s="83">
        <v>1011</v>
      </c>
      <c r="M1011" s="83"/>
      <c r="N1011" s="84">
        <v>1</v>
      </c>
      <c r="O1011" s="93" t="str">
        <f>REPLACE(INDEX(GroupVertices[Group], MATCH(Edges[[#This Row],[Vertex 1]],GroupVertices[Vertex],0)),1,1,"")</f>
        <v>1</v>
      </c>
      <c r="P1011" s="93" t="str">
        <f>REPLACE(INDEX(GroupVertices[Group], MATCH(Edges[[#This Row],[Vertex 2]],GroupVertices[Vertex],0)),1,1,"")</f>
        <v>1</v>
      </c>
    </row>
    <row r="1012" spans="1:16" ht="15.75" customHeight="1" thickTop="1" thickBot="1" x14ac:dyDescent="0.3">
      <c r="A1012" s="76" t="s">
        <v>724</v>
      </c>
      <c r="B1012" s="76" t="s">
        <v>703</v>
      </c>
      <c r="C1012" s="77"/>
      <c r="D1012" s="78">
        <v>1</v>
      </c>
      <c r="E1012" s="79"/>
      <c r="F1012" s="80"/>
      <c r="G1012" s="77"/>
      <c r="H1012" s="81"/>
      <c r="I1012" s="82"/>
      <c r="J1012" s="82"/>
      <c r="K1012" s="51"/>
      <c r="L1012" s="83">
        <v>1012</v>
      </c>
      <c r="M1012" s="83"/>
      <c r="N1012" s="84">
        <v>1</v>
      </c>
      <c r="O1012" s="93" t="str">
        <f>REPLACE(INDEX(GroupVertices[Group], MATCH(Edges[[#This Row],[Vertex 1]],GroupVertices[Vertex],0)),1,1,"")</f>
        <v>1</v>
      </c>
      <c r="P1012" s="93" t="str">
        <f>REPLACE(INDEX(GroupVertices[Group], MATCH(Edges[[#This Row],[Vertex 2]],GroupVertices[Vertex],0)),1,1,"")</f>
        <v>1</v>
      </c>
    </row>
    <row r="1013" spans="1:16" ht="15.75" customHeight="1" thickTop="1" thickBot="1" x14ac:dyDescent="0.3">
      <c r="A1013" s="76" t="s">
        <v>354</v>
      </c>
      <c r="B1013" s="76" t="s">
        <v>700</v>
      </c>
      <c r="C1013" s="77"/>
      <c r="D1013" s="78">
        <v>1.1428571428571428</v>
      </c>
      <c r="E1013" s="79"/>
      <c r="F1013" s="80"/>
      <c r="G1013" s="77"/>
      <c r="H1013" s="81"/>
      <c r="I1013" s="82"/>
      <c r="J1013" s="82"/>
      <c r="K1013" s="51"/>
      <c r="L1013" s="83">
        <v>1013</v>
      </c>
      <c r="M1013" s="83"/>
      <c r="N1013" s="84">
        <v>2</v>
      </c>
      <c r="O1013" s="93" t="str">
        <f>REPLACE(INDEX(GroupVertices[Group], MATCH(Edges[[#This Row],[Vertex 1]],GroupVertices[Vertex],0)),1,1,"")</f>
        <v>1</v>
      </c>
      <c r="P1013" s="93" t="str">
        <f>REPLACE(INDEX(GroupVertices[Group], MATCH(Edges[[#This Row],[Vertex 2]],GroupVertices[Vertex],0)),1,1,"")</f>
        <v>1</v>
      </c>
    </row>
    <row r="1014" spans="1:16" ht="15.75" customHeight="1" thickTop="1" thickBot="1" x14ac:dyDescent="0.3">
      <c r="A1014" s="76" t="s">
        <v>354</v>
      </c>
      <c r="B1014" s="76" t="s">
        <v>255</v>
      </c>
      <c r="C1014" s="77"/>
      <c r="D1014" s="78">
        <v>2</v>
      </c>
      <c r="E1014" s="79"/>
      <c r="F1014" s="80"/>
      <c r="G1014" s="77"/>
      <c r="H1014" s="81"/>
      <c r="I1014" s="82"/>
      <c r="J1014" s="82"/>
      <c r="K1014" s="51"/>
      <c r="L1014" s="83">
        <v>1014</v>
      </c>
      <c r="M1014" s="83"/>
      <c r="N1014" s="84">
        <v>8</v>
      </c>
      <c r="O1014" s="93" t="str">
        <f>REPLACE(INDEX(GroupVertices[Group], MATCH(Edges[[#This Row],[Vertex 1]],GroupVertices[Vertex],0)),1,1,"")</f>
        <v>1</v>
      </c>
      <c r="P1014" s="93" t="str">
        <f>REPLACE(INDEX(GroupVertices[Group], MATCH(Edges[[#This Row],[Vertex 2]],GroupVertices[Vertex],0)),1,1,"")</f>
        <v>1</v>
      </c>
    </row>
    <row r="1015" spans="1:16" ht="15.75" customHeight="1" thickTop="1" thickBot="1" x14ac:dyDescent="0.3">
      <c r="A1015" s="76" t="s">
        <v>354</v>
      </c>
      <c r="B1015" s="76" t="s">
        <v>355</v>
      </c>
      <c r="C1015" s="77"/>
      <c r="D1015" s="78">
        <v>1.5714285714285714</v>
      </c>
      <c r="E1015" s="79"/>
      <c r="F1015" s="80"/>
      <c r="G1015" s="77"/>
      <c r="H1015" s="81"/>
      <c r="I1015" s="82"/>
      <c r="J1015" s="82"/>
      <c r="K1015" s="51"/>
      <c r="L1015" s="83">
        <v>1015</v>
      </c>
      <c r="M1015" s="83"/>
      <c r="N1015" s="84">
        <v>5</v>
      </c>
      <c r="O1015" s="93" t="str">
        <f>REPLACE(INDEX(GroupVertices[Group], MATCH(Edges[[#This Row],[Vertex 1]],GroupVertices[Vertex],0)),1,1,"")</f>
        <v>1</v>
      </c>
      <c r="P1015" s="93" t="str">
        <f>REPLACE(INDEX(GroupVertices[Group], MATCH(Edges[[#This Row],[Vertex 2]],GroupVertices[Vertex],0)),1,1,"")</f>
        <v>1</v>
      </c>
    </row>
    <row r="1016" spans="1:16" ht="15.75" customHeight="1" thickTop="1" thickBot="1" x14ac:dyDescent="0.3">
      <c r="A1016" s="76" t="s">
        <v>354</v>
      </c>
      <c r="B1016" s="76" t="s">
        <v>730</v>
      </c>
      <c r="C1016" s="77"/>
      <c r="D1016" s="78">
        <v>1</v>
      </c>
      <c r="E1016" s="79"/>
      <c r="F1016" s="80"/>
      <c r="G1016" s="77"/>
      <c r="H1016" s="81"/>
      <c r="I1016" s="82"/>
      <c r="J1016" s="82"/>
      <c r="K1016" s="51"/>
      <c r="L1016" s="83">
        <v>1016</v>
      </c>
      <c r="M1016" s="83"/>
      <c r="N1016" s="84">
        <v>1</v>
      </c>
      <c r="O1016" s="93" t="str">
        <f>REPLACE(INDEX(GroupVertices[Group], MATCH(Edges[[#This Row],[Vertex 1]],GroupVertices[Vertex],0)),1,1,"")</f>
        <v>1</v>
      </c>
      <c r="P1016" s="93" t="str">
        <f>REPLACE(INDEX(GroupVertices[Group], MATCH(Edges[[#This Row],[Vertex 2]],GroupVertices[Vertex],0)),1,1,"")</f>
        <v>1</v>
      </c>
    </row>
    <row r="1017" spans="1:16" ht="15.75" customHeight="1" thickTop="1" thickBot="1" x14ac:dyDescent="0.3">
      <c r="A1017" s="76" t="s">
        <v>354</v>
      </c>
      <c r="B1017" s="76" t="s">
        <v>419</v>
      </c>
      <c r="C1017" s="77"/>
      <c r="D1017" s="78">
        <v>2</v>
      </c>
      <c r="E1017" s="79"/>
      <c r="F1017" s="80"/>
      <c r="G1017" s="77"/>
      <c r="H1017" s="81"/>
      <c r="I1017" s="82"/>
      <c r="J1017" s="82"/>
      <c r="K1017" s="51"/>
      <c r="L1017" s="83">
        <v>1017</v>
      </c>
      <c r="M1017" s="83"/>
      <c r="N1017" s="84">
        <v>8</v>
      </c>
      <c r="O1017" s="93" t="str">
        <f>REPLACE(INDEX(GroupVertices[Group], MATCH(Edges[[#This Row],[Vertex 1]],GroupVertices[Vertex],0)),1,1,"")</f>
        <v>1</v>
      </c>
      <c r="P1017" s="93" t="str">
        <f>REPLACE(INDEX(GroupVertices[Group], MATCH(Edges[[#This Row],[Vertex 2]],GroupVertices[Vertex],0)),1,1,"")</f>
        <v>1</v>
      </c>
    </row>
    <row r="1018" spans="1:16" ht="15.75" customHeight="1" thickTop="1" thickBot="1" x14ac:dyDescent="0.3">
      <c r="A1018" s="76" t="s">
        <v>354</v>
      </c>
      <c r="B1018" s="76" t="s">
        <v>731</v>
      </c>
      <c r="C1018" s="77"/>
      <c r="D1018" s="78">
        <v>1.1428571428571428</v>
      </c>
      <c r="E1018" s="79"/>
      <c r="F1018" s="80"/>
      <c r="G1018" s="77"/>
      <c r="H1018" s="81"/>
      <c r="I1018" s="82"/>
      <c r="J1018" s="82"/>
      <c r="K1018" s="51"/>
      <c r="L1018" s="83">
        <v>1018</v>
      </c>
      <c r="M1018" s="83"/>
      <c r="N1018" s="84">
        <v>2</v>
      </c>
      <c r="O1018" s="93" t="str">
        <f>REPLACE(INDEX(GroupVertices[Group], MATCH(Edges[[#This Row],[Vertex 1]],GroupVertices[Vertex],0)),1,1,"")</f>
        <v>1</v>
      </c>
      <c r="P1018" s="93" t="str">
        <f>REPLACE(INDEX(GroupVertices[Group], MATCH(Edges[[#This Row],[Vertex 2]],GroupVertices[Vertex],0)),1,1,"")</f>
        <v>1</v>
      </c>
    </row>
    <row r="1019" spans="1:16" ht="15.75" customHeight="1" thickTop="1" thickBot="1" x14ac:dyDescent="0.3">
      <c r="A1019" s="76" t="s">
        <v>354</v>
      </c>
      <c r="B1019" s="76" t="s">
        <v>420</v>
      </c>
      <c r="C1019" s="77"/>
      <c r="D1019" s="78">
        <v>10</v>
      </c>
      <c r="E1019" s="79"/>
      <c r="F1019" s="80"/>
      <c r="G1019" s="77"/>
      <c r="H1019" s="81"/>
      <c r="I1019" s="82"/>
      <c r="J1019" s="82"/>
      <c r="K1019" s="51"/>
      <c r="L1019" s="83">
        <v>1019</v>
      </c>
      <c r="M1019" s="83"/>
      <c r="N1019" s="84">
        <v>64</v>
      </c>
      <c r="O1019" s="93" t="str">
        <f>REPLACE(INDEX(GroupVertices[Group], MATCH(Edges[[#This Row],[Vertex 1]],GroupVertices[Vertex],0)),1,1,"")</f>
        <v>1</v>
      </c>
      <c r="P1019" s="93" t="str">
        <f>REPLACE(INDEX(GroupVertices[Group], MATCH(Edges[[#This Row],[Vertex 2]],GroupVertices[Vertex],0)),1,1,"")</f>
        <v>1</v>
      </c>
    </row>
    <row r="1020" spans="1:16" ht="15.75" customHeight="1" thickTop="1" thickBot="1" x14ac:dyDescent="0.3">
      <c r="A1020" s="76" t="s">
        <v>354</v>
      </c>
      <c r="B1020" s="76" t="s">
        <v>732</v>
      </c>
      <c r="C1020" s="77"/>
      <c r="D1020" s="78">
        <v>1</v>
      </c>
      <c r="E1020" s="79"/>
      <c r="F1020" s="80"/>
      <c r="G1020" s="77"/>
      <c r="H1020" s="81"/>
      <c r="I1020" s="82"/>
      <c r="J1020" s="82"/>
      <c r="K1020" s="51"/>
      <c r="L1020" s="83">
        <v>1020</v>
      </c>
      <c r="M1020" s="83"/>
      <c r="N1020" s="84">
        <v>1</v>
      </c>
      <c r="O1020" s="93" t="str">
        <f>REPLACE(INDEX(GroupVertices[Group], MATCH(Edges[[#This Row],[Vertex 1]],GroupVertices[Vertex],0)),1,1,"")</f>
        <v>1</v>
      </c>
      <c r="P1020" s="93" t="str">
        <f>REPLACE(INDEX(GroupVertices[Group], MATCH(Edges[[#This Row],[Vertex 2]],GroupVertices[Vertex],0)),1,1,"")</f>
        <v>1</v>
      </c>
    </row>
    <row r="1021" spans="1:16" ht="15.75" customHeight="1" thickTop="1" thickBot="1" x14ac:dyDescent="0.3">
      <c r="A1021" s="76" t="s">
        <v>354</v>
      </c>
      <c r="B1021" s="76" t="s">
        <v>733</v>
      </c>
      <c r="C1021" s="77"/>
      <c r="D1021" s="78">
        <v>1.2857142857142856</v>
      </c>
      <c r="E1021" s="79"/>
      <c r="F1021" s="80"/>
      <c r="G1021" s="77"/>
      <c r="H1021" s="81"/>
      <c r="I1021" s="82"/>
      <c r="J1021" s="82"/>
      <c r="K1021" s="51"/>
      <c r="L1021" s="83">
        <v>1021</v>
      </c>
      <c r="M1021" s="83"/>
      <c r="N1021" s="84">
        <v>3</v>
      </c>
      <c r="O1021" s="93" t="str">
        <f>REPLACE(INDEX(GroupVertices[Group], MATCH(Edges[[#This Row],[Vertex 1]],GroupVertices[Vertex],0)),1,1,"")</f>
        <v>1</v>
      </c>
      <c r="P1021" s="93" t="str">
        <f>REPLACE(INDEX(GroupVertices[Group], MATCH(Edges[[#This Row],[Vertex 2]],GroupVertices[Vertex],0)),1,1,"")</f>
        <v>1</v>
      </c>
    </row>
    <row r="1022" spans="1:16" ht="15.75" customHeight="1" thickTop="1" thickBot="1" x14ac:dyDescent="0.3">
      <c r="A1022" s="76" t="s">
        <v>354</v>
      </c>
      <c r="B1022" s="76" t="s">
        <v>421</v>
      </c>
      <c r="C1022" s="77"/>
      <c r="D1022" s="78">
        <v>2.1428571428571428</v>
      </c>
      <c r="E1022" s="79"/>
      <c r="F1022" s="80"/>
      <c r="G1022" s="77"/>
      <c r="H1022" s="81"/>
      <c r="I1022" s="82"/>
      <c r="J1022" s="82"/>
      <c r="K1022" s="51"/>
      <c r="L1022" s="83">
        <v>1022</v>
      </c>
      <c r="M1022" s="83"/>
      <c r="N1022" s="84">
        <v>9</v>
      </c>
      <c r="O1022" s="93" t="str">
        <f>REPLACE(INDEX(GroupVertices[Group], MATCH(Edges[[#This Row],[Vertex 1]],GroupVertices[Vertex],0)),1,1,"")</f>
        <v>1</v>
      </c>
      <c r="P1022" s="93" t="str">
        <f>REPLACE(INDEX(GroupVertices[Group], MATCH(Edges[[#This Row],[Vertex 2]],GroupVertices[Vertex],0)),1,1,"")</f>
        <v>1</v>
      </c>
    </row>
    <row r="1023" spans="1:16" ht="15.75" customHeight="1" thickTop="1" thickBot="1" x14ac:dyDescent="0.3">
      <c r="A1023" s="76" t="s">
        <v>354</v>
      </c>
      <c r="B1023" s="76" t="s">
        <v>356</v>
      </c>
      <c r="C1023" s="77"/>
      <c r="D1023" s="78">
        <v>2.1428571428571428</v>
      </c>
      <c r="E1023" s="79"/>
      <c r="F1023" s="80"/>
      <c r="G1023" s="77"/>
      <c r="H1023" s="81"/>
      <c r="I1023" s="82"/>
      <c r="J1023" s="82"/>
      <c r="K1023" s="51"/>
      <c r="L1023" s="83">
        <v>1023</v>
      </c>
      <c r="M1023" s="83"/>
      <c r="N1023" s="84">
        <v>9</v>
      </c>
      <c r="O1023" s="93" t="str">
        <f>REPLACE(INDEX(GroupVertices[Group], MATCH(Edges[[#This Row],[Vertex 1]],GroupVertices[Vertex],0)),1,1,"")</f>
        <v>1</v>
      </c>
      <c r="P1023" s="93" t="str">
        <f>REPLACE(INDEX(GroupVertices[Group], MATCH(Edges[[#This Row],[Vertex 2]],GroupVertices[Vertex],0)),1,1,"")</f>
        <v>1</v>
      </c>
    </row>
    <row r="1024" spans="1:16" ht="15.75" customHeight="1" thickTop="1" thickBot="1" x14ac:dyDescent="0.3">
      <c r="A1024" s="76" t="s">
        <v>354</v>
      </c>
      <c r="B1024" s="76" t="s">
        <v>734</v>
      </c>
      <c r="C1024" s="77"/>
      <c r="D1024" s="78">
        <v>1</v>
      </c>
      <c r="E1024" s="79"/>
      <c r="F1024" s="80"/>
      <c r="G1024" s="77"/>
      <c r="H1024" s="81"/>
      <c r="I1024" s="82"/>
      <c r="J1024" s="82"/>
      <c r="K1024" s="51"/>
      <c r="L1024" s="83">
        <v>1024</v>
      </c>
      <c r="M1024" s="83"/>
      <c r="N1024" s="84">
        <v>1</v>
      </c>
      <c r="O1024" s="93" t="str">
        <f>REPLACE(INDEX(GroupVertices[Group], MATCH(Edges[[#This Row],[Vertex 1]],GroupVertices[Vertex],0)),1,1,"")</f>
        <v>1</v>
      </c>
      <c r="P1024" s="93" t="str">
        <f>REPLACE(INDEX(GroupVertices[Group], MATCH(Edges[[#This Row],[Vertex 2]],GroupVertices[Vertex],0)),1,1,"")</f>
        <v>1</v>
      </c>
    </row>
    <row r="1025" spans="1:16" ht="15.75" customHeight="1" thickTop="1" thickBot="1" x14ac:dyDescent="0.3">
      <c r="A1025" s="76" t="s">
        <v>735</v>
      </c>
      <c r="B1025" s="76" t="s">
        <v>736</v>
      </c>
      <c r="C1025" s="77"/>
      <c r="D1025" s="78">
        <v>1.1428571428571428</v>
      </c>
      <c r="E1025" s="79"/>
      <c r="F1025" s="80"/>
      <c r="G1025" s="77"/>
      <c r="H1025" s="81"/>
      <c r="I1025" s="82"/>
      <c r="J1025" s="82"/>
      <c r="K1025" s="51"/>
      <c r="L1025" s="83">
        <v>1025</v>
      </c>
      <c r="M1025" s="83"/>
      <c r="N1025" s="84">
        <v>2</v>
      </c>
      <c r="O1025" s="93" t="str">
        <f>REPLACE(INDEX(GroupVertices[Group], MATCH(Edges[[#This Row],[Vertex 1]],GroupVertices[Vertex],0)),1,1,"")</f>
        <v>13</v>
      </c>
      <c r="P1025" s="93" t="str">
        <f>REPLACE(INDEX(GroupVertices[Group], MATCH(Edges[[#This Row],[Vertex 2]],GroupVertices[Vertex],0)),1,1,"")</f>
        <v>13</v>
      </c>
    </row>
    <row r="1026" spans="1:16" ht="15.75" customHeight="1" thickTop="1" thickBot="1" x14ac:dyDescent="0.3">
      <c r="A1026" s="76" t="s">
        <v>737</v>
      </c>
      <c r="B1026" s="76" t="s">
        <v>738</v>
      </c>
      <c r="C1026" s="77"/>
      <c r="D1026" s="78">
        <v>1.1428571428571428</v>
      </c>
      <c r="E1026" s="79"/>
      <c r="F1026" s="80"/>
      <c r="G1026" s="77"/>
      <c r="H1026" s="81"/>
      <c r="I1026" s="82"/>
      <c r="J1026" s="82"/>
      <c r="K1026" s="51"/>
      <c r="L1026" s="83">
        <v>1026</v>
      </c>
      <c r="M1026" s="83"/>
      <c r="N1026" s="84">
        <v>2</v>
      </c>
      <c r="O1026" s="93" t="str">
        <f>REPLACE(INDEX(GroupVertices[Group], MATCH(Edges[[#This Row],[Vertex 1]],GroupVertices[Vertex],0)),1,1,"")</f>
        <v>1</v>
      </c>
      <c r="P1026" s="93" t="str">
        <f>REPLACE(INDEX(GroupVertices[Group], MATCH(Edges[[#This Row],[Vertex 2]],GroupVertices[Vertex],0)),1,1,"")</f>
        <v>1</v>
      </c>
    </row>
    <row r="1027" spans="1:16" ht="15.75" customHeight="1" thickTop="1" thickBot="1" x14ac:dyDescent="0.3">
      <c r="A1027" s="76" t="s">
        <v>737</v>
      </c>
      <c r="B1027" s="76" t="s">
        <v>285</v>
      </c>
      <c r="C1027" s="77"/>
      <c r="D1027" s="78">
        <v>1.1428571428571428</v>
      </c>
      <c r="E1027" s="79"/>
      <c r="F1027" s="80"/>
      <c r="G1027" s="77"/>
      <c r="H1027" s="81"/>
      <c r="I1027" s="82"/>
      <c r="J1027" s="82"/>
      <c r="K1027" s="51"/>
      <c r="L1027" s="83">
        <v>1027</v>
      </c>
      <c r="M1027" s="83"/>
      <c r="N1027" s="84">
        <v>2</v>
      </c>
      <c r="O1027" s="93" t="str">
        <f>REPLACE(INDEX(GroupVertices[Group], MATCH(Edges[[#This Row],[Vertex 1]],GroupVertices[Vertex],0)),1,1,"")</f>
        <v>1</v>
      </c>
      <c r="P1027" s="93" t="str">
        <f>REPLACE(INDEX(GroupVertices[Group], MATCH(Edges[[#This Row],[Vertex 2]],GroupVertices[Vertex],0)),1,1,"")</f>
        <v>1</v>
      </c>
    </row>
    <row r="1028" spans="1:16" ht="15.75" customHeight="1" thickTop="1" thickBot="1" x14ac:dyDescent="0.3">
      <c r="A1028" s="76" t="s">
        <v>737</v>
      </c>
      <c r="B1028" s="76" t="s">
        <v>739</v>
      </c>
      <c r="C1028" s="77"/>
      <c r="D1028" s="78">
        <v>1.1428571428571428</v>
      </c>
      <c r="E1028" s="79"/>
      <c r="F1028" s="80"/>
      <c r="G1028" s="77"/>
      <c r="H1028" s="81"/>
      <c r="I1028" s="82"/>
      <c r="J1028" s="82"/>
      <c r="K1028" s="51"/>
      <c r="L1028" s="83">
        <v>1028</v>
      </c>
      <c r="M1028" s="83"/>
      <c r="N1028" s="84">
        <v>2</v>
      </c>
      <c r="O1028" s="93" t="str">
        <f>REPLACE(INDEX(GroupVertices[Group], MATCH(Edges[[#This Row],[Vertex 1]],GroupVertices[Vertex],0)),1,1,"")</f>
        <v>1</v>
      </c>
      <c r="P1028" s="93" t="str">
        <f>REPLACE(INDEX(GroupVertices[Group], MATCH(Edges[[#This Row],[Vertex 2]],GroupVertices[Vertex],0)),1,1,"")</f>
        <v>1</v>
      </c>
    </row>
    <row r="1029" spans="1:16" ht="15.75" customHeight="1" thickTop="1" thickBot="1" x14ac:dyDescent="0.3">
      <c r="A1029" s="76" t="s">
        <v>740</v>
      </c>
      <c r="B1029" s="76" t="s">
        <v>598</v>
      </c>
      <c r="C1029" s="77"/>
      <c r="D1029" s="78">
        <v>1</v>
      </c>
      <c r="E1029" s="79"/>
      <c r="F1029" s="80"/>
      <c r="G1029" s="77"/>
      <c r="H1029" s="81"/>
      <c r="I1029" s="82"/>
      <c r="J1029" s="82"/>
      <c r="K1029" s="51"/>
      <c r="L1029" s="83">
        <v>1029</v>
      </c>
      <c r="M1029" s="83"/>
      <c r="N1029" s="84">
        <v>1</v>
      </c>
      <c r="O1029" s="93" t="str">
        <f>REPLACE(INDEX(GroupVertices[Group], MATCH(Edges[[#This Row],[Vertex 1]],GroupVertices[Vertex],0)),1,1,"")</f>
        <v>1</v>
      </c>
      <c r="P1029" s="93" t="str">
        <f>REPLACE(INDEX(GroupVertices[Group], MATCH(Edges[[#This Row],[Vertex 2]],GroupVertices[Vertex],0)),1,1,"")</f>
        <v>1</v>
      </c>
    </row>
    <row r="1030" spans="1:16" ht="15.75" customHeight="1" thickTop="1" thickBot="1" x14ac:dyDescent="0.3">
      <c r="A1030" s="76" t="s">
        <v>740</v>
      </c>
      <c r="B1030" s="76" t="s">
        <v>454</v>
      </c>
      <c r="C1030" s="77"/>
      <c r="D1030" s="78">
        <v>1</v>
      </c>
      <c r="E1030" s="79"/>
      <c r="F1030" s="80"/>
      <c r="G1030" s="77"/>
      <c r="H1030" s="81"/>
      <c r="I1030" s="82"/>
      <c r="J1030" s="82"/>
      <c r="K1030" s="51"/>
      <c r="L1030" s="83">
        <v>1030</v>
      </c>
      <c r="M1030" s="83"/>
      <c r="N1030" s="84">
        <v>1</v>
      </c>
      <c r="O1030" s="93" t="str">
        <f>REPLACE(INDEX(GroupVertices[Group], MATCH(Edges[[#This Row],[Vertex 1]],GroupVertices[Vertex],0)),1,1,"")</f>
        <v>1</v>
      </c>
      <c r="P1030" s="93" t="str">
        <f>REPLACE(INDEX(GroupVertices[Group], MATCH(Edges[[#This Row],[Vertex 2]],GroupVertices[Vertex],0)),1,1,"")</f>
        <v>1</v>
      </c>
    </row>
    <row r="1031" spans="1:16" ht="15.75" customHeight="1" thickTop="1" thickBot="1" x14ac:dyDescent="0.3">
      <c r="A1031" s="76" t="s">
        <v>306</v>
      </c>
      <c r="B1031" s="76" t="s">
        <v>391</v>
      </c>
      <c r="C1031" s="77"/>
      <c r="D1031" s="78">
        <v>1</v>
      </c>
      <c r="E1031" s="79"/>
      <c r="F1031" s="80"/>
      <c r="G1031" s="77"/>
      <c r="H1031" s="81"/>
      <c r="I1031" s="82"/>
      <c r="J1031" s="82"/>
      <c r="K1031" s="51"/>
      <c r="L1031" s="83">
        <v>1031</v>
      </c>
      <c r="M1031" s="83"/>
      <c r="N1031" s="84">
        <v>1</v>
      </c>
      <c r="O1031" s="93" t="str">
        <f>REPLACE(INDEX(GroupVertices[Group], MATCH(Edges[[#This Row],[Vertex 1]],GroupVertices[Vertex],0)),1,1,"")</f>
        <v>1</v>
      </c>
      <c r="P1031" s="93" t="str">
        <f>REPLACE(INDEX(GroupVertices[Group], MATCH(Edges[[#This Row],[Vertex 2]],GroupVertices[Vertex],0)),1,1,"")</f>
        <v>1</v>
      </c>
    </row>
    <row r="1032" spans="1:16" ht="15.75" customHeight="1" thickTop="1" thickBot="1" x14ac:dyDescent="0.3">
      <c r="A1032" s="76" t="s">
        <v>306</v>
      </c>
      <c r="B1032" s="76" t="s">
        <v>204</v>
      </c>
      <c r="C1032" s="77"/>
      <c r="D1032" s="78">
        <v>1.1428571428571428</v>
      </c>
      <c r="E1032" s="79"/>
      <c r="F1032" s="80"/>
      <c r="G1032" s="77"/>
      <c r="H1032" s="81"/>
      <c r="I1032" s="82"/>
      <c r="J1032" s="82"/>
      <c r="K1032" s="51"/>
      <c r="L1032" s="83">
        <v>1032</v>
      </c>
      <c r="M1032" s="83"/>
      <c r="N1032" s="84">
        <v>2</v>
      </c>
      <c r="O1032" s="93" t="str">
        <f>REPLACE(INDEX(GroupVertices[Group], MATCH(Edges[[#This Row],[Vertex 1]],GroupVertices[Vertex],0)),1,1,"")</f>
        <v>1</v>
      </c>
      <c r="P1032" s="93" t="str">
        <f>REPLACE(INDEX(GroupVertices[Group], MATCH(Edges[[#This Row],[Vertex 2]],GroupVertices[Vertex],0)),1,1,"")</f>
        <v>1</v>
      </c>
    </row>
    <row r="1033" spans="1:16" ht="15.75" customHeight="1" thickTop="1" thickBot="1" x14ac:dyDescent="0.3">
      <c r="A1033" s="76" t="s">
        <v>306</v>
      </c>
      <c r="B1033" s="76" t="s">
        <v>352</v>
      </c>
      <c r="C1033" s="77"/>
      <c r="D1033" s="78">
        <v>1</v>
      </c>
      <c r="E1033" s="79"/>
      <c r="F1033" s="80"/>
      <c r="G1033" s="77"/>
      <c r="H1033" s="81"/>
      <c r="I1033" s="82"/>
      <c r="J1033" s="82"/>
      <c r="K1033" s="51"/>
      <c r="L1033" s="83">
        <v>1033</v>
      </c>
      <c r="M1033" s="83"/>
      <c r="N1033" s="84">
        <v>1</v>
      </c>
      <c r="O1033" s="93" t="str">
        <f>REPLACE(INDEX(GroupVertices[Group], MATCH(Edges[[#This Row],[Vertex 1]],GroupVertices[Vertex],0)),1,1,"")</f>
        <v>1</v>
      </c>
      <c r="P1033" s="93" t="str">
        <f>REPLACE(INDEX(GroupVertices[Group], MATCH(Edges[[#This Row],[Vertex 2]],GroupVertices[Vertex],0)),1,1,"")</f>
        <v>1</v>
      </c>
    </row>
    <row r="1034" spans="1:16" ht="15.75" customHeight="1" thickTop="1" thickBot="1" x14ac:dyDescent="0.3">
      <c r="A1034" s="76" t="s">
        <v>327</v>
      </c>
      <c r="B1034" s="76" t="s">
        <v>328</v>
      </c>
      <c r="C1034" s="77"/>
      <c r="D1034" s="78">
        <v>1.5714285714285714</v>
      </c>
      <c r="E1034" s="79"/>
      <c r="F1034" s="80"/>
      <c r="G1034" s="77"/>
      <c r="H1034" s="81"/>
      <c r="I1034" s="82"/>
      <c r="J1034" s="82"/>
      <c r="K1034" s="51"/>
      <c r="L1034" s="83">
        <v>1034</v>
      </c>
      <c r="M1034" s="83"/>
      <c r="N1034" s="84">
        <v>5</v>
      </c>
      <c r="O1034" s="93" t="str">
        <f>REPLACE(INDEX(GroupVertices[Group], MATCH(Edges[[#This Row],[Vertex 1]],GroupVertices[Vertex],0)),1,1,"")</f>
        <v>1</v>
      </c>
      <c r="P1034" s="93" t="str">
        <f>REPLACE(INDEX(GroupVertices[Group], MATCH(Edges[[#This Row],[Vertex 2]],GroupVertices[Vertex],0)),1,1,"")</f>
        <v>1</v>
      </c>
    </row>
    <row r="1035" spans="1:16" ht="15.75" customHeight="1" thickTop="1" thickBot="1" x14ac:dyDescent="0.3">
      <c r="A1035" s="76" t="s">
        <v>327</v>
      </c>
      <c r="B1035" s="76" t="s">
        <v>313</v>
      </c>
      <c r="C1035" s="77"/>
      <c r="D1035" s="78">
        <v>6.5714285714285712</v>
      </c>
      <c r="E1035" s="79"/>
      <c r="F1035" s="80"/>
      <c r="G1035" s="77"/>
      <c r="H1035" s="81"/>
      <c r="I1035" s="82"/>
      <c r="J1035" s="82"/>
      <c r="K1035" s="51"/>
      <c r="L1035" s="83">
        <v>1035</v>
      </c>
      <c r="M1035" s="83"/>
      <c r="N1035" s="84">
        <v>40</v>
      </c>
      <c r="O1035" s="93" t="str">
        <f>REPLACE(INDEX(GroupVertices[Group], MATCH(Edges[[#This Row],[Vertex 1]],GroupVertices[Vertex],0)),1,1,"")</f>
        <v>1</v>
      </c>
      <c r="P1035" s="93" t="str">
        <f>REPLACE(INDEX(GroupVertices[Group], MATCH(Edges[[#This Row],[Vertex 2]],GroupVertices[Vertex],0)),1,1,"")</f>
        <v>1</v>
      </c>
    </row>
    <row r="1036" spans="1:16" ht="15.75" customHeight="1" thickTop="1" thickBot="1" x14ac:dyDescent="0.3">
      <c r="A1036" s="76" t="s">
        <v>327</v>
      </c>
      <c r="B1036" s="76" t="s">
        <v>741</v>
      </c>
      <c r="C1036" s="77"/>
      <c r="D1036" s="78">
        <v>1.1428571428571428</v>
      </c>
      <c r="E1036" s="79"/>
      <c r="F1036" s="80"/>
      <c r="G1036" s="77"/>
      <c r="H1036" s="81"/>
      <c r="I1036" s="82"/>
      <c r="J1036" s="82"/>
      <c r="K1036" s="51"/>
      <c r="L1036" s="83">
        <v>1036</v>
      </c>
      <c r="M1036" s="83"/>
      <c r="N1036" s="84">
        <v>2</v>
      </c>
      <c r="O1036" s="93" t="str">
        <f>REPLACE(INDEX(GroupVertices[Group], MATCH(Edges[[#This Row],[Vertex 1]],GroupVertices[Vertex],0)),1,1,"")</f>
        <v>1</v>
      </c>
      <c r="P1036" s="93" t="str">
        <f>REPLACE(INDEX(GroupVertices[Group], MATCH(Edges[[#This Row],[Vertex 2]],GroupVertices[Vertex],0)),1,1,"")</f>
        <v>1</v>
      </c>
    </row>
    <row r="1037" spans="1:16" ht="15.75" customHeight="1" thickTop="1" thickBot="1" x14ac:dyDescent="0.3">
      <c r="A1037" s="76" t="s">
        <v>327</v>
      </c>
      <c r="B1037" s="76" t="s">
        <v>243</v>
      </c>
      <c r="C1037" s="77"/>
      <c r="D1037" s="78">
        <v>1.2857142857142856</v>
      </c>
      <c r="E1037" s="79"/>
      <c r="F1037" s="80"/>
      <c r="G1037" s="77"/>
      <c r="H1037" s="81"/>
      <c r="I1037" s="82"/>
      <c r="J1037" s="82"/>
      <c r="K1037" s="51"/>
      <c r="L1037" s="83">
        <v>1037</v>
      </c>
      <c r="M1037" s="83"/>
      <c r="N1037" s="84">
        <v>3</v>
      </c>
      <c r="O1037" s="93" t="str">
        <f>REPLACE(INDEX(GroupVertices[Group], MATCH(Edges[[#This Row],[Vertex 1]],GroupVertices[Vertex],0)),1,1,"")</f>
        <v>1</v>
      </c>
      <c r="P1037" s="93" t="str">
        <f>REPLACE(INDEX(GroupVertices[Group], MATCH(Edges[[#This Row],[Vertex 2]],GroupVertices[Vertex],0)),1,1,"")</f>
        <v>1</v>
      </c>
    </row>
    <row r="1038" spans="1:16" ht="15.75" customHeight="1" thickTop="1" thickBot="1" x14ac:dyDescent="0.3">
      <c r="A1038" s="76" t="s">
        <v>327</v>
      </c>
      <c r="B1038" s="76" t="s">
        <v>742</v>
      </c>
      <c r="C1038" s="77"/>
      <c r="D1038" s="78">
        <v>1.1428571428571428</v>
      </c>
      <c r="E1038" s="79"/>
      <c r="F1038" s="80"/>
      <c r="G1038" s="77"/>
      <c r="H1038" s="81"/>
      <c r="I1038" s="82"/>
      <c r="J1038" s="82"/>
      <c r="K1038" s="51"/>
      <c r="L1038" s="83">
        <v>1038</v>
      </c>
      <c r="M1038" s="83"/>
      <c r="N1038" s="84">
        <v>2</v>
      </c>
      <c r="O1038" s="93" t="str">
        <f>REPLACE(INDEX(GroupVertices[Group], MATCH(Edges[[#This Row],[Vertex 1]],GroupVertices[Vertex],0)),1,1,"")</f>
        <v>1</v>
      </c>
      <c r="P1038" s="93" t="str">
        <f>REPLACE(INDEX(GroupVertices[Group], MATCH(Edges[[#This Row],[Vertex 2]],GroupVertices[Vertex],0)),1,1,"")</f>
        <v>1</v>
      </c>
    </row>
    <row r="1039" spans="1:16" ht="15.75" customHeight="1" thickTop="1" thickBot="1" x14ac:dyDescent="0.3">
      <c r="A1039" s="76" t="s">
        <v>327</v>
      </c>
      <c r="B1039" s="76" t="s">
        <v>743</v>
      </c>
      <c r="C1039" s="77"/>
      <c r="D1039" s="78">
        <v>1</v>
      </c>
      <c r="E1039" s="79"/>
      <c r="F1039" s="80"/>
      <c r="G1039" s="77"/>
      <c r="H1039" s="81"/>
      <c r="I1039" s="82"/>
      <c r="J1039" s="82"/>
      <c r="K1039" s="51"/>
      <c r="L1039" s="83">
        <v>1039</v>
      </c>
      <c r="M1039" s="83"/>
      <c r="N1039" s="84">
        <v>1</v>
      </c>
      <c r="O1039" s="93" t="str">
        <f>REPLACE(INDEX(GroupVertices[Group], MATCH(Edges[[#This Row],[Vertex 1]],GroupVertices[Vertex],0)),1,1,"")</f>
        <v>1</v>
      </c>
      <c r="P1039" s="93" t="str">
        <f>REPLACE(INDEX(GroupVertices[Group], MATCH(Edges[[#This Row],[Vertex 2]],GroupVertices[Vertex],0)),1,1,"")</f>
        <v>1</v>
      </c>
    </row>
    <row r="1040" spans="1:16" ht="15.75" customHeight="1" thickTop="1" thickBot="1" x14ac:dyDescent="0.3">
      <c r="A1040" s="76" t="s">
        <v>460</v>
      </c>
      <c r="B1040" s="76" t="s">
        <v>461</v>
      </c>
      <c r="C1040" s="77"/>
      <c r="D1040" s="78">
        <v>1.1428571428571428</v>
      </c>
      <c r="E1040" s="79"/>
      <c r="F1040" s="80"/>
      <c r="G1040" s="77"/>
      <c r="H1040" s="81"/>
      <c r="I1040" s="82"/>
      <c r="J1040" s="82"/>
      <c r="K1040" s="51"/>
      <c r="L1040" s="83">
        <v>1040</v>
      </c>
      <c r="M1040" s="83"/>
      <c r="N1040" s="84">
        <v>2</v>
      </c>
      <c r="O1040" s="93" t="str">
        <f>REPLACE(INDEX(GroupVertices[Group], MATCH(Edges[[#This Row],[Vertex 1]],GroupVertices[Vertex],0)),1,1,"")</f>
        <v>4</v>
      </c>
      <c r="P1040" s="93" t="str">
        <f>REPLACE(INDEX(GroupVertices[Group], MATCH(Edges[[#This Row],[Vertex 2]],GroupVertices[Vertex],0)),1,1,"")</f>
        <v>4</v>
      </c>
    </row>
    <row r="1041" spans="1:16" ht="15.75" customHeight="1" thickTop="1" thickBot="1" x14ac:dyDescent="0.3">
      <c r="A1041" s="76" t="s">
        <v>460</v>
      </c>
      <c r="B1041" s="76" t="s">
        <v>462</v>
      </c>
      <c r="C1041" s="77"/>
      <c r="D1041" s="78">
        <v>1.4285714285714286</v>
      </c>
      <c r="E1041" s="79"/>
      <c r="F1041" s="80"/>
      <c r="G1041" s="77"/>
      <c r="H1041" s="81"/>
      <c r="I1041" s="82"/>
      <c r="J1041" s="82"/>
      <c r="K1041" s="51"/>
      <c r="L1041" s="83">
        <v>1041</v>
      </c>
      <c r="M1041" s="83"/>
      <c r="N1041" s="84">
        <v>4</v>
      </c>
      <c r="O1041" s="93" t="str">
        <f>REPLACE(INDEX(GroupVertices[Group], MATCH(Edges[[#This Row],[Vertex 1]],GroupVertices[Vertex],0)),1,1,"")</f>
        <v>4</v>
      </c>
      <c r="P1041" s="93" t="str">
        <f>REPLACE(INDEX(GroupVertices[Group], MATCH(Edges[[#This Row],[Vertex 2]],GroupVertices[Vertex],0)),1,1,"")</f>
        <v>4</v>
      </c>
    </row>
    <row r="1042" spans="1:16" ht="15.75" customHeight="1" thickTop="1" thickBot="1" x14ac:dyDescent="0.3">
      <c r="A1042" s="76" t="s">
        <v>460</v>
      </c>
      <c r="B1042" s="76" t="s">
        <v>463</v>
      </c>
      <c r="C1042" s="77"/>
      <c r="D1042" s="78">
        <v>1.4285714285714286</v>
      </c>
      <c r="E1042" s="79"/>
      <c r="F1042" s="80"/>
      <c r="G1042" s="77"/>
      <c r="H1042" s="81"/>
      <c r="I1042" s="82"/>
      <c r="J1042" s="82"/>
      <c r="K1042" s="51"/>
      <c r="L1042" s="83">
        <v>1042</v>
      </c>
      <c r="M1042" s="83"/>
      <c r="N1042" s="84">
        <v>4</v>
      </c>
      <c r="O1042" s="93" t="str">
        <f>REPLACE(INDEX(GroupVertices[Group], MATCH(Edges[[#This Row],[Vertex 1]],GroupVertices[Vertex],0)),1,1,"")</f>
        <v>4</v>
      </c>
      <c r="P1042" s="93" t="str">
        <f>REPLACE(INDEX(GroupVertices[Group], MATCH(Edges[[#This Row],[Vertex 2]],GroupVertices[Vertex],0)),1,1,"")</f>
        <v>4</v>
      </c>
    </row>
    <row r="1043" spans="1:16" ht="15.75" customHeight="1" thickTop="1" thickBot="1" x14ac:dyDescent="0.3">
      <c r="A1043" s="76" t="s">
        <v>460</v>
      </c>
      <c r="B1043" s="76" t="s">
        <v>464</v>
      </c>
      <c r="C1043" s="77"/>
      <c r="D1043" s="78">
        <v>1.1428571428571428</v>
      </c>
      <c r="E1043" s="79"/>
      <c r="F1043" s="80"/>
      <c r="G1043" s="77"/>
      <c r="H1043" s="81"/>
      <c r="I1043" s="82"/>
      <c r="J1043" s="82"/>
      <c r="K1043" s="51"/>
      <c r="L1043" s="83">
        <v>1043</v>
      </c>
      <c r="M1043" s="83"/>
      <c r="N1043" s="84">
        <v>2</v>
      </c>
      <c r="O1043" s="93" t="str">
        <f>REPLACE(INDEX(GroupVertices[Group], MATCH(Edges[[#This Row],[Vertex 1]],GroupVertices[Vertex],0)),1,1,"")</f>
        <v>4</v>
      </c>
      <c r="P1043" s="93" t="str">
        <f>REPLACE(INDEX(GroupVertices[Group], MATCH(Edges[[#This Row],[Vertex 2]],GroupVertices[Vertex],0)),1,1,"")</f>
        <v>4</v>
      </c>
    </row>
    <row r="1044" spans="1:16" ht="15.75" customHeight="1" thickTop="1" thickBot="1" x14ac:dyDescent="0.3">
      <c r="A1044" s="76" t="s">
        <v>460</v>
      </c>
      <c r="B1044" s="76" t="s">
        <v>465</v>
      </c>
      <c r="C1044" s="77"/>
      <c r="D1044" s="78">
        <v>1.1428571428571428</v>
      </c>
      <c r="E1044" s="79"/>
      <c r="F1044" s="80"/>
      <c r="G1044" s="77"/>
      <c r="H1044" s="81"/>
      <c r="I1044" s="82"/>
      <c r="J1044" s="82"/>
      <c r="K1044" s="51"/>
      <c r="L1044" s="83">
        <v>1044</v>
      </c>
      <c r="M1044" s="83"/>
      <c r="N1044" s="84">
        <v>2</v>
      </c>
      <c r="O1044" s="93" t="str">
        <f>REPLACE(INDEX(GroupVertices[Group], MATCH(Edges[[#This Row],[Vertex 1]],GroupVertices[Vertex],0)),1,1,"")</f>
        <v>4</v>
      </c>
      <c r="P1044" s="93" t="str">
        <f>REPLACE(INDEX(GroupVertices[Group], MATCH(Edges[[#This Row],[Vertex 2]],GroupVertices[Vertex],0)),1,1,"")</f>
        <v>4</v>
      </c>
    </row>
    <row r="1045" spans="1:16" ht="15.75" customHeight="1" thickTop="1" thickBot="1" x14ac:dyDescent="0.3">
      <c r="A1045" s="76" t="s">
        <v>328</v>
      </c>
      <c r="B1045" s="76" t="s">
        <v>313</v>
      </c>
      <c r="C1045" s="77"/>
      <c r="D1045" s="78">
        <v>1.5714285714285714</v>
      </c>
      <c r="E1045" s="79"/>
      <c r="F1045" s="80"/>
      <c r="G1045" s="77"/>
      <c r="H1045" s="81"/>
      <c r="I1045" s="82"/>
      <c r="J1045" s="82"/>
      <c r="K1045" s="51"/>
      <c r="L1045" s="83">
        <v>1045</v>
      </c>
      <c r="M1045" s="83"/>
      <c r="N1045" s="84">
        <v>5</v>
      </c>
      <c r="O1045" s="93" t="str">
        <f>REPLACE(INDEX(GroupVertices[Group], MATCH(Edges[[#This Row],[Vertex 1]],GroupVertices[Vertex],0)),1,1,"")</f>
        <v>1</v>
      </c>
      <c r="P1045" s="93" t="str">
        <f>REPLACE(INDEX(GroupVertices[Group], MATCH(Edges[[#This Row],[Vertex 2]],GroupVertices[Vertex],0)),1,1,"")</f>
        <v>1</v>
      </c>
    </row>
    <row r="1046" spans="1:16" ht="15.75" customHeight="1" thickTop="1" thickBot="1" x14ac:dyDescent="0.3">
      <c r="A1046" s="76" t="s">
        <v>328</v>
      </c>
      <c r="B1046" s="76" t="s">
        <v>744</v>
      </c>
      <c r="C1046" s="77"/>
      <c r="D1046" s="78">
        <v>1</v>
      </c>
      <c r="E1046" s="79"/>
      <c r="F1046" s="80"/>
      <c r="G1046" s="77"/>
      <c r="H1046" s="81"/>
      <c r="I1046" s="82"/>
      <c r="J1046" s="82"/>
      <c r="K1046" s="51"/>
      <c r="L1046" s="83">
        <v>1046</v>
      </c>
      <c r="M1046" s="83"/>
      <c r="N1046" s="84">
        <v>1</v>
      </c>
      <c r="O1046" s="93" t="str">
        <f>REPLACE(INDEX(GroupVertices[Group], MATCH(Edges[[#This Row],[Vertex 1]],GroupVertices[Vertex],0)),1,1,"")</f>
        <v>1</v>
      </c>
      <c r="P1046" s="93" t="str">
        <f>REPLACE(INDEX(GroupVertices[Group], MATCH(Edges[[#This Row],[Vertex 2]],GroupVertices[Vertex],0)),1,1,"")</f>
        <v>1</v>
      </c>
    </row>
    <row r="1047" spans="1:16" ht="15.75" customHeight="1" thickTop="1" thickBot="1" x14ac:dyDescent="0.3">
      <c r="A1047" s="76" t="s">
        <v>328</v>
      </c>
      <c r="B1047" s="76" t="s">
        <v>243</v>
      </c>
      <c r="C1047" s="77"/>
      <c r="D1047" s="78">
        <v>1</v>
      </c>
      <c r="E1047" s="79"/>
      <c r="F1047" s="80"/>
      <c r="G1047" s="77"/>
      <c r="H1047" s="81"/>
      <c r="I1047" s="82"/>
      <c r="J1047" s="82"/>
      <c r="K1047" s="51"/>
      <c r="L1047" s="83">
        <v>1047</v>
      </c>
      <c r="M1047" s="83"/>
      <c r="N1047" s="84">
        <v>1</v>
      </c>
      <c r="O1047" s="93" t="str">
        <f>REPLACE(INDEX(GroupVertices[Group], MATCH(Edges[[#This Row],[Vertex 1]],GroupVertices[Vertex],0)),1,1,"")</f>
        <v>1</v>
      </c>
      <c r="P1047" s="93" t="str">
        <f>REPLACE(INDEX(GroupVertices[Group], MATCH(Edges[[#This Row],[Vertex 2]],GroupVertices[Vertex],0)),1,1,"")</f>
        <v>1</v>
      </c>
    </row>
    <row r="1048" spans="1:16" ht="15.75" customHeight="1" thickTop="1" thickBot="1" x14ac:dyDescent="0.3">
      <c r="A1048" s="76" t="s">
        <v>328</v>
      </c>
      <c r="B1048" s="76" t="s">
        <v>611</v>
      </c>
      <c r="C1048" s="77"/>
      <c r="D1048" s="78">
        <v>1.1428571428571428</v>
      </c>
      <c r="E1048" s="79"/>
      <c r="F1048" s="80"/>
      <c r="G1048" s="77"/>
      <c r="H1048" s="81"/>
      <c r="I1048" s="82"/>
      <c r="J1048" s="82"/>
      <c r="K1048" s="51"/>
      <c r="L1048" s="83">
        <v>1048</v>
      </c>
      <c r="M1048" s="83"/>
      <c r="N1048" s="84">
        <v>2</v>
      </c>
      <c r="O1048" s="93" t="str">
        <f>REPLACE(INDEX(GroupVertices[Group], MATCH(Edges[[#This Row],[Vertex 1]],GroupVertices[Vertex],0)),1,1,"")</f>
        <v>1</v>
      </c>
      <c r="P1048" s="93" t="str">
        <f>REPLACE(INDEX(GroupVertices[Group], MATCH(Edges[[#This Row],[Vertex 2]],GroupVertices[Vertex],0)),1,1,"")</f>
        <v>1</v>
      </c>
    </row>
    <row r="1049" spans="1:16" ht="15.75" customHeight="1" thickTop="1" thickBot="1" x14ac:dyDescent="0.3">
      <c r="A1049" s="76" t="s">
        <v>328</v>
      </c>
      <c r="B1049" s="76" t="s">
        <v>316</v>
      </c>
      <c r="C1049" s="77"/>
      <c r="D1049" s="78">
        <v>1.4285714285714286</v>
      </c>
      <c r="E1049" s="79"/>
      <c r="F1049" s="80"/>
      <c r="G1049" s="77"/>
      <c r="H1049" s="81"/>
      <c r="I1049" s="82"/>
      <c r="J1049" s="82"/>
      <c r="K1049" s="51"/>
      <c r="L1049" s="83">
        <v>1049</v>
      </c>
      <c r="M1049" s="83"/>
      <c r="N1049" s="84">
        <v>4</v>
      </c>
      <c r="O1049" s="93" t="str">
        <f>REPLACE(INDEX(GroupVertices[Group], MATCH(Edges[[#This Row],[Vertex 1]],GroupVertices[Vertex],0)),1,1,"")</f>
        <v>1</v>
      </c>
      <c r="P1049" s="93" t="str">
        <f>REPLACE(INDEX(GroupVertices[Group], MATCH(Edges[[#This Row],[Vertex 2]],GroupVertices[Vertex],0)),1,1,"")</f>
        <v>1</v>
      </c>
    </row>
    <row r="1050" spans="1:16" ht="15.75" customHeight="1" thickTop="1" thickBot="1" x14ac:dyDescent="0.3">
      <c r="A1050" s="76" t="s">
        <v>328</v>
      </c>
      <c r="B1050" s="76" t="s">
        <v>179</v>
      </c>
      <c r="C1050" s="77"/>
      <c r="D1050" s="78">
        <v>1</v>
      </c>
      <c r="E1050" s="79"/>
      <c r="F1050" s="80"/>
      <c r="G1050" s="77"/>
      <c r="H1050" s="81"/>
      <c r="I1050" s="82"/>
      <c r="J1050" s="82"/>
      <c r="K1050" s="51"/>
      <c r="L1050" s="83">
        <v>1050</v>
      </c>
      <c r="M1050" s="83"/>
      <c r="N1050" s="84">
        <v>1</v>
      </c>
      <c r="O1050" s="93" t="str">
        <f>REPLACE(INDEX(GroupVertices[Group], MATCH(Edges[[#This Row],[Vertex 1]],GroupVertices[Vertex],0)),1,1,"")</f>
        <v>1</v>
      </c>
      <c r="P1050" s="93" t="str">
        <f>REPLACE(INDEX(GroupVertices[Group], MATCH(Edges[[#This Row],[Vertex 2]],GroupVertices[Vertex],0)),1,1,"")</f>
        <v>1</v>
      </c>
    </row>
    <row r="1051" spans="1:16" ht="15.75" customHeight="1" thickTop="1" thickBot="1" x14ac:dyDescent="0.3">
      <c r="A1051" s="76" t="s">
        <v>328</v>
      </c>
      <c r="B1051" s="76" t="s">
        <v>252</v>
      </c>
      <c r="C1051" s="77"/>
      <c r="D1051" s="78">
        <v>1</v>
      </c>
      <c r="E1051" s="79"/>
      <c r="F1051" s="80"/>
      <c r="G1051" s="77"/>
      <c r="H1051" s="81"/>
      <c r="I1051" s="82"/>
      <c r="J1051" s="82"/>
      <c r="K1051" s="51"/>
      <c r="L1051" s="83">
        <v>1051</v>
      </c>
      <c r="M1051" s="83"/>
      <c r="N1051" s="84">
        <v>1</v>
      </c>
      <c r="O1051" s="93" t="str">
        <f>REPLACE(INDEX(GroupVertices[Group], MATCH(Edges[[#This Row],[Vertex 1]],GroupVertices[Vertex],0)),1,1,"")</f>
        <v>1</v>
      </c>
      <c r="P1051" s="93" t="str">
        <f>REPLACE(INDEX(GroupVertices[Group], MATCH(Edges[[#This Row],[Vertex 2]],GroupVertices[Vertex],0)),1,1,"")</f>
        <v>1</v>
      </c>
    </row>
    <row r="1052" spans="1:16" ht="15.75" customHeight="1" thickTop="1" thickBot="1" x14ac:dyDescent="0.3">
      <c r="A1052" s="76" t="s">
        <v>313</v>
      </c>
      <c r="B1052" s="76" t="s">
        <v>741</v>
      </c>
      <c r="C1052" s="77"/>
      <c r="D1052" s="78">
        <v>1.2857142857142856</v>
      </c>
      <c r="E1052" s="79"/>
      <c r="F1052" s="80"/>
      <c r="G1052" s="77"/>
      <c r="H1052" s="81"/>
      <c r="I1052" s="82"/>
      <c r="J1052" s="82"/>
      <c r="K1052" s="51"/>
      <c r="L1052" s="83">
        <v>1052</v>
      </c>
      <c r="M1052" s="83"/>
      <c r="N1052" s="84">
        <v>3</v>
      </c>
      <c r="O1052" s="93" t="str">
        <f>REPLACE(INDEX(GroupVertices[Group], MATCH(Edges[[#This Row],[Vertex 1]],GroupVertices[Vertex],0)),1,1,"")</f>
        <v>1</v>
      </c>
      <c r="P1052" s="93" t="str">
        <f>REPLACE(INDEX(GroupVertices[Group], MATCH(Edges[[#This Row],[Vertex 2]],GroupVertices[Vertex],0)),1,1,"")</f>
        <v>1</v>
      </c>
    </row>
    <row r="1053" spans="1:16" ht="15.75" customHeight="1" thickTop="1" thickBot="1" x14ac:dyDescent="0.3">
      <c r="A1053" s="76" t="s">
        <v>313</v>
      </c>
      <c r="B1053" s="76" t="s">
        <v>744</v>
      </c>
      <c r="C1053" s="77"/>
      <c r="D1053" s="78">
        <v>1.5714285714285714</v>
      </c>
      <c r="E1053" s="79"/>
      <c r="F1053" s="80"/>
      <c r="G1053" s="77"/>
      <c r="H1053" s="81"/>
      <c r="I1053" s="82"/>
      <c r="J1053" s="82"/>
      <c r="K1053" s="51"/>
      <c r="L1053" s="83">
        <v>1053</v>
      </c>
      <c r="M1053" s="83"/>
      <c r="N1053" s="84">
        <v>5</v>
      </c>
      <c r="O1053" s="93" t="str">
        <f>REPLACE(INDEX(GroupVertices[Group], MATCH(Edges[[#This Row],[Vertex 1]],GroupVertices[Vertex],0)),1,1,"")</f>
        <v>1</v>
      </c>
      <c r="P1053" s="93" t="str">
        <f>REPLACE(INDEX(GroupVertices[Group], MATCH(Edges[[#This Row],[Vertex 2]],GroupVertices[Vertex],0)),1,1,"")</f>
        <v>1</v>
      </c>
    </row>
    <row r="1054" spans="1:16" ht="15.75" customHeight="1" thickTop="1" thickBot="1" x14ac:dyDescent="0.3">
      <c r="A1054" s="76" t="s">
        <v>313</v>
      </c>
      <c r="B1054" s="76" t="s">
        <v>243</v>
      </c>
      <c r="C1054" s="77"/>
      <c r="D1054" s="78">
        <v>1.5714285714285714</v>
      </c>
      <c r="E1054" s="79"/>
      <c r="F1054" s="80"/>
      <c r="G1054" s="77"/>
      <c r="H1054" s="81"/>
      <c r="I1054" s="82"/>
      <c r="J1054" s="82"/>
      <c r="K1054" s="51"/>
      <c r="L1054" s="83">
        <v>1054</v>
      </c>
      <c r="M1054" s="83"/>
      <c r="N1054" s="84">
        <v>5</v>
      </c>
      <c r="O1054" s="93" t="str">
        <f>REPLACE(INDEX(GroupVertices[Group], MATCH(Edges[[#This Row],[Vertex 1]],GroupVertices[Vertex],0)),1,1,"")</f>
        <v>1</v>
      </c>
      <c r="P1054" s="93" t="str">
        <f>REPLACE(INDEX(GroupVertices[Group], MATCH(Edges[[#This Row],[Vertex 2]],GroupVertices[Vertex],0)),1,1,"")</f>
        <v>1</v>
      </c>
    </row>
    <row r="1055" spans="1:16" ht="15.75" customHeight="1" thickTop="1" thickBot="1" x14ac:dyDescent="0.3">
      <c r="A1055" s="76" t="s">
        <v>313</v>
      </c>
      <c r="B1055" s="76" t="s">
        <v>742</v>
      </c>
      <c r="C1055" s="77"/>
      <c r="D1055" s="78">
        <v>1.1428571428571428</v>
      </c>
      <c r="E1055" s="79"/>
      <c r="F1055" s="80"/>
      <c r="G1055" s="77"/>
      <c r="H1055" s="81"/>
      <c r="I1055" s="82"/>
      <c r="J1055" s="82"/>
      <c r="K1055" s="51"/>
      <c r="L1055" s="83">
        <v>1055</v>
      </c>
      <c r="M1055" s="83"/>
      <c r="N1055" s="84">
        <v>2</v>
      </c>
      <c r="O1055" s="93" t="str">
        <f>REPLACE(INDEX(GroupVertices[Group], MATCH(Edges[[#This Row],[Vertex 1]],GroupVertices[Vertex],0)),1,1,"")</f>
        <v>1</v>
      </c>
      <c r="P1055" s="93" t="str">
        <f>REPLACE(INDEX(GroupVertices[Group], MATCH(Edges[[#This Row],[Vertex 2]],GroupVertices[Vertex],0)),1,1,"")</f>
        <v>1</v>
      </c>
    </row>
    <row r="1056" spans="1:16" ht="15.75" customHeight="1" thickTop="1" thickBot="1" x14ac:dyDescent="0.3">
      <c r="A1056" s="76" t="s">
        <v>313</v>
      </c>
      <c r="B1056" s="76" t="s">
        <v>314</v>
      </c>
      <c r="C1056" s="77"/>
      <c r="D1056" s="78">
        <v>1</v>
      </c>
      <c r="E1056" s="79"/>
      <c r="F1056" s="80"/>
      <c r="G1056" s="77"/>
      <c r="H1056" s="81"/>
      <c r="I1056" s="82"/>
      <c r="J1056" s="82"/>
      <c r="K1056" s="51"/>
      <c r="L1056" s="83">
        <v>1056</v>
      </c>
      <c r="M1056" s="83"/>
      <c r="N1056" s="84">
        <v>1</v>
      </c>
      <c r="O1056" s="93" t="str">
        <f>REPLACE(INDEX(GroupVertices[Group], MATCH(Edges[[#This Row],[Vertex 1]],GroupVertices[Vertex],0)),1,1,"")</f>
        <v>1</v>
      </c>
      <c r="P1056" s="93" t="str">
        <f>REPLACE(INDEX(GroupVertices[Group], MATCH(Edges[[#This Row],[Vertex 2]],GroupVertices[Vertex],0)),1,1,"")</f>
        <v>1</v>
      </c>
    </row>
    <row r="1057" spans="1:16" ht="15.75" customHeight="1" thickTop="1" thickBot="1" x14ac:dyDescent="0.3">
      <c r="A1057" s="76" t="s">
        <v>313</v>
      </c>
      <c r="B1057" s="76" t="s">
        <v>745</v>
      </c>
      <c r="C1057" s="77"/>
      <c r="D1057" s="78">
        <v>1</v>
      </c>
      <c r="E1057" s="79"/>
      <c r="F1057" s="80"/>
      <c r="G1057" s="77"/>
      <c r="H1057" s="81"/>
      <c r="I1057" s="82"/>
      <c r="J1057" s="82"/>
      <c r="K1057" s="51"/>
      <c r="L1057" s="83">
        <v>1057</v>
      </c>
      <c r="M1057" s="83"/>
      <c r="N1057" s="84">
        <v>1</v>
      </c>
      <c r="O1057" s="93" t="str">
        <f>REPLACE(INDEX(GroupVertices[Group], MATCH(Edges[[#This Row],[Vertex 1]],GroupVertices[Vertex],0)),1,1,"")</f>
        <v>1</v>
      </c>
      <c r="P1057" s="93" t="str">
        <f>REPLACE(INDEX(GroupVertices[Group], MATCH(Edges[[#This Row],[Vertex 2]],GroupVertices[Vertex],0)),1,1,"")</f>
        <v>1</v>
      </c>
    </row>
    <row r="1058" spans="1:16" ht="15.75" customHeight="1" thickTop="1" thickBot="1" x14ac:dyDescent="0.3">
      <c r="A1058" s="76" t="s">
        <v>313</v>
      </c>
      <c r="B1058" s="76" t="s">
        <v>438</v>
      </c>
      <c r="C1058" s="77"/>
      <c r="D1058" s="78">
        <v>1.1428571428571428</v>
      </c>
      <c r="E1058" s="79"/>
      <c r="F1058" s="80"/>
      <c r="G1058" s="77"/>
      <c r="H1058" s="81"/>
      <c r="I1058" s="82"/>
      <c r="J1058" s="82"/>
      <c r="K1058" s="51"/>
      <c r="L1058" s="83">
        <v>1058</v>
      </c>
      <c r="M1058" s="83"/>
      <c r="N1058" s="84">
        <v>2</v>
      </c>
      <c r="O1058" s="93" t="str">
        <f>REPLACE(INDEX(GroupVertices[Group], MATCH(Edges[[#This Row],[Vertex 1]],GroupVertices[Vertex],0)),1,1,"")</f>
        <v>1</v>
      </c>
      <c r="P1058" s="93" t="str">
        <f>REPLACE(INDEX(GroupVertices[Group], MATCH(Edges[[#This Row],[Vertex 2]],GroupVertices[Vertex],0)),1,1,"")</f>
        <v>1</v>
      </c>
    </row>
    <row r="1059" spans="1:16" ht="15.75" customHeight="1" thickTop="1" thickBot="1" x14ac:dyDescent="0.3">
      <c r="A1059" s="76" t="s">
        <v>313</v>
      </c>
      <c r="B1059" s="76" t="s">
        <v>743</v>
      </c>
      <c r="C1059" s="77"/>
      <c r="D1059" s="78">
        <v>1.5714285714285714</v>
      </c>
      <c r="E1059" s="79"/>
      <c r="F1059" s="80"/>
      <c r="G1059" s="77"/>
      <c r="H1059" s="81"/>
      <c r="I1059" s="82"/>
      <c r="J1059" s="82"/>
      <c r="K1059" s="51"/>
      <c r="L1059" s="83">
        <v>1059</v>
      </c>
      <c r="M1059" s="83"/>
      <c r="N1059" s="84">
        <v>5</v>
      </c>
      <c r="O1059" s="93" t="str">
        <f>REPLACE(INDEX(GroupVertices[Group], MATCH(Edges[[#This Row],[Vertex 1]],GroupVertices[Vertex],0)),1,1,"")</f>
        <v>1</v>
      </c>
      <c r="P1059" s="93" t="str">
        <f>REPLACE(INDEX(GroupVertices[Group], MATCH(Edges[[#This Row],[Vertex 2]],GroupVertices[Vertex],0)),1,1,"")</f>
        <v>1</v>
      </c>
    </row>
    <row r="1060" spans="1:16" ht="15.75" customHeight="1" thickTop="1" thickBot="1" x14ac:dyDescent="0.3">
      <c r="A1060" s="76" t="s">
        <v>224</v>
      </c>
      <c r="B1060" s="76" t="s">
        <v>225</v>
      </c>
      <c r="C1060" s="77"/>
      <c r="D1060" s="78">
        <v>1</v>
      </c>
      <c r="E1060" s="79"/>
      <c r="F1060" s="80"/>
      <c r="G1060" s="77"/>
      <c r="H1060" s="81"/>
      <c r="I1060" s="82"/>
      <c r="J1060" s="82"/>
      <c r="K1060" s="51"/>
      <c r="L1060" s="83">
        <v>1060</v>
      </c>
      <c r="M1060" s="83"/>
      <c r="N1060" s="84">
        <v>1</v>
      </c>
      <c r="O1060" s="93" t="str">
        <f>REPLACE(INDEX(GroupVertices[Group], MATCH(Edges[[#This Row],[Vertex 1]],GroupVertices[Vertex],0)),1,1,"")</f>
        <v>2</v>
      </c>
      <c r="P1060" s="93" t="str">
        <f>REPLACE(INDEX(GroupVertices[Group], MATCH(Edges[[#This Row],[Vertex 2]],GroupVertices[Vertex],0)),1,1,"")</f>
        <v>2</v>
      </c>
    </row>
    <row r="1061" spans="1:16" ht="15.75" customHeight="1" thickTop="1" thickBot="1" x14ac:dyDescent="0.3">
      <c r="A1061" s="76" t="s">
        <v>224</v>
      </c>
      <c r="B1061" s="76" t="s">
        <v>226</v>
      </c>
      <c r="C1061" s="77"/>
      <c r="D1061" s="78">
        <v>1</v>
      </c>
      <c r="E1061" s="79"/>
      <c r="F1061" s="80"/>
      <c r="G1061" s="77"/>
      <c r="H1061" s="81"/>
      <c r="I1061" s="82"/>
      <c r="J1061" s="82"/>
      <c r="K1061" s="51"/>
      <c r="L1061" s="83">
        <v>1061</v>
      </c>
      <c r="M1061" s="83"/>
      <c r="N1061" s="84">
        <v>1</v>
      </c>
      <c r="O1061" s="93" t="str">
        <f>REPLACE(INDEX(GroupVertices[Group], MATCH(Edges[[#This Row],[Vertex 1]],GroupVertices[Vertex],0)),1,1,"")</f>
        <v>2</v>
      </c>
      <c r="P1061" s="93" t="str">
        <f>REPLACE(INDEX(GroupVertices[Group], MATCH(Edges[[#This Row],[Vertex 2]],GroupVertices[Vertex],0)),1,1,"")</f>
        <v>2</v>
      </c>
    </row>
    <row r="1062" spans="1:16" ht="15.75" customHeight="1" thickTop="1" thickBot="1" x14ac:dyDescent="0.3">
      <c r="A1062" s="76" t="s">
        <v>224</v>
      </c>
      <c r="B1062" s="76" t="s">
        <v>227</v>
      </c>
      <c r="C1062" s="77"/>
      <c r="D1062" s="78">
        <v>1.4285714285714286</v>
      </c>
      <c r="E1062" s="79"/>
      <c r="F1062" s="80"/>
      <c r="G1062" s="77"/>
      <c r="H1062" s="81"/>
      <c r="I1062" s="82"/>
      <c r="J1062" s="82"/>
      <c r="K1062" s="51"/>
      <c r="L1062" s="83">
        <v>1062</v>
      </c>
      <c r="M1062" s="83"/>
      <c r="N1062" s="84">
        <v>4</v>
      </c>
      <c r="O1062" s="93" t="str">
        <f>REPLACE(INDEX(GroupVertices[Group], MATCH(Edges[[#This Row],[Vertex 1]],GroupVertices[Vertex],0)),1,1,"")</f>
        <v>2</v>
      </c>
      <c r="P1062" s="93" t="str">
        <f>REPLACE(INDEX(GroupVertices[Group], MATCH(Edges[[#This Row],[Vertex 2]],GroupVertices[Vertex],0)),1,1,"")</f>
        <v>2</v>
      </c>
    </row>
    <row r="1063" spans="1:16" ht="15.75" customHeight="1" thickTop="1" thickBot="1" x14ac:dyDescent="0.3">
      <c r="A1063" s="76" t="s">
        <v>224</v>
      </c>
      <c r="B1063" s="76" t="s">
        <v>228</v>
      </c>
      <c r="C1063" s="77"/>
      <c r="D1063" s="78">
        <v>1</v>
      </c>
      <c r="E1063" s="79"/>
      <c r="F1063" s="80"/>
      <c r="G1063" s="77"/>
      <c r="H1063" s="81"/>
      <c r="I1063" s="82"/>
      <c r="J1063" s="82"/>
      <c r="K1063" s="51"/>
      <c r="L1063" s="83">
        <v>1063</v>
      </c>
      <c r="M1063" s="83"/>
      <c r="N1063" s="84">
        <v>1</v>
      </c>
      <c r="O1063" s="93" t="str">
        <f>REPLACE(INDEX(GroupVertices[Group], MATCH(Edges[[#This Row],[Vertex 1]],GroupVertices[Vertex],0)),1,1,"")</f>
        <v>2</v>
      </c>
      <c r="P1063" s="93" t="str">
        <f>REPLACE(INDEX(GroupVertices[Group], MATCH(Edges[[#This Row],[Vertex 2]],GroupVertices[Vertex],0)),1,1,"")</f>
        <v>2</v>
      </c>
    </row>
    <row r="1064" spans="1:16" ht="15.75" customHeight="1" thickTop="1" thickBot="1" x14ac:dyDescent="0.3">
      <c r="A1064" s="76" t="s">
        <v>224</v>
      </c>
      <c r="B1064" s="76" t="s">
        <v>229</v>
      </c>
      <c r="C1064" s="77"/>
      <c r="D1064" s="78">
        <v>1</v>
      </c>
      <c r="E1064" s="79"/>
      <c r="F1064" s="80"/>
      <c r="G1064" s="77"/>
      <c r="H1064" s="81"/>
      <c r="I1064" s="82"/>
      <c r="J1064" s="82"/>
      <c r="K1064" s="51"/>
      <c r="L1064" s="83">
        <v>1064</v>
      </c>
      <c r="M1064" s="83"/>
      <c r="N1064" s="84">
        <v>1</v>
      </c>
      <c r="O1064" s="93" t="str">
        <f>REPLACE(INDEX(GroupVertices[Group], MATCH(Edges[[#This Row],[Vertex 1]],GroupVertices[Vertex],0)),1,1,"")</f>
        <v>2</v>
      </c>
      <c r="P1064" s="93" t="str">
        <f>REPLACE(INDEX(GroupVertices[Group], MATCH(Edges[[#This Row],[Vertex 2]],GroupVertices[Vertex],0)),1,1,"")</f>
        <v>2</v>
      </c>
    </row>
    <row r="1065" spans="1:16" ht="15.75" customHeight="1" thickTop="1" thickBot="1" x14ac:dyDescent="0.3">
      <c r="A1065" s="76" t="s">
        <v>224</v>
      </c>
      <c r="B1065" s="76" t="s">
        <v>230</v>
      </c>
      <c r="C1065" s="77"/>
      <c r="D1065" s="78">
        <v>1</v>
      </c>
      <c r="E1065" s="79"/>
      <c r="F1065" s="80"/>
      <c r="G1065" s="77"/>
      <c r="H1065" s="81"/>
      <c r="I1065" s="82"/>
      <c r="J1065" s="82"/>
      <c r="K1065" s="51"/>
      <c r="L1065" s="83">
        <v>1065</v>
      </c>
      <c r="M1065" s="83"/>
      <c r="N1065" s="84">
        <v>1</v>
      </c>
      <c r="O1065" s="93" t="str">
        <f>REPLACE(INDEX(GroupVertices[Group], MATCH(Edges[[#This Row],[Vertex 1]],GroupVertices[Vertex],0)),1,1,"")</f>
        <v>2</v>
      </c>
      <c r="P1065" s="93" t="str">
        <f>REPLACE(INDEX(GroupVertices[Group], MATCH(Edges[[#This Row],[Vertex 2]],GroupVertices[Vertex],0)),1,1,"")</f>
        <v>2</v>
      </c>
    </row>
    <row r="1066" spans="1:16" ht="15.75" customHeight="1" thickTop="1" thickBot="1" x14ac:dyDescent="0.3">
      <c r="A1066" s="76" t="s">
        <v>746</v>
      </c>
      <c r="B1066" s="76" t="s">
        <v>720</v>
      </c>
      <c r="C1066" s="77"/>
      <c r="D1066" s="78">
        <v>1</v>
      </c>
      <c r="E1066" s="79"/>
      <c r="F1066" s="80"/>
      <c r="G1066" s="77"/>
      <c r="H1066" s="81"/>
      <c r="I1066" s="82"/>
      <c r="J1066" s="82"/>
      <c r="K1066" s="51"/>
      <c r="L1066" s="83">
        <v>1066</v>
      </c>
      <c r="M1066" s="83"/>
      <c r="N1066" s="84">
        <v>1</v>
      </c>
      <c r="O1066" s="93" t="str">
        <f>REPLACE(INDEX(GroupVertices[Group], MATCH(Edges[[#This Row],[Vertex 1]],GroupVertices[Vertex],0)),1,1,"")</f>
        <v>18</v>
      </c>
      <c r="P1066" s="93" t="str">
        <f>REPLACE(INDEX(GroupVertices[Group], MATCH(Edges[[#This Row],[Vertex 2]],GroupVertices[Vertex],0)),1,1,"")</f>
        <v>18</v>
      </c>
    </row>
    <row r="1067" spans="1:16" ht="15.75" customHeight="1" thickTop="1" thickBot="1" x14ac:dyDescent="0.3">
      <c r="A1067" s="76" t="s">
        <v>461</v>
      </c>
      <c r="B1067" s="76" t="s">
        <v>462</v>
      </c>
      <c r="C1067" s="77"/>
      <c r="D1067" s="78">
        <v>1.1428571428571428</v>
      </c>
      <c r="E1067" s="79"/>
      <c r="F1067" s="80"/>
      <c r="G1067" s="77"/>
      <c r="H1067" s="81"/>
      <c r="I1067" s="82"/>
      <c r="J1067" s="82"/>
      <c r="K1067" s="51"/>
      <c r="L1067" s="83">
        <v>1067</v>
      </c>
      <c r="M1067" s="83"/>
      <c r="N1067" s="84">
        <v>2</v>
      </c>
      <c r="O1067" s="93" t="str">
        <f>REPLACE(INDEX(GroupVertices[Group], MATCH(Edges[[#This Row],[Vertex 1]],GroupVertices[Vertex],0)),1,1,"")</f>
        <v>4</v>
      </c>
      <c r="P1067" s="93" t="str">
        <f>REPLACE(INDEX(GroupVertices[Group], MATCH(Edges[[#This Row],[Vertex 2]],GroupVertices[Vertex],0)),1,1,"")</f>
        <v>4</v>
      </c>
    </row>
    <row r="1068" spans="1:16" ht="15.75" customHeight="1" thickTop="1" thickBot="1" x14ac:dyDescent="0.3">
      <c r="A1068" s="76" t="s">
        <v>461</v>
      </c>
      <c r="B1068" s="76" t="s">
        <v>463</v>
      </c>
      <c r="C1068" s="77"/>
      <c r="D1068" s="78">
        <v>1.1428571428571428</v>
      </c>
      <c r="E1068" s="79"/>
      <c r="F1068" s="80"/>
      <c r="G1068" s="77"/>
      <c r="H1068" s="81"/>
      <c r="I1068" s="82"/>
      <c r="J1068" s="82"/>
      <c r="K1068" s="51"/>
      <c r="L1068" s="83">
        <v>1068</v>
      </c>
      <c r="M1068" s="83"/>
      <c r="N1068" s="84">
        <v>2</v>
      </c>
      <c r="O1068" s="93" t="str">
        <f>REPLACE(INDEX(GroupVertices[Group], MATCH(Edges[[#This Row],[Vertex 1]],GroupVertices[Vertex],0)),1,1,"")</f>
        <v>4</v>
      </c>
      <c r="P1068" s="93" t="str">
        <f>REPLACE(INDEX(GroupVertices[Group], MATCH(Edges[[#This Row],[Vertex 2]],GroupVertices[Vertex],0)),1,1,"")</f>
        <v>4</v>
      </c>
    </row>
    <row r="1069" spans="1:16" ht="15.75" customHeight="1" thickTop="1" thickBot="1" x14ac:dyDescent="0.3">
      <c r="A1069" s="76" t="s">
        <v>461</v>
      </c>
      <c r="B1069" s="76" t="s">
        <v>464</v>
      </c>
      <c r="C1069" s="77"/>
      <c r="D1069" s="78">
        <v>1</v>
      </c>
      <c r="E1069" s="79"/>
      <c r="F1069" s="80"/>
      <c r="G1069" s="77"/>
      <c r="H1069" s="81"/>
      <c r="I1069" s="82"/>
      <c r="J1069" s="82"/>
      <c r="K1069" s="51"/>
      <c r="L1069" s="83">
        <v>1069</v>
      </c>
      <c r="M1069" s="83"/>
      <c r="N1069" s="84">
        <v>1</v>
      </c>
      <c r="O1069" s="93" t="str">
        <f>REPLACE(INDEX(GroupVertices[Group], MATCH(Edges[[#This Row],[Vertex 1]],GroupVertices[Vertex],0)),1,1,"")</f>
        <v>4</v>
      </c>
      <c r="P1069" s="93" t="str">
        <f>REPLACE(INDEX(GroupVertices[Group], MATCH(Edges[[#This Row],[Vertex 2]],GroupVertices[Vertex],0)),1,1,"")</f>
        <v>4</v>
      </c>
    </row>
    <row r="1070" spans="1:16" ht="15.75" customHeight="1" thickTop="1" thickBot="1" x14ac:dyDescent="0.3">
      <c r="A1070" s="76" t="s">
        <v>461</v>
      </c>
      <c r="B1070" s="76" t="s">
        <v>465</v>
      </c>
      <c r="C1070" s="77"/>
      <c r="D1070" s="78">
        <v>1</v>
      </c>
      <c r="E1070" s="79"/>
      <c r="F1070" s="80"/>
      <c r="G1070" s="77"/>
      <c r="H1070" s="81"/>
      <c r="I1070" s="82"/>
      <c r="J1070" s="82"/>
      <c r="K1070" s="51"/>
      <c r="L1070" s="83">
        <v>1070</v>
      </c>
      <c r="M1070" s="83"/>
      <c r="N1070" s="84">
        <v>1</v>
      </c>
      <c r="O1070" s="93" t="str">
        <f>REPLACE(INDEX(GroupVertices[Group], MATCH(Edges[[#This Row],[Vertex 1]],GroupVertices[Vertex],0)),1,1,"")</f>
        <v>4</v>
      </c>
      <c r="P1070" s="93" t="str">
        <f>REPLACE(INDEX(GroupVertices[Group], MATCH(Edges[[#This Row],[Vertex 2]],GroupVertices[Vertex],0)),1,1,"")</f>
        <v>4</v>
      </c>
    </row>
    <row r="1071" spans="1:16" ht="15.75" customHeight="1" thickTop="1" thickBot="1" x14ac:dyDescent="0.3">
      <c r="A1071" s="76" t="s">
        <v>255</v>
      </c>
      <c r="B1071" s="76" t="s">
        <v>419</v>
      </c>
      <c r="C1071" s="77"/>
      <c r="D1071" s="78">
        <v>1</v>
      </c>
      <c r="E1071" s="79"/>
      <c r="F1071" s="80"/>
      <c r="G1071" s="77"/>
      <c r="H1071" s="81"/>
      <c r="I1071" s="82"/>
      <c r="J1071" s="82"/>
      <c r="K1071" s="51"/>
      <c r="L1071" s="83">
        <v>1071</v>
      </c>
      <c r="M1071" s="83"/>
      <c r="N1071" s="84">
        <v>1</v>
      </c>
      <c r="O1071" s="93" t="str">
        <f>REPLACE(INDEX(GroupVertices[Group], MATCH(Edges[[#This Row],[Vertex 1]],GroupVertices[Vertex],0)),1,1,"")</f>
        <v>1</v>
      </c>
      <c r="P1071" s="93" t="str">
        <f>REPLACE(INDEX(GroupVertices[Group], MATCH(Edges[[#This Row],[Vertex 2]],GroupVertices[Vertex],0)),1,1,"")</f>
        <v>1</v>
      </c>
    </row>
    <row r="1072" spans="1:16" ht="15.75" customHeight="1" thickTop="1" thickBot="1" x14ac:dyDescent="0.3">
      <c r="A1072" s="76" t="s">
        <v>255</v>
      </c>
      <c r="B1072" s="76" t="s">
        <v>747</v>
      </c>
      <c r="C1072" s="77"/>
      <c r="D1072" s="78">
        <v>1.4285714285714286</v>
      </c>
      <c r="E1072" s="79"/>
      <c r="F1072" s="80"/>
      <c r="G1072" s="77"/>
      <c r="H1072" s="81"/>
      <c r="I1072" s="82"/>
      <c r="J1072" s="82"/>
      <c r="K1072" s="51"/>
      <c r="L1072" s="83">
        <v>1072</v>
      </c>
      <c r="M1072" s="83"/>
      <c r="N1072" s="84">
        <v>4</v>
      </c>
      <c r="O1072" s="93" t="str">
        <f>REPLACE(INDEX(GroupVertices[Group], MATCH(Edges[[#This Row],[Vertex 1]],GroupVertices[Vertex],0)),1,1,"")</f>
        <v>1</v>
      </c>
      <c r="P1072" s="93" t="str">
        <f>REPLACE(INDEX(GroupVertices[Group], MATCH(Edges[[#This Row],[Vertex 2]],GroupVertices[Vertex],0)),1,1,"")</f>
        <v>1</v>
      </c>
    </row>
    <row r="1073" spans="1:16" ht="15.75" customHeight="1" thickTop="1" thickBot="1" x14ac:dyDescent="0.3">
      <c r="A1073" s="76" t="s">
        <v>255</v>
      </c>
      <c r="B1073" s="76" t="s">
        <v>256</v>
      </c>
      <c r="C1073" s="77"/>
      <c r="D1073" s="78">
        <v>1</v>
      </c>
      <c r="E1073" s="79"/>
      <c r="F1073" s="80"/>
      <c r="G1073" s="77"/>
      <c r="H1073" s="81"/>
      <c r="I1073" s="82"/>
      <c r="J1073" s="82"/>
      <c r="K1073" s="51"/>
      <c r="L1073" s="83">
        <v>1073</v>
      </c>
      <c r="M1073" s="83"/>
      <c r="N1073" s="84">
        <v>1</v>
      </c>
      <c r="O1073" s="93" t="str">
        <f>REPLACE(INDEX(GroupVertices[Group], MATCH(Edges[[#This Row],[Vertex 1]],GroupVertices[Vertex],0)),1,1,"")</f>
        <v>1</v>
      </c>
      <c r="P1073" s="93" t="str">
        <f>REPLACE(INDEX(GroupVertices[Group], MATCH(Edges[[#This Row],[Vertex 2]],GroupVertices[Vertex],0)),1,1,"")</f>
        <v>1</v>
      </c>
    </row>
    <row r="1074" spans="1:16" ht="15.75" customHeight="1" thickTop="1" thickBot="1" x14ac:dyDescent="0.3">
      <c r="A1074" s="76" t="s">
        <v>255</v>
      </c>
      <c r="B1074" s="76" t="s">
        <v>703</v>
      </c>
      <c r="C1074" s="77"/>
      <c r="D1074" s="78">
        <v>1</v>
      </c>
      <c r="E1074" s="79"/>
      <c r="F1074" s="80"/>
      <c r="G1074" s="77"/>
      <c r="H1074" s="81"/>
      <c r="I1074" s="82"/>
      <c r="J1074" s="82"/>
      <c r="K1074" s="51"/>
      <c r="L1074" s="83">
        <v>1074</v>
      </c>
      <c r="M1074" s="83"/>
      <c r="N1074" s="84">
        <v>1</v>
      </c>
      <c r="O1074" s="93" t="str">
        <f>REPLACE(INDEX(GroupVertices[Group], MATCH(Edges[[#This Row],[Vertex 1]],GroupVertices[Vertex],0)),1,1,"")</f>
        <v>1</v>
      </c>
      <c r="P1074" s="93" t="str">
        <f>REPLACE(INDEX(GroupVertices[Group], MATCH(Edges[[#This Row],[Vertex 2]],GroupVertices[Vertex],0)),1,1,"")</f>
        <v>1</v>
      </c>
    </row>
    <row r="1075" spans="1:16" ht="15.75" customHeight="1" thickTop="1" thickBot="1" x14ac:dyDescent="0.3">
      <c r="A1075" s="76" t="s">
        <v>255</v>
      </c>
      <c r="B1075" s="76" t="s">
        <v>420</v>
      </c>
      <c r="C1075" s="77"/>
      <c r="D1075" s="78">
        <v>2</v>
      </c>
      <c r="E1075" s="79"/>
      <c r="F1075" s="80"/>
      <c r="G1075" s="77"/>
      <c r="H1075" s="81"/>
      <c r="I1075" s="82"/>
      <c r="J1075" s="82"/>
      <c r="K1075" s="51"/>
      <c r="L1075" s="83">
        <v>1075</v>
      </c>
      <c r="M1075" s="83"/>
      <c r="N1075" s="84">
        <v>8</v>
      </c>
      <c r="O1075" s="93" t="str">
        <f>REPLACE(INDEX(GroupVertices[Group], MATCH(Edges[[#This Row],[Vertex 1]],GroupVertices[Vertex],0)),1,1,"")</f>
        <v>1</v>
      </c>
      <c r="P1075" s="93" t="str">
        <f>REPLACE(INDEX(GroupVertices[Group], MATCH(Edges[[#This Row],[Vertex 2]],GroupVertices[Vertex],0)),1,1,"")</f>
        <v>1</v>
      </c>
    </row>
    <row r="1076" spans="1:16" ht="15.75" customHeight="1" thickTop="1" thickBot="1" x14ac:dyDescent="0.3">
      <c r="A1076" s="76" t="s">
        <v>255</v>
      </c>
      <c r="B1076" s="76" t="s">
        <v>492</v>
      </c>
      <c r="C1076" s="77"/>
      <c r="D1076" s="78">
        <v>1</v>
      </c>
      <c r="E1076" s="79"/>
      <c r="F1076" s="80"/>
      <c r="G1076" s="77"/>
      <c r="H1076" s="81"/>
      <c r="I1076" s="82"/>
      <c r="J1076" s="82"/>
      <c r="K1076" s="51"/>
      <c r="L1076" s="83">
        <v>1076</v>
      </c>
      <c r="M1076" s="83"/>
      <c r="N1076" s="84">
        <v>1</v>
      </c>
      <c r="O1076" s="93" t="str">
        <f>REPLACE(INDEX(GroupVertices[Group], MATCH(Edges[[#This Row],[Vertex 1]],GroupVertices[Vertex],0)),1,1,"")</f>
        <v>1</v>
      </c>
      <c r="P1076" s="93" t="str">
        <f>REPLACE(INDEX(GroupVertices[Group], MATCH(Edges[[#This Row],[Vertex 2]],GroupVertices[Vertex],0)),1,1,"")</f>
        <v>1</v>
      </c>
    </row>
    <row r="1077" spans="1:16" ht="15.75" customHeight="1" thickTop="1" thickBot="1" x14ac:dyDescent="0.3">
      <c r="A1077" s="76" t="s">
        <v>255</v>
      </c>
      <c r="B1077" s="76" t="s">
        <v>352</v>
      </c>
      <c r="C1077" s="77"/>
      <c r="D1077" s="78">
        <v>1</v>
      </c>
      <c r="E1077" s="79"/>
      <c r="F1077" s="80"/>
      <c r="G1077" s="77"/>
      <c r="H1077" s="81"/>
      <c r="I1077" s="82"/>
      <c r="J1077" s="82"/>
      <c r="K1077" s="51"/>
      <c r="L1077" s="83">
        <v>1077</v>
      </c>
      <c r="M1077" s="83"/>
      <c r="N1077" s="84">
        <v>1</v>
      </c>
      <c r="O1077" s="93" t="str">
        <f>REPLACE(INDEX(GroupVertices[Group], MATCH(Edges[[#This Row],[Vertex 1]],GroupVertices[Vertex],0)),1,1,"")</f>
        <v>1</v>
      </c>
      <c r="P1077" s="93" t="str">
        <f>REPLACE(INDEX(GroupVertices[Group], MATCH(Edges[[#This Row],[Vertex 2]],GroupVertices[Vertex],0)),1,1,"")</f>
        <v>1</v>
      </c>
    </row>
    <row r="1078" spans="1:16" ht="15.75" customHeight="1" thickTop="1" thickBot="1" x14ac:dyDescent="0.3">
      <c r="A1078" s="76" t="s">
        <v>255</v>
      </c>
      <c r="B1078" s="76" t="s">
        <v>497</v>
      </c>
      <c r="C1078" s="77"/>
      <c r="D1078" s="78">
        <v>1.1428571428571428</v>
      </c>
      <c r="E1078" s="79"/>
      <c r="F1078" s="80"/>
      <c r="G1078" s="77"/>
      <c r="H1078" s="81"/>
      <c r="I1078" s="82"/>
      <c r="J1078" s="82"/>
      <c r="K1078" s="51"/>
      <c r="L1078" s="83">
        <v>1078</v>
      </c>
      <c r="M1078" s="83"/>
      <c r="N1078" s="84">
        <v>2</v>
      </c>
      <c r="O1078" s="93" t="str">
        <f>REPLACE(INDEX(GroupVertices[Group], MATCH(Edges[[#This Row],[Vertex 1]],GroupVertices[Vertex],0)),1,1,"")</f>
        <v>1</v>
      </c>
      <c r="P1078" s="93" t="str">
        <f>REPLACE(INDEX(GroupVertices[Group], MATCH(Edges[[#This Row],[Vertex 2]],GroupVertices[Vertex],0)),1,1,"")</f>
        <v>1</v>
      </c>
    </row>
    <row r="1079" spans="1:16" ht="15.75" customHeight="1" thickTop="1" thickBot="1" x14ac:dyDescent="0.3">
      <c r="A1079" s="76" t="s">
        <v>255</v>
      </c>
      <c r="B1079" s="76" t="s">
        <v>421</v>
      </c>
      <c r="C1079" s="77"/>
      <c r="D1079" s="78">
        <v>1</v>
      </c>
      <c r="E1079" s="79"/>
      <c r="F1079" s="80"/>
      <c r="G1079" s="77"/>
      <c r="H1079" s="81"/>
      <c r="I1079" s="82"/>
      <c r="J1079" s="82"/>
      <c r="K1079" s="51"/>
      <c r="L1079" s="83">
        <v>1079</v>
      </c>
      <c r="M1079" s="83"/>
      <c r="N1079" s="84">
        <v>1</v>
      </c>
      <c r="O1079" s="93" t="str">
        <f>REPLACE(INDEX(GroupVertices[Group], MATCH(Edges[[#This Row],[Vertex 1]],GroupVertices[Vertex],0)),1,1,"")</f>
        <v>1</v>
      </c>
      <c r="P1079" s="93" t="str">
        <f>REPLACE(INDEX(GroupVertices[Group], MATCH(Edges[[#This Row],[Vertex 2]],GroupVertices[Vertex],0)),1,1,"")</f>
        <v>1</v>
      </c>
    </row>
    <row r="1080" spans="1:16" ht="15.75" customHeight="1" thickTop="1" thickBot="1" x14ac:dyDescent="0.3">
      <c r="A1080" s="76" t="s">
        <v>255</v>
      </c>
      <c r="B1080" s="76" t="s">
        <v>356</v>
      </c>
      <c r="C1080" s="77"/>
      <c r="D1080" s="78">
        <v>1</v>
      </c>
      <c r="E1080" s="79"/>
      <c r="F1080" s="80"/>
      <c r="G1080" s="77"/>
      <c r="H1080" s="81"/>
      <c r="I1080" s="82"/>
      <c r="J1080" s="82"/>
      <c r="K1080" s="51"/>
      <c r="L1080" s="83">
        <v>1080</v>
      </c>
      <c r="M1080" s="83"/>
      <c r="N1080" s="84">
        <v>1</v>
      </c>
      <c r="O1080" s="93" t="str">
        <f>REPLACE(INDEX(GroupVertices[Group], MATCH(Edges[[#This Row],[Vertex 1]],GroupVertices[Vertex],0)),1,1,"")</f>
        <v>1</v>
      </c>
      <c r="P1080" s="93" t="str">
        <f>REPLACE(INDEX(GroupVertices[Group], MATCH(Edges[[#This Row],[Vertex 2]],GroupVertices[Vertex],0)),1,1,"")</f>
        <v>1</v>
      </c>
    </row>
    <row r="1081" spans="1:16" ht="15.75" customHeight="1" thickTop="1" thickBot="1" x14ac:dyDescent="0.3">
      <c r="A1081" s="76" t="s">
        <v>255</v>
      </c>
      <c r="B1081" s="76" t="s">
        <v>748</v>
      </c>
      <c r="C1081" s="77"/>
      <c r="D1081" s="78">
        <v>1.1428571428571428</v>
      </c>
      <c r="E1081" s="79"/>
      <c r="F1081" s="80"/>
      <c r="G1081" s="77"/>
      <c r="H1081" s="81"/>
      <c r="I1081" s="82"/>
      <c r="J1081" s="82"/>
      <c r="K1081" s="51"/>
      <c r="L1081" s="83">
        <v>1081</v>
      </c>
      <c r="M1081" s="83"/>
      <c r="N1081" s="84">
        <v>2</v>
      </c>
      <c r="O1081" s="93" t="str">
        <f>REPLACE(INDEX(GroupVertices[Group], MATCH(Edges[[#This Row],[Vertex 1]],GroupVertices[Vertex],0)),1,1,"")</f>
        <v>1</v>
      </c>
      <c r="P1081" s="93" t="str">
        <f>REPLACE(INDEX(GroupVertices[Group], MATCH(Edges[[#This Row],[Vertex 2]],GroupVertices[Vertex],0)),1,1,"")</f>
        <v>1</v>
      </c>
    </row>
    <row r="1082" spans="1:16" ht="15.75" customHeight="1" thickTop="1" thickBot="1" x14ac:dyDescent="0.3">
      <c r="A1082" s="76" t="s">
        <v>255</v>
      </c>
      <c r="B1082" s="76" t="s">
        <v>676</v>
      </c>
      <c r="C1082" s="77"/>
      <c r="D1082" s="78">
        <v>1.1428571428571428</v>
      </c>
      <c r="E1082" s="79"/>
      <c r="F1082" s="80"/>
      <c r="G1082" s="77"/>
      <c r="H1082" s="81"/>
      <c r="I1082" s="82"/>
      <c r="J1082" s="82"/>
      <c r="K1082" s="51"/>
      <c r="L1082" s="83">
        <v>1082</v>
      </c>
      <c r="M1082" s="83"/>
      <c r="N1082" s="84">
        <v>2</v>
      </c>
      <c r="O1082" s="93" t="str">
        <f>REPLACE(INDEX(GroupVertices[Group], MATCH(Edges[[#This Row],[Vertex 1]],GroupVertices[Vertex],0)),1,1,"")</f>
        <v>1</v>
      </c>
      <c r="P1082" s="93" t="str">
        <f>REPLACE(INDEX(GroupVertices[Group], MATCH(Edges[[#This Row],[Vertex 2]],GroupVertices[Vertex],0)),1,1,"")</f>
        <v>1</v>
      </c>
    </row>
    <row r="1083" spans="1:16" ht="15.75" customHeight="1" thickTop="1" thickBot="1" x14ac:dyDescent="0.3">
      <c r="A1083" s="76" t="s">
        <v>749</v>
      </c>
      <c r="B1083" s="76" t="s">
        <v>750</v>
      </c>
      <c r="C1083" s="77"/>
      <c r="D1083" s="78">
        <v>1</v>
      </c>
      <c r="E1083" s="79"/>
      <c r="F1083" s="80"/>
      <c r="G1083" s="77"/>
      <c r="H1083" s="81"/>
      <c r="I1083" s="82"/>
      <c r="J1083" s="82"/>
      <c r="K1083" s="51"/>
      <c r="L1083" s="83">
        <v>1083</v>
      </c>
      <c r="M1083" s="83"/>
      <c r="N1083" s="84">
        <v>1</v>
      </c>
      <c r="O1083" s="93" t="str">
        <f>REPLACE(INDEX(GroupVertices[Group], MATCH(Edges[[#This Row],[Vertex 1]],GroupVertices[Vertex],0)),1,1,"")</f>
        <v>1</v>
      </c>
      <c r="P1083" s="93" t="str">
        <f>REPLACE(INDEX(GroupVertices[Group], MATCH(Edges[[#This Row],[Vertex 2]],GroupVertices[Vertex],0)),1,1,"")</f>
        <v>1</v>
      </c>
    </row>
    <row r="1084" spans="1:16" ht="15.75" customHeight="1" thickTop="1" thickBot="1" x14ac:dyDescent="0.3">
      <c r="A1084" s="76" t="s">
        <v>751</v>
      </c>
      <c r="B1084" s="76" t="s">
        <v>752</v>
      </c>
      <c r="C1084" s="77"/>
      <c r="D1084" s="78">
        <v>1</v>
      </c>
      <c r="E1084" s="79"/>
      <c r="F1084" s="80"/>
      <c r="G1084" s="77"/>
      <c r="H1084" s="81"/>
      <c r="I1084" s="82"/>
      <c r="J1084" s="82"/>
      <c r="K1084" s="51"/>
      <c r="L1084" s="83">
        <v>1084</v>
      </c>
      <c r="M1084" s="83"/>
      <c r="N1084" s="84">
        <v>1</v>
      </c>
      <c r="O1084" s="93" t="str">
        <f>REPLACE(INDEX(GroupVertices[Group], MATCH(Edges[[#This Row],[Vertex 1]],GroupVertices[Vertex],0)),1,1,"")</f>
        <v>22</v>
      </c>
      <c r="P1084" s="93" t="str">
        <f>REPLACE(INDEX(GroupVertices[Group], MATCH(Edges[[#This Row],[Vertex 2]],GroupVertices[Vertex],0)),1,1,"")</f>
        <v>22</v>
      </c>
    </row>
    <row r="1085" spans="1:16" ht="15.75" customHeight="1" thickTop="1" thickBot="1" x14ac:dyDescent="0.3">
      <c r="A1085" s="76" t="s">
        <v>751</v>
      </c>
      <c r="B1085" s="76" t="s">
        <v>753</v>
      </c>
      <c r="C1085" s="77"/>
      <c r="D1085" s="78">
        <v>1.1428571428571428</v>
      </c>
      <c r="E1085" s="79"/>
      <c r="F1085" s="80"/>
      <c r="G1085" s="77"/>
      <c r="H1085" s="81"/>
      <c r="I1085" s="82"/>
      <c r="J1085" s="82"/>
      <c r="K1085" s="51"/>
      <c r="L1085" s="83">
        <v>1085</v>
      </c>
      <c r="M1085" s="83"/>
      <c r="N1085" s="84">
        <v>2</v>
      </c>
      <c r="O1085" s="93" t="str">
        <f>REPLACE(INDEX(GroupVertices[Group], MATCH(Edges[[#This Row],[Vertex 1]],GroupVertices[Vertex],0)),1,1,"")</f>
        <v>22</v>
      </c>
      <c r="P1085" s="93" t="str">
        <f>REPLACE(INDEX(GroupVertices[Group], MATCH(Edges[[#This Row],[Vertex 2]],GroupVertices[Vertex],0)),1,1,"")</f>
        <v>22</v>
      </c>
    </row>
    <row r="1086" spans="1:16" ht="15.75" customHeight="1" thickTop="1" thickBot="1" x14ac:dyDescent="0.3">
      <c r="A1086" s="97" t="s">
        <v>355</v>
      </c>
      <c r="B1086" s="97" t="s">
        <v>356</v>
      </c>
      <c r="C1086" s="98"/>
      <c r="D1086" s="99">
        <v>1.2857142857142856</v>
      </c>
      <c r="E1086" s="100"/>
      <c r="F1086" s="101"/>
      <c r="G1086" s="98"/>
      <c r="H1086" s="102"/>
      <c r="I1086" s="103"/>
      <c r="J1086" s="103"/>
      <c r="K1086" s="104"/>
      <c r="L1086" s="96">
        <v>1086</v>
      </c>
      <c r="M1086" s="96"/>
      <c r="N1086" s="105">
        <v>3</v>
      </c>
      <c r="O1086" s="93" t="str">
        <f>REPLACE(INDEX(GroupVertices[Group], MATCH(Edges[[#This Row],[Vertex 1]],GroupVertices[Vertex],0)),1,1,"")</f>
        <v>1</v>
      </c>
      <c r="P1086" s="93" t="str">
        <f>REPLACE(INDEX(GroupVertices[Group], MATCH(Edges[[#This Row],[Vertex 2]],GroupVertices[Vertex],0)),1,1,"")</f>
        <v>1</v>
      </c>
    </row>
    <row r="1087" spans="1:16" ht="15.75" customHeight="1" thickTop="1" thickBot="1" x14ac:dyDescent="0.3">
      <c r="A1087" s="97" t="s">
        <v>754</v>
      </c>
      <c r="B1087" s="97" t="s">
        <v>206</v>
      </c>
      <c r="C1087" s="98"/>
      <c r="D1087" s="99">
        <v>1.4285714285714286</v>
      </c>
      <c r="E1087" s="100"/>
      <c r="F1087" s="101"/>
      <c r="G1087" s="98"/>
      <c r="H1087" s="102"/>
      <c r="I1087" s="103"/>
      <c r="J1087" s="103"/>
      <c r="K1087" s="104"/>
      <c r="L1087" s="96">
        <v>1087</v>
      </c>
      <c r="M1087" s="96"/>
      <c r="N1087" s="105">
        <v>4</v>
      </c>
      <c r="O1087" s="93" t="str">
        <f>REPLACE(INDEX(GroupVertices[Group], MATCH(Edges[[#This Row],[Vertex 1]],GroupVertices[Vertex],0)),1,1,"")</f>
        <v>1</v>
      </c>
      <c r="P1087" s="93" t="str">
        <f>REPLACE(INDEX(GroupVertices[Group], MATCH(Edges[[#This Row],[Vertex 2]],GroupVertices[Vertex],0)),1,1,"")</f>
        <v>1</v>
      </c>
    </row>
    <row r="1088" spans="1:16" ht="15.75" customHeight="1" thickTop="1" thickBot="1" x14ac:dyDescent="0.3">
      <c r="A1088" s="97" t="s">
        <v>573</v>
      </c>
      <c r="B1088" s="97" t="s">
        <v>285</v>
      </c>
      <c r="C1088" s="98"/>
      <c r="D1088" s="99">
        <v>1.1428571428571428</v>
      </c>
      <c r="E1088" s="100"/>
      <c r="F1088" s="101"/>
      <c r="G1088" s="98"/>
      <c r="H1088" s="102"/>
      <c r="I1088" s="103"/>
      <c r="J1088" s="103"/>
      <c r="K1088" s="104"/>
      <c r="L1088" s="96">
        <v>1088</v>
      </c>
      <c r="M1088" s="96"/>
      <c r="N1088" s="105">
        <v>2</v>
      </c>
      <c r="O1088" s="93" t="str">
        <f>REPLACE(INDEX(GroupVertices[Group], MATCH(Edges[[#This Row],[Vertex 1]],GroupVertices[Vertex],0)),1,1,"")</f>
        <v>1</v>
      </c>
      <c r="P1088" s="93" t="str">
        <f>REPLACE(INDEX(GroupVertices[Group], MATCH(Edges[[#This Row],[Vertex 2]],GroupVertices[Vertex],0)),1,1,"")</f>
        <v>1</v>
      </c>
    </row>
    <row r="1089" spans="1:16" ht="15.75" customHeight="1" thickTop="1" thickBot="1" x14ac:dyDescent="0.3">
      <c r="A1089" s="97" t="s">
        <v>573</v>
      </c>
      <c r="B1089" s="97" t="s">
        <v>574</v>
      </c>
      <c r="C1089" s="98"/>
      <c r="D1089" s="99">
        <v>1</v>
      </c>
      <c r="E1089" s="100"/>
      <c r="F1089" s="101"/>
      <c r="G1089" s="98"/>
      <c r="H1089" s="102"/>
      <c r="I1089" s="103"/>
      <c r="J1089" s="103"/>
      <c r="K1089" s="104"/>
      <c r="L1089" s="96">
        <v>1089</v>
      </c>
      <c r="M1089" s="96"/>
      <c r="N1089" s="105">
        <v>1</v>
      </c>
      <c r="O1089" s="93" t="str">
        <f>REPLACE(INDEX(GroupVertices[Group], MATCH(Edges[[#This Row],[Vertex 1]],GroupVertices[Vertex],0)),1,1,"")</f>
        <v>1</v>
      </c>
      <c r="P1089" s="93" t="str">
        <f>REPLACE(INDEX(GroupVertices[Group], MATCH(Edges[[#This Row],[Vertex 2]],GroupVertices[Vertex],0)),1,1,"")</f>
        <v>1</v>
      </c>
    </row>
    <row r="1090" spans="1:16" ht="15.75" customHeight="1" thickTop="1" thickBot="1" x14ac:dyDescent="0.3">
      <c r="A1090" s="97" t="s">
        <v>225</v>
      </c>
      <c r="B1090" s="97" t="s">
        <v>226</v>
      </c>
      <c r="C1090" s="98"/>
      <c r="D1090" s="99">
        <v>1</v>
      </c>
      <c r="E1090" s="100"/>
      <c r="F1090" s="101"/>
      <c r="G1090" s="98"/>
      <c r="H1090" s="102"/>
      <c r="I1090" s="103"/>
      <c r="J1090" s="103"/>
      <c r="K1090" s="104"/>
      <c r="L1090" s="96">
        <v>1090</v>
      </c>
      <c r="M1090" s="96"/>
      <c r="N1090" s="105">
        <v>1</v>
      </c>
      <c r="O1090" s="93" t="str">
        <f>REPLACE(INDEX(GroupVertices[Group], MATCH(Edges[[#This Row],[Vertex 1]],GroupVertices[Vertex],0)),1,1,"")</f>
        <v>2</v>
      </c>
      <c r="P1090" s="93" t="str">
        <f>REPLACE(INDEX(GroupVertices[Group], MATCH(Edges[[#This Row],[Vertex 2]],GroupVertices[Vertex],0)),1,1,"")</f>
        <v>2</v>
      </c>
    </row>
    <row r="1091" spans="1:16" ht="15.75" customHeight="1" thickTop="1" thickBot="1" x14ac:dyDescent="0.3">
      <c r="A1091" s="97" t="s">
        <v>225</v>
      </c>
      <c r="B1091" s="97" t="s">
        <v>227</v>
      </c>
      <c r="C1091" s="98"/>
      <c r="D1091" s="99">
        <v>1.4285714285714286</v>
      </c>
      <c r="E1091" s="100"/>
      <c r="F1091" s="101"/>
      <c r="G1091" s="98"/>
      <c r="H1091" s="102"/>
      <c r="I1091" s="103"/>
      <c r="J1091" s="103"/>
      <c r="K1091" s="104"/>
      <c r="L1091" s="96">
        <v>1091</v>
      </c>
      <c r="M1091" s="96"/>
      <c r="N1091" s="105">
        <v>4</v>
      </c>
      <c r="O1091" s="93" t="str">
        <f>REPLACE(INDEX(GroupVertices[Group], MATCH(Edges[[#This Row],[Vertex 1]],GroupVertices[Vertex],0)),1,1,"")</f>
        <v>2</v>
      </c>
      <c r="P1091" s="93" t="str">
        <f>REPLACE(INDEX(GroupVertices[Group], MATCH(Edges[[#This Row],[Vertex 2]],GroupVertices[Vertex],0)),1,1,"")</f>
        <v>2</v>
      </c>
    </row>
    <row r="1092" spans="1:16" ht="15.75" customHeight="1" thickTop="1" thickBot="1" x14ac:dyDescent="0.3">
      <c r="A1092" s="97" t="s">
        <v>225</v>
      </c>
      <c r="B1092" s="97" t="s">
        <v>228</v>
      </c>
      <c r="C1092" s="98"/>
      <c r="D1092" s="99">
        <v>1</v>
      </c>
      <c r="E1092" s="100"/>
      <c r="F1092" s="101"/>
      <c r="G1092" s="98"/>
      <c r="H1092" s="102"/>
      <c r="I1092" s="103"/>
      <c r="J1092" s="103"/>
      <c r="K1092" s="104"/>
      <c r="L1092" s="96">
        <v>1092</v>
      </c>
      <c r="M1092" s="96"/>
      <c r="N1092" s="105">
        <v>1</v>
      </c>
      <c r="O1092" s="93" t="str">
        <f>REPLACE(INDEX(GroupVertices[Group], MATCH(Edges[[#This Row],[Vertex 1]],GroupVertices[Vertex],0)),1,1,"")</f>
        <v>2</v>
      </c>
      <c r="P1092" s="93" t="str">
        <f>REPLACE(INDEX(GroupVertices[Group], MATCH(Edges[[#This Row],[Vertex 2]],GroupVertices[Vertex],0)),1,1,"")</f>
        <v>2</v>
      </c>
    </row>
    <row r="1093" spans="1:16" ht="15.75" customHeight="1" thickTop="1" thickBot="1" x14ac:dyDescent="0.3">
      <c r="A1093" s="97" t="s">
        <v>225</v>
      </c>
      <c r="B1093" s="97" t="s">
        <v>229</v>
      </c>
      <c r="C1093" s="98"/>
      <c r="D1093" s="99">
        <v>1</v>
      </c>
      <c r="E1093" s="100"/>
      <c r="F1093" s="101"/>
      <c r="G1093" s="98"/>
      <c r="H1093" s="102"/>
      <c r="I1093" s="103"/>
      <c r="J1093" s="103"/>
      <c r="K1093" s="104"/>
      <c r="L1093" s="96">
        <v>1093</v>
      </c>
      <c r="M1093" s="96"/>
      <c r="N1093" s="105">
        <v>1</v>
      </c>
      <c r="O1093" s="93" t="str">
        <f>REPLACE(INDEX(GroupVertices[Group], MATCH(Edges[[#This Row],[Vertex 1]],GroupVertices[Vertex],0)),1,1,"")</f>
        <v>2</v>
      </c>
      <c r="P1093" s="93" t="str">
        <f>REPLACE(INDEX(GroupVertices[Group], MATCH(Edges[[#This Row],[Vertex 2]],GroupVertices[Vertex],0)),1,1,"")</f>
        <v>2</v>
      </c>
    </row>
    <row r="1094" spans="1:16" ht="15.75" customHeight="1" thickTop="1" thickBot="1" x14ac:dyDescent="0.3">
      <c r="A1094" s="97" t="s">
        <v>225</v>
      </c>
      <c r="B1094" s="97" t="s">
        <v>230</v>
      </c>
      <c r="C1094" s="98"/>
      <c r="D1094" s="99">
        <v>1</v>
      </c>
      <c r="E1094" s="100"/>
      <c r="F1094" s="101"/>
      <c r="G1094" s="98"/>
      <c r="H1094" s="102"/>
      <c r="I1094" s="103"/>
      <c r="J1094" s="103"/>
      <c r="K1094" s="104"/>
      <c r="L1094" s="96">
        <v>1094</v>
      </c>
      <c r="M1094" s="96"/>
      <c r="N1094" s="105">
        <v>1</v>
      </c>
      <c r="O1094" s="93" t="str">
        <f>REPLACE(INDEX(GroupVertices[Group], MATCH(Edges[[#This Row],[Vertex 1]],GroupVertices[Vertex],0)),1,1,"")</f>
        <v>2</v>
      </c>
      <c r="P1094" s="93" t="str">
        <f>REPLACE(INDEX(GroupVertices[Group], MATCH(Edges[[#This Row],[Vertex 2]],GroupVertices[Vertex],0)),1,1,"")</f>
        <v>2</v>
      </c>
    </row>
    <row r="1095" spans="1:16" ht="15.75" customHeight="1" thickTop="1" thickBot="1" x14ac:dyDescent="0.3">
      <c r="A1095" s="97" t="s">
        <v>755</v>
      </c>
      <c r="B1095" s="97" t="s">
        <v>392</v>
      </c>
      <c r="C1095" s="98"/>
      <c r="D1095" s="99">
        <v>1.5714285714285714</v>
      </c>
      <c r="E1095" s="100"/>
      <c r="F1095" s="101"/>
      <c r="G1095" s="98"/>
      <c r="H1095" s="102"/>
      <c r="I1095" s="103"/>
      <c r="J1095" s="103"/>
      <c r="K1095" s="104"/>
      <c r="L1095" s="96">
        <v>1095</v>
      </c>
      <c r="M1095" s="96"/>
      <c r="N1095" s="105">
        <v>5</v>
      </c>
      <c r="O1095" s="93" t="str">
        <f>REPLACE(INDEX(GroupVertices[Group], MATCH(Edges[[#This Row],[Vertex 1]],GroupVertices[Vertex],0)),1,1,"")</f>
        <v>1</v>
      </c>
      <c r="P1095" s="93" t="str">
        <f>REPLACE(INDEX(GroupVertices[Group], MATCH(Edges[[#This Row],[Vertex 2]],GroupVertices[Vertex],0)),1,1,"")</f>
        <v>1</v>
      </c>
    </row>
    <row r="1096" spans="1:16" ht="15.75" customHeight="1" thickTop="1" thickBot="1" x14ac:dyDescent="0.3">
      <c r="A1096" s="97" t="s">
        <v>755</v>
      </c>
      <c r="B1096" s="97" t="s">
        <v>756</v>
      </c>
      <c r="C1096" s="98"/>
      <c r="D1096" s="99">
        <v>1.5714285714285714</v>
      </c>
      <c r="E1096" s="100"/>
      <c r="F1096" s="101"/>
      <c r="G1096" s="98"/>
      <c r="H1096" s="102"/>
      <c r="I1096" s="103"/>
      <c r="J1096" s="103"/>
      <c r="K1096" s="104"/>
      <c r="L1096" s="96">
        <v>1096</v>
      </c>
      <c r="M1096" s="96"/>
      <c r="N1096" s="105">
        <v>5</v>
      </c>
      <c r="O1096" s="93" t="str">
        <f>REPLACE(INDEX(GroupVertices[Group], MATCH(Edges[[#This Row],[Vertex 1]],GroupVertices[Vertex],0)),1,1,"")</f>
        <v>1</v>
      </c>
      <c r="P1096" s="93" t="str">
        <f>REPLACE(INDEX(GroupVertices[Group], MATCH(Edges[[#This Row],[Vertex 2]],GroupVertices[Vertex],0)),1,1,"")</f>
        <v>1</v>
      </c>
    </row>
    <row r="1097" spans="1:16" ht="15.75" customHeight="1" thickTop="1" thickBot="1" x14ac:dyDescent="0.3">
      <c r="A1097" s="97" t="s">
        <v>226</v>
      </c>
      <c r="B1097" s="97" t="s">
        <v>227</v>
      </c>
      <c r="C1097" s="98"/>
      <c r="D1097" s="99">
        <v>1.4285714285714286</v>
      </c>
      <c r="E1097" s="100"/>
      <c r="F1097" s="101"/>
      <c r="G1097" s="98"/>
      <c r="H1097" s="102"/>
      <c r="I1097" s="103"/>
      <c r="J1097" s="103"/>
      <c r="K1097" s="104"/>
      <c r="L1097" s="96">
        <v>1097</v>
      </c>
      <c r="M1097" s="96"/>
      <c r="N1097" s="105">
        <v>4</v>
      </c>
      <c r="O1097" s="93" t="str">
        <f>REPLACE(INDEX(GroupVertices[Group], MATCH(Edges[[#This Row],[Vertex 1]],GroupVertices[Vertex],0)),1,1,"")</f>
        <v>2</v>
      </c>
      <c r="P1097" s="93" t="str">
        <f>REPLACE(INDEX(GroupVertices[Group], MATCH(Edges[[#This Row],[Vertex 2]],GroupVertices[Vertex],0)),1,1,"")</f>
        <v>2</v>
      </c>
    </row>
    <row r="1098" spans="1:16" ht="15.75" customHeight="1" thickTop="1" thickBot="1" x14ac:dyDescent="0.3">
      <c r="A1098" s="97" t="s">
        <v>226</v>
      </c>
      <c r="B1098" s="97" t="s">
        <v>228</v>
      </c>
      <c r="C1098" s="98"/>
      <c r="D1098" s="99">
        <v>1</v>
      </c>
      <c r="E1098" s="100"/>
      <c r="F1098" s="101"/>
      <c r="G1098" s="98"/>
      <c r="H1098" s="102"/>
      <c r="I1098" s="103"/>
      <c r="J1098" s="103"/>
      <c r="K1098" s="104"/>
      <c r="L1098" s="96">
        <v>1098</v>
      </c>
      <c r="M1098" s="96"/>
      <c r="N1098" s="105">
        <v>1</v>
      </c>
      <c r="O1098" s="93" t="str">
        <f>REPLACE(INDEX(GroupVertices[Group], MATCH(Edges[[#This Row],[Vertex 1]],GroupVertices[Vertex],0)),1,1,"")</f>
        <v>2</v>
      </c>
      <c r="P1098" s="93" t="str">
        <f>REPLACE(INDEX(GroupVertices[Group], MATCH(Edges[[#This Row],[Vertex 2]],GroupVertices[Vertex],0)),1,1,"")</f>
        <v>2</v>
      </c>
    </row>
    <row r="1099" spans="1:16" ht="15.75" customHeight="1" thickTop="1" thickBot="1" x14ac:dyDescent="0.3">
      <c r="A1099" s="97" t="s">
        <v>226</v>
      </c>
      <c r="B1099" s="97" t="s">
        <v>229</v>
      </c>
      <c r="C1099" s="98"/>
      <c r="D1099" s="99">
        <v>1</v>
      </c>
      <c r="E1099" s="100"/>
      <c r="F1099" s="101"/>
      <c r="G1099" s="98"/>
      <c r="H1099" s="102"/>
      <c r="I1099" s="103"/>
      <c r="J1099" s="103"/>
      <c r="K1099" s="104"/>
      <c r="L1099" s="96">
        <v>1099</v>
      </c>
      <c r="M1099" s="96"/>
      <c r="N1099" s="105">
        <v>1</v>
      </c>
      <c r="O1099" s="93" t="str">
        <f>REPLACE(INDEX(GroupVertices[Group], MATCH(Edges[[#This Row],[Vertex 1]],GroupVertices[Vertex],0)),1,1,"")</f>
        <v>2</v>
      </c>
      <c r="P1099" s="93" t="str">
        <f>REPLACE(INDEX(GroupVertices[Group], MATCH(Edges[[#This Row],[Vertex 2]],GroupVertices[Vertex],0)),1,1,"")</f>
        <v>2</v>
      </c>
    </row>
    <row r="1100" spans="1:16" ht="15.75" customHeight="1" thickTop="1" thickBot="1" x14ac:dyDescent="0.3">
      <c r="A1100" s="97" t="s">
        <v>226</v>
      </c>
      <c r="B1100" s="97" t="s">
        <v>230</v>
      </c>
      <c r="C1100" s="98"/>
      <c r="D1100" s="99">
        <v>1</v>
      </c>
      <c r="E1100" s="100"/>
      <c r="F1100" s="101"/>
      <c r="G1100" s="98"/>
      <c r="H1100" s="102"/>
      <c r="I1100" s="103"/>
      <c r="J1100" s="103"/>
      <c r="K1100" s="104"/>
      <c r="L1100" s="96">
        <v>1100</v>
      </c>
      <c r="M1100" s="96"/>
      <c r="N1100" s="105">
        <v>1</v>
      </c>
      <c r="O1100" s="93" t="str">
        <f>REPLACE(INDEX(GroupVertices[Group], MATCH(Edges[[#This Row],[Vertex 1]],GroupVertices[Vertex],0)),1,1,"")</f>
        <v>2</v>
      </c>
      <c r="P1100" s="93" t="str">
        <f>REPLACE(INDEX(GroupVertices[Group], MATCH(Edges[[#This Row],[Vertex 2]],GroupVertices[Vertex],0)),1,1,"")</f>
        <v>2</v>
      </c>
    </row>
    <row r="1101" spans="1:16" ht="15.75" customHeight="1" thickTop="1" thickBot="1" x14ac:dyDescent="0.3">
      <c r="A1101" s="97" t="s">
        <v>598</v>
      </c>
      <c r="B1101" s="97" t="s">
        <v>454</v>
      </c>
      <c r="C1101" s="98"/>
      <c r="D1101" s="99">
        <v>1</v>
      </c>
      <c r="E1101" s="100"/>
      <c r="F1101" s="101"/>
      <c r="G1101" s="98"/>
      <c r="H1101" s="102"/>
      <c r="I1101" s="103"/>
      <c r="J1101" s="103"/>
      <c r="K1101" s="104"/>
      <c r="L1101" s="96">
        <v>1101</v>
      </c>
      <c r="M1101" s="96"/>
      <c r="N1101" s="105">
        <v>1</v>
      </c>
      <c r="O1101" s="93" t="str">
        <f>REPLACE(INDEX(GroupVertices[Group], MATCH(Edges[[#This Row],[Vertex 1]],GroupVertices[Vertex],0)),1,1,"")</f>
        <v>1</v>
      </c>
      <c r="P1101" s="93" t="str">
        <f>REPLACE(INDEX(GroupVertices[Group], MATCH(Edges[[#This Row],[Vertex 2]],GroupVertices[Vertex],0)),1,1,"")</f>
        <v>1</v>
      </c>
    </row>
    <row r="1102" spans="1:16" ht="15.75" customHeight="1" thickTop="1" thickBot="1" x14ac:dyDescent="0.3">
      <c r="A1102" s="97" t="s">
        <v>757</v>
      </c>
      <c r="B1102" s="97" t="s">
        <v>758</v>
      </c>
      <c r="C1102" s="98"/>
      <c r="D1102" s="99">
        <v>1.1428571428571428</v>
      </c>
      <c r="E1102" s="100"/>
      <c r="F1102" s="101"/>
      <c r="G1102" s="98"/>
      <c r="H1102" s="102"/>
      <c r="I1102" s="103"/>
      <c r="J1102" s="103"/>
      <c r="K1102" s="104"/>
      <c r="L1102" s="96">
        <v>1102</v>
      </c>
      <c r="M1102" s="96"/>
      <c r="N1102" s="105">
        <v>2</v>
      </c>
      <c r="O1102" s="93" t="str">
        <f>REPLACE(INDEX(GroupVertices[Group], MATCH(Edges[[#This Row],[Vertex 1]],GroupVertices[Vertex],0)),1,1,"")</f>
        <v>39</v>
      </c>
      <c r="P1102" s="93" t="str">
        <f>REPLACE(INDEX(GroupVertices[Group], MATCH(Edges[[#This Row],[Vertex 2]],GroupVertices[Vertex],0)),1,1,"")</f>
        <v>39</v>
      </c>
    </row>
    <row r="1103" spans="1:16" ht="15.75" customHeight="1" thickTop="1" thickBot="1" x14ac:dyDescent="0.3">
      <c r="A1103" s="97" t="s">
        <v>227</v>
      </c>
      <c r="B1103" s="97" t="s">
        <v>228</v>
      </c>
      <c r="C1103" s="98"/>
      <c r="D1103" s="99">
        <v>1.4285714285714286</v>
      </c>
      <c r="E1103" s="100"/>
      <c r="F1103" s="101"/>
      <c r="G1103" s="98"/>
      <c r="H1103" s="102"/>
      <c r="I1103" s="103"/>
      <c r="J1103" s="103"/>
      <c r="K1103" s="104"/>
      <c r="L1103" s="96">
        <v>1103</v>
      </c>
      <c r="M1103" s="96"/>
      <c r="N1103" s="105">
        <v>4</v>
      </c>
      <c r="O1103" s="93" t="str">
        <f>REPLACE(INDEX(GroupVertices[Group], MATCH(Edges[[#This Row],[Vertex 1]],GroupVertices[Vertex],0)),1,1,"")</f>
        <v>2</v>
      </c>
      <c r="P1103" s="93" t="str">
        <f>REPLACE(INDEX(GroupVertices[Group], MATCH(Edges[[#This Row],[Vertex 2]],GroupVertices[Vertex],0)),1,1,"")</f>
        <v>2</v>
      </c>
    </row>
    <row r="1104" spans="1:16" ht="15.75" customHeight="1" thickTop="1" thickBot="1" x14ac:dyDescent="0.3">
      <c r="A1104" s="97" t="s">
        <v>227</v>
      </c>
      <c r="B1104" s="97" t="s">
        <v>229</v>
      </c>
      <c r="C1104" s="98"/>
      <c r="D1104" s="99">
        <v>1.4285714285714286</v>
      </c>
      <c r="E1104" s="100"/>
      <c r="F1104" s="101"/>
      <c r="G1104" s="98"/>
      <c r="H1104" s="102"/>
      <c r="I1104" s="103"/>
      <c r="J1104" s="103"/>
      <c r="K1104" s="104"/>
      <c r="L1104" s="96">
        <v>1104</v>
      </c>
      <c r="M1104" s="96"/>
      <c r="N1104" s="105">
        <v>4</v>
      </c>
      <c r="O1104" s="93" t="str">
        <f>REPLACE(INDEX(GroupVertices[Group], MATCH(Edges[[#This Row],[Vertex 1]],GroupVertices[Vertex],0)),1,1,"")</f>
        <v>2</v>
      </c>
      <c r="P1104" s="93" t="str">
        <f>REPLACE(INDEX(GroupVertices[Group], MATCH(Edges[[#This Row],[Vertex 2]],GroupVertices[Vertex],0)),1,1,"")</f>
        <v>2</v>
      </c>
    </row>
    <row r="1105" spans="1:16" ht="15.75" customHeight="1" thickTop="1" thickBot="1" x14ac:dyDescent="0.3">
      <c r="A1105" s="97" t="s">
        <v>227</v>
      </c>
      <c r="B1105" s="97" t="s">
        <v>230</v>
      </c>
      <c r="C1105" s="98"/>
      <c r="D1105" s="99">
        <v>1.4285714285714286</v>
      </c>
      <c r="E1105" s="100"/>
      <c r="F1105" s="101"/>
      <c r="G1105" s="98"/>
      <c r="H1105" s="102"/>
      <c r="I1105" s="103"/>
      <c r="J1105" s="103"/>
      <c r="K1105" s="104"/>
      <c r="L1105" s="96">
        <v>1105</v>
      </c>
      <c r="M1105" s="96"/>
      <c r="N1105" s="105">
        <v>4</v>
      </c>
      <c r="O1105" s="93" t="str">
        <f>REPLACE(INDEX(GroupVertices[Group], MATCH(Edges[[#This Row],[Vertex 1]],GroupVertices[Vertex],0)),1,1,"")</f>
        <v>2</v>
      </c>
      <c r="P1105" s="93" t="str">
        <f>REPLACE(INDEX(GroupVertices[Group], MATCH(Edges[[#This Row],[Vertex 2]],GroupVertices[Vertex],0)),1,1,"")</f>
        <v>2</v>
      </c>
    </row>
    <row r="1106" spans="1:16" ht="15.75" customHeight="1" thickTop="1" thickBot="1" x14ac:dyDescent="0.3">
      <c r="A1106" s="97" t="s">
        <v>268</v>
      </c>
      <c r="B1106" s="97" t="s">
        <v>269</v>
      </c>
      <c r="C1106" s="98"/>
      <c r="D1106" s="99">
        <v>1.5714285714285714</v>
      </c>
      <c r="E1106" s="100"/>
      <c r="F1106" s="101"/>
      <c r="G1106" s="98"/>
      <c r="H1106" s="102"/>
      <c r="I1106" s="103"/>
      <c r="J1106" s="103"/>
      <c r="K1106" s="104"/>
      <c r="L1106" s="96">
        <v>1106</v>
      </c>
      <c r="M1106" s="96"/>
      <c r="N1106" s="105">
        <v>5</v>
      </c>
      <c r="O1106" s="93" t="str">
        <f>REPLACE(INDEX(GroupVertices[Group], MATCH(Edges[[#This Row],[Vertex 1]],GroupVertices[Vertex],0)),1,1,"")</f>
        <v>1</v>
      </c>
      <c r="P1106" s="93" t="str">
        <f>REPLACE(INDEX(GroupVertices[Group], MATCH(Edges[[#This Row],[Vertex 2]],GroupVertices[Vertex],0)),1,1,"")</f>
        <v>1</v>
      </c>
    </row>
    <row r="1107" spans="1:16" ht="15.75" customHeight="1" thickTop="1" thickBot="1" x14ac:dyDescent="0.3">
      <c r="A1107" s="97" t="s">
        <v>268</v>
      </c>
      <c r="B1107" s="97" t="s">
        <v>270</v>
      </c>
      <c r="C1107" s="98"/>
      <c r="D1107" s="99">
        <v>1.1428571428571428</v>
      </c>
      <c r="E1107" s="100"/>
      <c r="F1107" s="101"/>
      <c r="G1107" s="98"/>
      <c r="H1107" s="102"/>
      <c r="I1107" s="103"/>
      <c r="J1107" s="103"/>
      <c r="K1107" s="104"/>
      <c r="L1107" s="96">
        <v>1107</v>
      </c>
      <c r="M1107" s="96"/>
      <c r="N1107" s="105">
        <v>2</v>
      </c>
      <c r="O1107" s="93" t="str">
        <f>REPLACE(INDEX(GroupVertices[Group], MATCH(Edges[[#This Row],[Vertex 1]],GroupVertices[Vertex],0)),1,1,"")</f>
        <v>1</v>
      </c>
      <c r="P1107" s="93" t="str">
        <f>REPLACE(INDEX(GroupVertices[Group], MATCH(Edges[[#This Row],[Vertex 2]],GroupVertices[Vertex],0)),1,1,"")</f>
        <v>1</v>
      </c>
    </row>
    <row r="1108" spans="1:16" ht="15.75" customHeight="1" thickTop="1" thickBot="1" x14ac:dyDescent="0.3">
      <c r="A1108" s="97" t="s">
        <v>268</v>
      </c>
      <c r="B1108" s="97" t="s">
        <v>180</v>
      </c>
      <c r="C1108" s="98"/>
      <c r="D1108" s="99">
        <v>1</v>
      </c>
      <c r="E1108" s="100"/>
      <c r="F1108" s="101"/>
      <c r="G1108" s="98"/>
      <c r="H1108" s="102"/>
      <c r="I1108" s="103"/>
      <c r="J1108" s="103"/>
      <c r="K1108" s="104"/>
      <c r="L1108" s="96">
        <v>1108</v>
      </c>
      <c r="M1108" s="96"/>
      <c r="N1108" s="105">
        <v>1</v>
      </c>
      <c r="O1108" s="93" t="str">
        <f>REPLACE(INDEX(GroupVertices[Group], MATCH(Edges[[#This Row],[Vertex 1]],GroupVertices[Vertex],0)),1,1,"")</f>
        <v>1</v>
      </c>
      <c r="P1108" s="93" t="str">
        <f>REPLACE(INDEX(GroupVertices[Group], MATCH(Edges[[#This Row],[Vertex 2]],GroupVertices[Vertex],0)),1,1,"")</f>
        <v>1</v>
      </c>
    </row>
    <row r="1109" spans="1:16" ht="15.75" customHeight="1" thickTop="1" thickBot="1" x14ac:dyDescent="0.3">
      <c r="A1109" s="97" t="s">
        <v>269</v>
      </c>
      <c r="B1109" s="97" t="s">
        <v>270</v>
      </c>
      <c r="C1109" s="98"/>
      <c r="D1109" s="99">
        <v>2.2857142857142856</v>
      </c>
      <c r="E1109" s="100"/>
      <c r="F1109" s="101"/>
      <c r="G1109" s="98"/>
      <c r="H1109" s="102"/>
      <c r="I1109" s="103"/>
      <c r="J1109" s="103"/>
      <c r="K1109" s="104"/>
      <c r="L1109" s="96">
        <v>1109</v>
      </c>
      <c r="M1109" s="96"/>
      <c r="N1109" s="105">
        <v>10</v>
      </c>
      <c r="O1109" s="93" t="str">
        <f>REPLACE(INDEX(GroupVertices[Group], MATCH(Edges[[#This Row],[Vertex 1]],GroupVertices[Vertex],0)),1,1,"")</f>
        <v>1</v>
      </c>
      <c r="P1109" s="93" t="str">
        <f>REPLACE(INDEX(GroupVertices[Group], MATCH(Edges[[#This Row],[Vertex 2]],GroupVertices[Vertex],0)),1,1,"")</f>
        <v>1</v>
      </c>
    </row>
    <row r="1110" spans="1:16" ht="15.75" customHeight="1" thickTop="1" thickBot="1" x14ac:dyDescent="0.3">
      <c r="A1110" s="97" t="s">
        <v>269</v>
      </c>
      <c r="B1110" s="97" t="s">
        <v>180</v>
      </c>
      <c r="C1110" s="98"/>
      <c r="D1110" s="99">
        <v>1.5714285714285714</v>
      </c>
      <c r="E1110" s="100"/>
      <c r="F1110" s="101"/>
      <c r="G1110" s="98"/>
      <c r="H1110" s="102"/>
      <c r="I1110" s="103"/>
      <c r="J1110" s="103"/>
      <c r="K1110" s="104"/>
      <c r="L1110" s="96">
        <v>1110</v>
      </c>
      <c r="M1110" s="96"/>
      <c r="N1110" s="105">
        <v>5</v>
      </c>
      <c r="O1110" s="93" t="str">
        <f>REPLACE(INDEX(GroupVertices[Group], MATCH(Edges[[#This Row],[Vertex 1]],GroupVertices[Vertex],0)),1,1,"")</f>
        <v>1</v>
      </c>
      <c r="P1110" s="93" t="str">
        <f>REPLACE(INDEX(GroupVertices[Group], MATCH(Edges[[#This Row],[Vertex 2]],GroupVertices[Vertex],0)),1,1,"")</f>
        <v>1</v>
      </c>
    </row>
    <row r="1111" spans="1:16" ht="15.75" customHeight="1" thickTop="1" thickBot="1" x14ac:dyDescent="0.3">
      <c r="A1111" s="97" t="s">
        <v>270</v>
      </c>
      <c r="B1111" s="97" t="s">
        <v>180</v>
      </c>
      <c r="C1111" s="98"/>
      <c r="D1111" s="99">
        <v>1.1428571428571428</v>
      </c>
      <c r="E1111" s="100"/>
      <c r="F1111" s="101"/>
      <c r="G1111" s="98"/>
      <c r="H1111" s="102"/>
      <c r="I1111" s="103"/>
      <c r="J1111" s="103"/>
      <c r="K1111" s="104"/>
      <c r="L1111" s="96">
        <v>1111</v>
      </c>
      <c r="M1111" s="96"/>
      <c r="N1111" s="105">
        <v>2</v>
      </c>
      <c r="O1111" s="93" t="str">
        <f>REPLACE(INDEX(GroupVertices[Group], MATCH(Edges[[#This Row],[Vertex 1]],GroupVertices[Vertex],0)),1,1,"")</f>
        <v>1</v>
      </c>
      <c r="P1111" s="93" t="str">
        <f>REPLACE(INDEX(GroupVertices[Group], MATCH(Edges[[#This Row],[Vertex 2]],GroupVertices[Vertex],0)),1,1,"")</f>
        <v>1</v>
      </c>
    </row>
    <row r="1112" spans="1:16" ht="15.75" customHeight="1" thickTop="1" thickBot="1" x14ac:dyDescent="0.3">
      <c r="A1112" s="97" t="s">
        <v>759</v>
      </c>
      <c r="B1112" s="97" t="s">
        <v>326</v>
      </c>
      <c r="C1112" s="98"/>
      <c r="D1112" s="99">
        <v>1.4285714285714286</v>
      </c>
      <c r="E1112" s="100"/>
      <c r="F1112" s="101"/>
      <c r="G1112" s="98"/>
      <c r="H1112" s="102"/>
      <c r="I1112" s="103"/>
      <c r="J1112" s="103"/>
      <c r="K1112" s="104"/>
      <c r="L1112" s="96">
        <v>1112</v>
      </c>
      <c r="M1112" s="96"/>
      <c r="N1112" s="105">
        <v>4</v>
      </c>
      <c r="O1112" s="93" t="str">
        <f>REPLACE(INDEX(GroupVertices[Group], MATCH(Edges[[#This Row],[Vertex 1]],GroupVertices[Vertex],0)),1,1,"")</f>
        <v>1</v>
      </c>
      <c r="P1112" s="93" t="str">
        <f>REPLACE(INDEX(GroupVertices[Group], MATCH(Edges[[#This Row],[Vertex 2]],GroupVertices[Vertex],0)),1,1,"")</f>
        <v>1</v>
      </c>
    </row>
    <row r="1113" spans="1:16" ht="15.75" customHeight="1" thickTop="1" thickBot="1" x14ac:dyDescent="0.3">
      <c r="A1113" s="97" t="s">
        <v>760</v>
      </c>
      <c r="B1113" s="97" t="s">
        <v>565</v>
      </c>
      <c r="C1113" s="98"/>
      <c r="D1113" s="99">
        <v>1.2857142857142856</v>
      </c>
      <c r="E1113" s="100"/>
      <c r="F1113" s="101"/>
      <c r="G1113" s="98"/>
      <c r="H1113" s="102"/>
      <c r="I1113" s="103"/>
      <c r="J1113" s="103"/>
      <c r="K1113" s="104"/>
      <c r="L1113" s="96">
        <v>1113</v>
      </c>
      <c r="M1113" s="96"/>
      <c r="N1113" s="105">
        <v>3</v>
      </c>
      <c r="O1113" s="93" t="str">
        <f>REPLACE(INDEX(GroupVertices[Group], MATCH(Edges[[#This Row],[Vertex 1]],GroupVertices[Vertex],0)),1,1,"")</f>
        <v>1</v>
      </c>
      <c r="P1113" s="93" t="str">
        <f>REPLACE(INDEX(GroupVertices[Group], MATCH(Edges[[#This Row],[Vertex 2]],GroupVertices[Vertex],0)),1,1,"")</f>
        <v>1</v>
      </c>
    </row>
    <row r="1114" spans="1:16" ht="15.75" customHeight="1" thickTop="1" thickBot="1" x14ac:dyDescent="0.3">
      <c r="A1114" s="97" t="s">
        <v>761</v>
      </c>
      <c r="B1114" s="97" t="s">
        <v>376</v>
      </c>
      <c r="C1114" s="98"/>
      <c r="D1114" s="99">
        <v>1.4285714285714286</v>
      </c>
      <c r="E1114" s="100"/>
      <c r="F1114" s="101"/>
      <c r="G1114" s="98"/>
      <c r="H1114" s="102"/>
      <c r="I1114" s="103"/>
      <c r="J1114" s="103"/>
      <c r="K1114" s="104"/>
      <c r="L1114" s="96">
        <v>1114</v>
      </c>
      <c r="M1114" s="96"/>
      <c r="N1114" s="105">
        <v>4</v>
      </c>
      <c r="O1114" s="93" t="str">
        <f>REPLACE(INDEX(GroupVertices[Group], MATCH(Edges[[#This Row],[Vertex 1]],GroupVertices[Vertex],0)),1,1,"")</f>
        <v>1</v>
      </c>
      <c r="P1114" s="93" t="str">
        <f>REPLACE(INDEX(GroupVertices[Group], MATCH(Edges[[#This Row],[Vertex 2]],GroupVertices[Vertex],0)),1,1,"")</f>
        <v>1</v>
      </c>
    </row>
    <row r="1115" spans="1:16" ht="15.75" customHeight="1" thickTop="1" thickBot="1" x14ac:dyDescent="0.3">
      <c r="A1115" s="97" t="s">
        <v>728</v>
      </c>
      <c r="B1115" s="97" t="s">
        <v>729</v>
      </c>
      <c r="C1115" s="98"/>
      <c r="D1115" s="99">
        <v>1</v>
      </c>
      <c r="E1115" s="100"/>
      <c r="F1115" s="101"/>
      <c r="G1115" s="98"/>
      <c r="H1115" s="102"/>
      <c r="I1115" s="103"/>
      <c r="J1115" s="103"/>
      <c r="K1115" s="104"/>
      <c r="L1115" s="96">
        <v>1115</v>
      </c>
      <c r="M1115" s="96"/>
      <c r="N1115" s="105">
        <v>1</v>
      </c>
      <c r="O1115" s="93" t="str">
        <f>REPLACE(INDEX(GroupVertices[Group], MATCH(Edges[[#This Row],[Vertex 1]],GroupVertices[Vertex],0)),1,1,"")</f>
        <v>20</v>
      </c>
      <c r="P1115" s="93" t="str">
        <f>REPLACE(INDEX(GroupVertices[Group], MATCH(Edges[[#This Row],[Vertex 2]],GroupVertices[Vertex],0)),1,1,"")</f>
        <v>20</v>
      </c>
    </row>
    <row r="1116" spans="1:16" ht="15.75" customHeight="1" thickTop="1" thickBot="1" x14ac:dyDescent="0.3">
      <c r="A1116" s="97" t="s">
        <v>762</v>
      </c>
      <c r="B1116" s="97" t="s">
        <v>763</v>
      </c>
      <c r="C1116" s="98"/>
      <c r="D1116" s="99">
        <v>1.1428571428571428</v>
      </c>
      <c r="E1116" s="100"/>
      <c r="F1116" s="101"/>
      <c r="G1116" s="98"/>
      <c r="H1116" s="102"/>
      <c r="I1116" s="103"/>
      <c r="J1116" s="103"/>
      <c r="K1116" s="104"/>
      <c r="L1116" s="96">
        <v>1116</v>
      </c>
      <c r="M1116" s="96"/>
      <c r="N1116" s="105">
        <v>2</v>
      </c>
      <c r="O1116" s="93" t="str">
        <f>REPLACE(INDEX(GroupVertices[Group], MATCH(Edges[[#This Row],[Vertex 1]],GroupVertices[Vertex],0)),1,1,"")</f>
        <v>37</v>
      </c>
      <c r="P1116" s="93" t="str">
        <f>REPLACE(INDEX(GroupVertices[Group], MATCH(Edges[[#This Row],[Vertex 2]],GroupVertices[Vertex],0)),1,1,"")</f>
        <v>37</v>
      </c>
    </row>
    <row r="1117" spans="1:16" ht="15.75" customHeight="1" thickTop="1" thickBot="1" x14ac:dyDescent="0.3">
      <c r="A1117" s="97" t="s">
        <v>764</v>
      </c>
      <c r="B1117" s="97" t="s">
        <v>765</v>
      </c>
      <c r="C1117" s="98"/>
      <c r="D1117" s="99">
        <v>1.2857142857142856</v>
      </c>
      <c r="E1117" s="100"/>
      <c r="F1117" s="101"/>
      <c r="G1117" s="98"/>
      <c r="H1117" s="102"/>
      <c r="I1117" s="103"/>
      <c r="J1117" s="103"/>
      <c r="K1117" s="104"/>
      <c r="L1117" s="96">
        <v>1117</v>
      </c>
      <c r="M1117" s="96"/>
      <c r="N1117" s="105">
        <v>3</v>
      </c>
      <c r="O1117" s="93" t="str">
        <f>REPLACE(INDEX(GroupVertices[Group], MATCH(Edges[[#This Row],[Vertex 1]],GroupVertices[Vertex],0)),1,1,"")</f>
        <v>38</v>
      </c>
      <c r="P1117" s="93" t="str">
        <f>REPLACE(INDEX(GroupVertices[Group], MATCH(Edges[[#This Row],[Vertex 2]],GroupVertices[Vertex],0)),1,1,"")</f>
        <v>38</v>
      </c>
    </row>
    <row r="1118" spans="1:16" ht="15.75" customHeight="1" thickTop="1" thickBot="1" x14ac:dyDescent="0.3">
      <c r="A1118" s="97" t="s">
        <v>730</v>
      </c>
      <c r="B1118" s="97" t="s">
        <v>731</v>
      </c>
      <c r="C1118" s="98"/>
      <c r="D1118" s="99">
        <v>1.1428571428571428</v>
      </c>
      <c r="E1118" s="100"/>
      <c r="F1118" s="101"/>
      <c r="G1118" s="98"/>
      <c r="H1118" s="102"/>
      <c r="I1118" s="103"/>
      <c r="J1118" s="103"/>
      <c r="K1118" s="104"/>
      <c r="L1118" s="96">
        <v>1118</v>
      </c>
      <c r="M1118" s="96"/>
      <c r="N1118" s="105">
        <v>2</v>
      </c>
      <c r="O1118" s="93" t="str">
        <f>REPLACE(INDEX(GroupVertices[Group], MATCH(Edges[[#This Row],[Vertex 1]],GroupVertices[Vertex],0)),1,1,"")</f>
        <v>1</v>
      </c>
      <c r="P1118" s="93" t="str">
        <f>REPLACE(INDEX(GroupVertices[Group], MATCH(Edges[[#This Row],[Vertex 2]],GroupVertices[Vertex],0)),1,1,"")</f>
        <v>1</v>
      </c>
    </row>
    <row r="1119" spans="1:16" ht="15.75" customHeight="1" thickTop="1" thickBot="1" x14ac:dyDescent="0.3">
      <c r="A1119" s="97" t="s">
        <v>730</v>
      </c>
      <c r="B1119" s="97" t="s">
        <v>732</v>
      </c>
      <c r="C1119" s="98"/>
      <c r="D1119" s="99">
        <v>1</v>
      </c>
      <c r="E1119" s="100"/>
      <c r="F1119" s="101"/>
      <c r="G1119" s="98"/>
      <c r="H1119" s="102"/>
      <c r="I1119" s="103"/>
      <c r="J1119" s="103"/>
      <c r="K1119" s="104"/>
      <c r="L1119" s="96">
        <v>1119</v>
      </c>
      <c r="M1119" s="96"/>
      <c r="N1119" s="105">
        <v>1</v>
      </c>
      <c r="O1119" s="93" t="str">
        <f>REPLACE(INDEX(GroupVertices[Group], MATCH(Edges[[#This Row],[Vertex 1]],GroupVertices[Vertex],0)),1,1,"")</f>
        <v>1</v>
      </c>
      <c r="P1119" s="93" t="str">
        <f>REPLACE(INDEX(GroupVertices[Group], MATCH(Edges[[#This Row],[Vertex 2]],GroupVertices[Vertex],0)),1,1,"")</f>
        <v>1</v>
      </c>
    </row>
    <row r="1120" spans="1:16" ht="15.75" customHeight="1" thickTop="1" thickBot="1" x14ac:dyDescent="0.3">
      <c r="A1120" s="97" t="s">
        <v>766</v>
      </c>
      <c r="B1120" s="97" t="s">
        <v>323</v>
      </c>
      <c r="C1120" s="98"/>
      <c r="D1120" s="99">
        <v>1</v>
      </c>
      <c r="E1120" s="100"/>
      <c r="F1120" s="101"/>
      <c r="G1120" s="98"/>
      <c r="H1120" s="102"/>
      <c r="I1120" s="103"/>
      <c r="J1120" s="103"/>
      <c r="K1120" s="104"/>
      <c r="L1120" s="96">
        <v>1120</v>
      </c>
      <c r="M1120" s="96"/>
      <c r="N1120" s="105">
        <v>1</v>
      </c>
      <c r="O1120" s="93" t="str">
        <f>REPLACE(INDEX(GroupVertices[Group], MATCH(Edges[[#This Row],[Vertex 1]],GroupVertices[Vertex],0)),1,1,"")</f>
        <v>1</v>
      </c>
      <c r="P1120" s="93" t="str">
        <f>REPLACE(INDEX(GroupVertices[Group], MATCH(Edges[[#This Row],[Vertex 2]],GroupVertices[Vertex],0)),1,1,"")</f>
        <v>1</v>
      </c>
    </row>
    <row r="1121" spans="1:16" ht="15.75" customHeight="1" thickTop="1" thickBot="1" x14ac:dyDescent="0.3">
      <c r="A1121" s="97" t="s">
        <v>766</v>
      </c>
      <c r="B1121" s="97" t="s">
        <v>767</v>
      </c>
      <c r="C1121" s="98"/>
      <c r="D1121" s="99">
        <v>1</v>
      </c>
      <c r="E1121" s="100"/>
      <c r="F1121" s="101"/>
      <c r="G1121" s="98"/>
      <c r="H1121" s="102"/>
      <c r="I1121" s="103"/>
      <c r="J1121" s="103"/>
      <c r="K1121" s="104"/>
      <c r="L1121" s="96">
        <v>1121</v>
      </c>
      <c r="M1121" s="96"/>
      <c r="N1121" s="105">
        <v>1</v>
      </c>
      <c r="O1121" s="93" t="str">
        <f>REPLACE(INDEX(GroupVertices[Group], MATCH(Edges[[#This Row],[Vertex 1]],GroupVertices[Vertex],0)),1,1,"")</f>
        <v>1</v>
      </c>
      <c r="P1121" s="93" t="str">
        <f>REPLACE(INDEX(GroupVertices[Group], MATCH(Edges[[#This Row],[Vertex 2]],GroupVertices[Vertex],0)),1,1,"")</f>
        <v>1</v>
      </c>
    </row>
    <row r="1122" spans="1:16" ht="15.75" customHeight="1" thickTop="1" thickBot="1" x14ac:dyDescent="0.3">
      <c r="A1122" s="97" t="s">
        <v>768</v>
      </c>
      <c r="B1122" s="97" t="s">
        <v>691</v>
      </c>
      <c r="C1122" s="98"/>
      <c r="D1122" s="99">
        <v>1</v>
      </c>
      <c r="E1122" s="100"/>
      <c r="F1122" s="101"/>
      <c r="G1122" s="98"/>
      <c r="H1122" s="102"/>
      <c r="I1122" s="103"/>
      <c r="J1122" s="103"/>
      <c r="K1122" s="104"/>
      <c r="L1122" s="96">
        <v>1122</v>
      </c>
      <c r="M1122" s="96"/>
      <c r="N1122" s="105">
        <v>1</v>
      </c>
      <c r="O1122" s="93" t="str">
        <f>REPLACE(INDEX(GroupVertices[Group], MATCH(Edges[[#This Row],[Vertex 1]],GroupVertices[Vertex],0)),1,1,"")</f>
        <v>1</v>
      </c>
      <c r="P1122" s="93" t="str">
        <f>REPLACE(INDEX(GroupVertices[Group], MATCH(Edges[[#This Row],[Vertex 2]],GroupVertices[Vertex],0)),1,1,"")</f>
        <v>1</v>
      </c>
    </row>
    <row r="1123" spans="1:16" ht="15.75" customHeight="1" thickTop="1" thickBot="1" x14ac:dyDescent="0.3">
      <c r="A1123" s="97" t="s">
        <v>768</v>
      </c>
      <c r="B1123" s="97" t="s">
        <v>739</v>
      </c>
      <c r="C1123" s="98"/>
      <c r="D1123" s="99">
        <v>1</v>
      </c>
      <c r="E1123" s="100"/>
      <c r="F1123" s="101"/>
      <c r="G1123" s="98"/>
      <c r="H1123" s="102"/>
      <c r="I1123" s="103"/>
      <c r="J1123" s="103"/>
      <c r="K1123" s="104"/>
      <c r="L1123" s="96">
        <v>1123</v>
      </c>
      <c r="M1123" s="96"/>
      <c r="N1123" s="105">
        <v>1</v>
      </c>
      <c r="O1123" s="93" t="str">
        <f>REPLACE(INDEX(GroupVertices[Group], MATCH(Edges[[#This Row],[Vertex 1]],GroupVertices[Vertex],0)),1,1,"")</f>
        <v>1</v>
      </c>
      <c r="P1123" s="93" t="str">
        <f>REPLACE(INDEX(GroupVertices[Group], MATCH(Edges[[#This Row],[Vertex 2]],GroupVertices[Vertex],0)),1,1,"")</f>
        <v>1</v>
      </c>
    </row>
    <row r="1124" spans="1:16" ht="15.75" customHeight="1" thickTop="1" thickBot="1" x14ac:dyDescent="0.3">
      <c r="A1124" s="97" t="s">
        <v>299</v>
      </c>
      <c r="B1124" s="97" t="s">
        <v>450</v>
      </c>
      <c r="C1124" s="98"/>
      <c r="D1124" s="99">
        <v>1.4285714285714286</v>
      </c>
      <c r="E1124" s="100"/>
      <c r="F1124" s="101"/>
      <c r="G1124" s="98"/>
      <c r="H1124" s="102"/>
      <c r="I1124" s="103"/>
      <c r="J1124" s="103"/>
      <c r="K1124" s="104"/>
      <c r="L1124" s="96">
        <v>1124</v>
      </c>
      <c r="M1124" s="96"/>
      <c r="N1124" s="105">
        <v>4</v>
      </c>
      <c r="O1124" s="93" t="str">
        <f>REPLACE(INDEX(GroupVertices[Group], MATCH(Edges[[#This Row],[Vertex 1]],GroupVertices[Vertex],0)),1,1,"")</f>
        <v>1</v>
      </c>
      <c r="P1124" s="93" t="str">
        <f>REPLACE(INDEX(GroupVertices[Group], MATCH(Edges[[#This Row],[Vertex 2]],GroupVertices[Vertex],0)),1,1,"")</f>
        <v>1</v>
      </c>
    </row>
    <row r="1125" spans="1:16" ht="15.75" customHeight="1" thickTop="1" thickBot="1" x14ac:dyDescent="0.3">
      <c r="A1125" s="97" t="s">
        <v>299</v>
      </c>
      <c r="B1125" s="97" t="s">
        <v>725</v>
      </c>
      <c r="C1125" s="98"/>
      <c r="D1125" s="99">
        <v>1</v>
      </c>
      <c r="E1125" s="100"/>
      <c r="F1125" s="101"/>
      <c r="G1125" s="98"/>
      <c r="H1125" s="102"/>
      <c r="I1125" s="103"/>
      <c r="J1125" s="103"/>
      <c r="K1125" s="104"/>
      <c r="L1125" s="96">
        <v>1125</v>
      </c>
      <c r="M1125" s="96"/>
      <c r="N1125" s="105">
        <v>1</v>
      </c>
      <c r="O1125" s="93" t="str">
        <f>REPLACE(INDEX(GroupVertices[Group], MATCH(Edges[[#This Row],[Vertex 1]],GroupVertices[Vertex],0)),1,1,"")</f>
        <v>1</v>
      </c>
      <c r="P1125" s="93" t="str">
        <f>REPLACE(INDEX(GroupVertices[Group], MATCH(Edges[[#This Row],[Vertex 2]],GroupVertices[Vertex],0)),1,1,"")</f>
        <v>1</v>
      </c>
    </row>
    <row r="1126" spans="1:16" ht="15.75" customHeight="1" thickTop="1" thickBot="1" x14ac:dyDescent="0.3">
      <c r="A1126" s="97" t="s">
        <v>299</v>
      </c>
      <c r="B1126" s="97" t="s">
        <v>769</v>
      </c>
      <c r="C1126" s="98"/>
      <c r="D1126" s="99">
        <v>1.1428571428571428</v>
      </c>
      <c r="E1126" s="100"/>
      <c r="F1126" s="101"/>
      <c r="G1126" s="98"/>
      <c r="H1126" s="102"/>
      <c r="I1126" s="103"/>
      <c r="J1126" s="103"/>
      <c r="K1126" s="104"/>
      <c r="L1126" s="96">
        <v>1126</v>
      </c>
      <c r="M1126" s="96"/>
      <c r="N1126" s="105">
        <v>2</v>
      </c>
      <c r="O1126" s="93" t="str">
        <f>REPLACE(INDEX(GroupVertices[Group], MATCH(Edges[[#This Row],[Vertex 1]],GroupVertices[Vertex],0)),1,1,"")</f>
        <v>1</v>
      </c>
      <c r="P1126" s="93" t="str">
        <f>REPLACE(INDEX(GroupVertices[Group], MATCH(Edges[[#This Row],[Vertex 2]],GroupVertices[Vertex],0)),1,1,"")</f>
        <v>1</v>
      </c>
    </row>
    <row r="1127" spans="1:16" ht="15.75" customHeight="1" thickTop="1" thickBot="1" x14ac:dyDescent="0.3">
      <c r="A1127" s="97" t="s">
        <v>299</v>
      </c>
      <c r="B1127" s="97" t="s">
        <v>302</v>
      </c>
      <c r="C1127" s="98"/>
      <c r="D1127" s="99">
        <v>1</v>
      </c>
      <c r="E1127" s="100"/>
      <c r="F1127" s="101"/>
      <c r="G1127" s="98"/>
      <c r="H1127" s="102"/>
      <c r="I1127" s="103"/>
      <c r="J1127" s="103"/>
      <c r="K1127" s="104"/>
      <c r="L1127" s="96">
        <v>1127</v>
      </c>
      <c r="M1127" s="96"/>
      <c r="N1127" s="105">
        <v>1</v>
      </c>
      <c r="O1127" s="93" t="str">
        <f>REPLACE(INDEX(GroupVertices[Group], MATCH(Edges[[#This Row],[Vertex 1]],GroupVertices[Vertex],0)),1,1,"")</f>
        <v>1</v>
      </c>
      <c r="P1127" s="93" t="str">
        <f>REPLACE(INDEX(GroupVertices[Group], MATCH(Edges[[#This Row],[Vertex 2]],GroupVertices[Vertex],0)),1,1,"")</f>
        <v>1</v>
      </c>
    </row>
    <row r="1128" spans="1:16" ht="15.75" customHeight="1" thickTop="1" thickBot="1" x14ac:dyDescent="0.3">
      <c r="A1128" s="97" t="s">
        <v>177</v>
      </c>
      <c r="B1128" s="97" t="s">
        <v>672</v>
      </c>
      <c r="C1128" s="98"/>
      <c r="D1128" s="99">
        <v>1.2857142857142856</v>
      </c>
      <c r="E1128" s="100"/>
      <c r="F1128" s="101"/>
      <c r="G1128" s="98"/>
      <c r="H1128" s="102"/>
      <c r="I1128" s="103"/>
      <c r="J1128" s="103"/>
      <c r="K1128" s="104"/>
      <c r="L1128" s="96">
        <v>1128</v>
      </c>
      <c r="M1128" s="96"/>
      <c r="N1128" s="105">
        <v>3</v>
      </c>
      <c r="O1128" s="93" t="str">
        <f>REPLACE(INDEX(GroupVertices[Group], MATCH(Edges[[#This Row],[Vertex 1]],GroupVertices[Vertex],0)),1,1,"")</f>
        <v>1</v>
      </c>
      <c r="P1128" s="93" t="str">
        <f>REPLACE(INDEX(GroupVertices[Group], MATCH(Edges[[#This Row],[Vertex 2]],GroupVertices[Vertex],0)),1,1,"")</f>
        <v>1</v>
      </c>
    </row>
    <row r="1129" spans="1:16" ht="15.75" customHeight="1" thickTop="1" thickBot="1" x14ac:dyDescent="0.3">
      <c r="A1129" s="97" t="s">
        <v>177</v>
      </c>
      <c r="B1129" s="97" t="s">
        <v>770</v>
      </c>
      <c r="C1129" s="98"/>
      <c r="D1129" s="99">
        <v>1</v>
      </c>
      <c r="E1129" s="100"/>
      <c r="F1129" s="101"/>
      <c r="G1129" s="98"/>
      <c r="H1129" s="102"/>
      <c r="I1129" s="103"/>
      <c r="J1129" s="103"/>
      <c r="K1129" s="104"/>
      <c r="L1129" s="96">
        <v>1129</v>
      </c>
      <c r="M1129" s="96"/>
      <c r="N1129" s="105">
        <v>1</v>
      </c>
      <c r="O1129" s="93" t="str">
        <f>REPLACE(INDEX(GroupVertices[Group], MATCH(Edges[[#This Row],[Vertex 1]],GroupVertices[Vertex],0)),1,1,"")</f>
        <v>1</v>
      </c>
      <c r="P1129" s="93" t="str">
        <f>REPLACE(INDEX(GroupVertices[Group], MATCH(Edges[[#This Row],[Vertex 2]],GroupVertices[Vertex],0)),1,1,"")</f>
        <v>1</v>
      </c>
    </row>
    <row r="1130" spans="1:16" ht="15.75" customHeight="1" thickTop="1" thickBot="1" x14ac:dyDescent="0.3">
      <c r="A1130" s="97" t="s">
        <v>177</v>
      </c>
      <c r="B1130" s="97" t="s">
        <v>180</v>
      </c>
      <c r="C1130" s="98"/>
      <c r="D1130" s="99">
        <v>1.4285714285714286</v>
      </c>
      <c r="E1130" s="100"/>
      <c r="F1130" s="101"/>
      <c r="G1130" s="98"/>
      <c r="H1130" s="102"/>
      <c r="I1130" s="103"/>
      <c r="J1130" s="103"/>
      <c r="K1130" s="104"/>
      <c r="L1130" s="96">
        <v>1130</v>
      </c>
      <c r="M1130" s="96"/>
      <c r="N1130" s="105">
        <v>4</v>
      </c>
      <c r="O1130" s="93" t="str">
        <f>REPLACE(INDEX(GroupVertices[Group], MATCH(Edges[[#This Row],[Vertex 1]],GroupVertices[Vertex],0)),1,1,"")</f>
        <v>1</v>
      </c>
      <c r="P1130" s="93" t="str">
        <f>REPLACE(INDEX(GroupVertices[Group], MATCH(Edges[[#This Row],[Vertex 2]],GroupVertices[Vertex],0)),1,1,"")</f>
        <v>1</v>
      </c>
    </row>
    <row r="1131" spans="1:16" ht="15.75" customHeight="1" thickTop="1" thickBot="1" x14ac:dyDescent="0.3">
      <c r="A1131" s="97" t="s">
        <v>771</v>
      </c>
      <c r="B1131" s="97" t="s">
        <v>648</v>
      </c>
      <c r="C1131" s="98"/>
      <c r="D1131" s="99">
        <v>1.1428571428571428</v>
      </c>
      <c r="E1131" s="100"/>
      <c r="F1131" s="101"/>
      <c r="G1131" s="98"/>
      <c r="H1131" s="102"/>
      <c r="I1131" s="103"/>
      <c r="J1131" s="103"/>
      <c r="K1131" s="104"/>
      <c r="L1131" s="96">
        <v>1131</v>
      </c>
      <c r="M1131" s="96"/>
      <c r="N1131" s="105">
        <v>2</v>
      </c>
      <c r="O1131" s="93" t="str">
        <f>REPLACE(INDEX(GroupVertices[Group], MATCH(Edges[[#This Row],[Vertex 1]],GroupVertices[Vertex],0)),1,1,"")</f>
        <v>1</v>
      </c>
      <c r="P1131" s="93" t="str">
        <f>REPLACE(INDEX(GroupVertices[Group], MATCH(Edges[[#This Row],[Vertex 2]],GroupVertices[Vertex],0)),1,1,"")</f>
        <v>1</v>
      </c>
    </row>
    <row r="1132" spans="1:16" ht="15.75" customHeight="1" thickTop="1" thickBot="1" x14ac:dyDescent="0.3">
      <c r="A1132" s="97" t="s">
        <v>738</v>
      </c>
      <c r="B1132" s="97" t="s">
        <v>285</v>
      </c>
      <c r="C1132" s="98"/>
      <c r="D1132" s="99">
        <v>1</v>
      </c>
      <c r="E1132" s="100"/>
      <c r="F1132" s="101"/>
      <c r="G1132" s="98"/>
      <c r="H1132" s="102"/>
      <c r="I1132" s="103"/>
      <c r="J1132" s="103"/>
      <c r="K1132" s="104"/>
      <c r="L1132" s="96">
        <v>1132</v>
      </c>
      <c r="M1132" s="96"/>
      <c r="N1132" s="105">
        <v>1</v>
      </c>
      <c r="O1132" s="93" t="str">
        <f>REPLACE(INDEX(GroupVertices[Group], MATCH(Edges[[#This Row],[Vertex 1]],GroupVertices[Vertex],0)),1,1,"")</f>
        <v>1</v>
      </c>
      <c r="P1132" s="93" t="str">
        <f>REPLACE(INDEX(GroupVertices[Group], MATCH(Edges[[#This Row],[Vertex 2]],GroupVertices[Vertex],0)),1,1,"")</f>
        <v>1</v>
      </c>
    </row>
    <row r="1133" spans="1:16" ht="15.75" customHeight="1" thickTop="1" thickBot="1" x14ac:dyDescent="0.3">
      <c r="A1133" s="97" t="s">
        <v>534</v>
      </c>
      <c r="B1133" s="97" t="s">
        <v>535</v>
      </c>
      <c r="C1133" s="98"/>
      <c r="D1133" s="99">
        <v>1</v>
      </c>
      <c r="E1133" s="100"/>
      <c r="F1133" s="101"/>
      <c r="G1133" s="98"/>
      <c r="H1133" s="102"/>
      <c r="I1133" s="103"/>
      <c r="J1133" s="103"/>
      <c r="K1133" s="104"/>
      <c r="L1133" s="96">
        <v>1133</v>
      </c>
      <c r="M1133" s="96"/>
      <c r="N1133" s="105">
        <v>1</v>
      </c>
      <c r="O1133" s="93" t="str">
        <f>REPLACE(INDEX(GroupVertices[Group], MATCH(Edges[[#This Row],[Vertex 1]],GroupVertices[Vertex],0)),1,1,"")</f>
        <v>1</v>
      </c>
      <c r="P1133" s="93" t="str">
        <f>REPLACE(INDEX(GroupVertices[Group], MATCH(Edges[[#This Row],[Vertex 2]],GroupVertices[Vertex],0)),1,1,"")</f>
        <v>1</v>
      </c>
    </row>
    <row r="1134" spans="1:16" ht="15.75" customHeight="1" thickTop="1" thickBot="1" x14ac:dyDescent="0.3">
      <c r="A1134" s="97" t="s">
        <v>534</v>
      </c>
      <c r="B1134" s="97" t="s">
        <v>536</v>
      </c>
      <c r="C1134" s="98"/>
      <c r="D1134" s="99">
        <v>1</v>
      </c>
      <c r="E1134" s="100"/>
      <c r="F1134" s="101"/>
      <c r="G1134" s="98"/>
      <c r="H1134" s="102"/>
      <c r="I1134" s="103"/>
      <c r="J1134" s="103"/>
      <c r="K1134" s="104"/>
      <c r="L1134" s="96">
        <v>1134</v>
      </c>
      <c r="M1134" s="96"/>
      <c r="N1134" s="105">
        <v>1</v>
      </c>
      <c r="O1134" s="93" t="str">
        <f>REPLACE(INDEX(GroupVertices[Group], MATCH(Edges[[#This Row],[Vertex 1]],GroupVertices[Vertex],0)),1,1,"")</f>
        <v>1</v>
      </c>
      <c r="P1134" s="93" t="str">
        <f>REPLACE(INDEX(GroupVertices[Group], MATCH(Edges[[#This Row],[Vertex 2]],GroupVertices[Vertex],0)),1,1,"")</f>
        <v>1</v>
      </c>
    </row>
    <row r="1135" spans="1:16" ht="15.75" customHeight="1" thickTop="1" thickBot="1" x14ac:dyDescent="0.3">
      <c r="A1135" s="97" t="s">
        <v>534</v>
      </c>
      <c r="B1135" s="97" t="s">
        <v>537</v>
      </c>
      <c r="C1135" s="98"/>
      <c r="D1135" s="99">
        <v>1</v>
      </c>
      <c r="E1135" s="100"/>
      <c r="F1135" s="101"/>
      <c r="G1135" s="98"/>
      <c r="H1135" s="102"/>
      <c r="I1135" s="103"/>
      <c r="J1135" s="103"/>
      <c r="K1135" s="104"/>
      <c r="L1135" s="96">
        <v>1135</v>
      </c>
      <c r="M1135" s="96"/>
      <c r="N1135" s="105">
        <v>1</v>
      </c>
      <c r="O1135" s="93" t="str">
        <f>REPLACE(INDEX(GroupVertices[Group], MATCH(Edges[[#This Row],[Vertex 1]],GroupVertices[Vertex],0)),1,1,"")</f>
        <v>1</v>
      </c>
      <c r="P1135" s="93" t="str">
        <f>REPLACE(INDEX(GroupVertices[Group], MATCH(Edges[[#This Row],[Vertex 2]],GroupVertices[Vertex],0)),1,1,"")</f>
        <v>1</v>
      </c>
    </row>
    <row r="1136" spans="1:16" ht="15.75" customHeight="1" thickTop="1" thickBot="1" x14ac:dyDescent="0.3">
      <c r="A1136" s="97" t="s">
        <v>513</v>
      </c>
      <c r="B1136" s="97" t="s">
        <v>514</v>
      </c>
      <c r="C1136" s="98"/>
      <c r="D1136" s="99">
        <v>1.4285714285714286</v>
      </c>
      <c r="E1136" s="100"/>
      <c r="F1136" s="101"/>
      <c r="G1136" s="98"/>
      <c r="H1136" s="102"/>
      <c r="I1136" s="103"/>
      <c r="J1136" s="103"/>
      <c r="K1136" s="104"/>
      <c r="L1136" s="96">
        <v>1136</v>
      </c>
      <c r="M1136" s="96"/>
      <c r="N1136" s="105">
        <v>4</v>
      </c>
      <c r="O1136" s="93" t="str">
        <f>REPLACE(INDEX(GroupVertices[Group], MATCH(Edges[[#This Row],[Vertex 1]],GroupVertices[Vertex],0)),1,1,"")</f>
        <v>11</v>
      </c>
      <c r="P1136" s="93" t="str">
        <f>REPLACE(INDEX(GroupVertices[Group], MATCH(Edges[[#This Row],[Vertex 2]],GroupVertices[Vertex],0)),1,1,"")</f>
        <v>11</v>
      </c>
    </row>
    <row r="1137" spans="1:16" ht="15.75" customHeight="1" thickTop="1" thickBot="1" x14ac:dyDescent="0.3">
      <c r="A1137" s="97" t="s">
        <v>513</v>
      </c>
      <c r="B1137" s="97" t="s">
        <v>515</v>
      </c>
      <c r="C1137" s="98"/>
      <c r="D1137" s="99">
        <v>1.1428571428571428</v>
      </c>
      <c r="E1137" s="100"/>
      <c r="F1137" s="101"/>
      <c r="G1137" s="98"/>
      <c r="H1137" s="102"/>
      <c r="I1137" s="103"/>
      <c r="J1137" s="103"/>
      <c r="K1137" s="104"/>
      <c r="L1137" s="96">
        <v>1137</v>
      </c>
      <c r="M1137" s="96"/>
      <c r="N1137" s="105">
        <v>2</v>
      </c>
      <c r="O1137" s="93" t="str">
        <f>REPLACE(INDEX(GroupVertices[Group], MATCH(Edges[[#This Row],[Vertex 1]],GroupVertices[Vertex],0)),1,1,"")</f>
        <v>11</v>
      </c>
      <c r="P1137" s="93" t="str">
        <f>REPLACE(INDEX(GroupVertices[Group], MATCH(Edges[[#This Row],[Vertex 2]],GroupVertices[Vertex],0)),1,1,"")</f>
        <v>11</v>
      </c>
    </row>
    <row r="1138" spans="1:16" ht="15.75" customHeight="1" thickTop="1" thickBot="1" x14ac:dyDescent="0.3">
      <c r="A1138" s="97" t="s">
        <v>772</v>
      </c>
      <c r="B1138" s="97" t="s">
        <v>773</v>
      </c>
      <c r="C1138" s="98"/>
      <c r="D1138" s="99">
        <v>1</v>
      </c>
      <c r="E1138" s="100"/>
      <c r="F1138" s="101"/>
      <c r="G1138" s="98"/>
      <c r="H1138" s="102"/>
      <c r="I1138" s="103"/>
      <c r="J1138" s="103"/>
      <c r="K1138" s="104"/>
      <c r="L1138" s="96">
        <v>1138</v>
      </c>
      <c r="M1138" s="96"/>
      <c r="N1138" s="105">
        <v>1</v>
      </c>
      <c r="O1138" s="93" t="str">
        <f>REPLACE(INDEX(GroupVertices[Group], MATCH(Edges[[#This Row],[Vertex 1]],GroupVertices[Vertex],0)),1,1,"")</f>
        <v>28</v>
      </c>
      <c r="P1138" s="93" t="str">
        <f>REPLACE(INDEX(GroupVertices[Group], MATCH(Edges[[#This Row],[Vertex 2]],GroupVertices[Vertex],0)),1,1,"")</f>
        <v>28</v>
      </c>
    </row>
    <row r="1139" spans="1:16" ht="15.75" customHeight="1" thickTop="1" thickBot="1" x14ac:dyDescent="0.3">
      <c r="A1139" s="97" t="s">
        <v>772</v>
      </c>
      <c r="B1139" s="97" t="s">
        <v>774</v>
      </c>
      <c r="C1139" s="98"/>
      <c r="D1139" s="99">
        <v>1.1428571428571428</v>
      </c>
      <c r="E1139" s="100"/>
      <c r="F1139" s="101"/>
      <c r="G1139" s="98"/>
      <c r="H1139" s="102"/>
      <c r="I1139" s="103"/>
      <c r="J1139" s="103"/>
      <c r="K1139" s="104"/>
      <c r="L1139" s="96">
        <v>1139</v>
      </c>
      <c r="M1139" s="96"/>
      <c r="N1139" s="105">
        <v>2</v>
      </c>
      <c r="O1139" s="93" t="str">
        <f>REPLACE(INDEX(GroupVertices[Group], MATCH(Edges[[#This Row],[Vertex 1]],GroupVertices[Vertex],0)),1,1,"")</f>
        <v>28</v>
      </c>
      <c r="P1139" s="93" t="str">
        <f>REPLACE(INDEX(GroupVertices[Group], MATCH(Edges[[#This Row],[Vertex 2]],GroupVertices[Vertex],0)),1,1,"")</f>
        <v>28</v>
      </c>
    </row>
    <row r="1140" spans="1:16" ht="15.75" customHeight="1" thickTop="1" thickBot="1" x14ac:dyDescent="0.3">
      <c r="A1140" s="97" t="s">
        <v>775</v>
      </c>
      <c r="B1140" s="97" t="s">
        <v>331</v>
      </c>
      <c r="C1140" s="98"/>
      <c r="D1140" s="99">
        <v>1</v>
      </c>
      <c r="E1140" s="100"/>
      <c r="F1140" s="101"/>
      <c r="G1140" s="98"/>
      <c r="H1140" s="102"/>
      <c r="I1140" s="103"/>
      <c r="J1140" s="103"/>
      <c r="K1140" s="104"/>
      <c r="L1140" s="96">
        <v>1140</v>
      </c>
      <c r="M1140" s="96"/>
      <c r="N1140" s="105">
        <v>1</v>
      </c>
      <c r="O1140" s="93" t="str">
        <f>REPLACE(INDEX(GroupVertices[Group], MATCH(Edges[[#This Row],[Vertex 1]],GroupVertices[Vertex],0)),1,1,"")</f>
        <v>1</v>
      </c>
      <c r="P1140" s="93" t="str">
        <f>REPLACE(INDEX(GroupVertices[Group], MATCH(Edges[[#This Row],[Vertex 2]],GroupVertices[Vertex],0)),1,1,"")</f>
        <v>1</v>
      </c>
    </row>
    <row r="1141" spans="1:16" ht="15.75" customHeight="1" thickTop="1" thickBot="1" x14ac:dyDescent="0.3">
      <c r="A1141" s="97" t="s">
        <v>388</v>
      </c>
      <c r="B1141" s="97" t="s">
        <v>660</v>
      </c>
      <c r="C1141" s="98"/>
      <c r="D1141" s="99">
        <v>1</v>
      </c>
      <c r="E1141" s="100"/>
      <c r="F1141" s="101"/>
      <c r="G1141" s="98"/>
      <c r="H1141" s="102"/>
      <c r="I1141" s="103"/>
      <c r="J1141" s="103"/>
      <c r="K1141" s="104"/>
      <c r="L1141" s="96">
        <v>1141</v>
      </c>
      <c r="M1141" s="96"/>
      <c r="N1141" s="105">
        <v>1</v>
      </c>
      <c r="O1141" s="93" t="str">
        <f>REPLACE(INDEX(GroupVertices[Group], MATCH(Edges[[#This Row],[Vertex 1]],GroupVertices[Vertex],0)),1,1,"")</f>
        <v>1</v>
      </c>
      <c r="P1141" s="93" t="str">
        <f>REPLACE(INDEX(GroupVertices[Group], MATCH(Edges[[#This Row],[Vertex 2]],GroupVertices[Vertex],0)),1,1,"")</f>
        <v>1</v>
      </c>
    </row>
    <row r="1142" spans="1:16" ht="15.75" customHeight="1" thickTop="1" thickBot="1" x14ac:dyDescent="0.3">
      <c r="A1142" s="97" t="s">
        <v>388</v>
      </c>
      <c r="B1142" s="97" t="s">
        <v>561</v>
      </c>
      <c r="C1142" s="98"/>
      <c r="D1142" s="99">
        <v>1</v>
      </c>
      <c r="E1142" s="100"/>
      <c r="F1142" s="101"/>
      <c r="G1142" s="98"/>
      <c r="H1142" s="102"/>
      <c r="I1142" s="103"/>
      <c r="J1142" s="103"/>
      <c r="K1142" s="104"/>
      <c r="L1142" s="96">
        <v>1142</v>
      </c>
      <c r="M1142" s="96"/>
      <c r="N1142" s="105">
        <v>1</v>
      </c>
      <c r="O1142" s="93" t="str">
        <f>REPLACE(INDEX(GroupVertices[Group], MATCH(Edges[[#This Row],[Vertex 1]],GroupVertices[Vertex],0)),1,1,"")</f>
        <v>1</v>
      </c>
      <c r="P1142" s="93" t="str">
        <f>REPLACE(INDEX(GroupVertices[Group], MATCH(Edges[[#This Row],[Vertex 2]],GroupVertices[Vertex],0)),1,1,"")</f>
        <v>1</v>
      </c>
    </row>
    <row r="1143" spans="1:16" ht="15.75" customHeight="1" thickTop="1" thickBot="1" x14ac:dyDescent="0.3">
      <c r="A1143" s="97" t="s">
        <v>776</v>
      </c>
      <c r="B1143" s="97" t="s">
        <v>362</v>
      </c>
      <c r="C1143" s="98"/>
      <c r="D1143" s="99">
        <v>1.7142857142857144</v>
      </c>
      <c r="E1143" s="100"/>
      <c r="F1143" s="101"/>
      <c r="G1143" s="98"/>
      <c r="H1143" s="102"/>
      <c r="I1143" s="103"/>
      <c r="J1143" s="103"/>
      <c r="K1143" s="104"/>
      <c r="L1143" s="96">
        <v>1143</v>
      </c>
      <c r="M1143" s="96"/>
      <c r="N1143" s="105">
        <v>6</v>
      </c>
      <c r="O1143" s="93" t="str">
        <f>REPLACE(INDEX(GroupVertices[Group], MATCH(Edges[[#This Row],[Vertex 1]],GroupVertices[Vertex],0)),1,1,"")</f>
        <v>1</v>
      </c>
      <c r="P1143" s="93" t="str">
        <f>REPLACE(INDEX(GroupVertices[Group], MATCH(Edges[[#This Row],[Vertex 2]],GroupVertices[Vertex],0)),1,1,"")</f>
        <v>1</v>
      </c>
    </row>
    <row r="1144" spans="1:16" ht="15.75" customHeight="1" thickTop="1" thickBot="1" x14ac:dyDescent="0.3">
      <c r="A1144" s="97" t="s">
        <v>218</v>
      </c>
      <c r="B1144" s="97" t="s">
        <v>219</v>
      </c>
      <c r="C1144" s="98"/>
      <c r="D1144" s="99">
        <v>1</v>
      </c>
      <c r="E1144" s="100"/>
      <c r="F1144" s="101"/>
      <c r="G1144" s="98"/>
      <c r="H1144" s="102"/>
      <c r="I1144" s="103"/>
      <c r="J1144" s="103"/>
      <c r="K1144" s="104"/>
      <c r="L1144" s="96">
        <v>1144</v>
      </c>
      <c r="M1144" s="96"/>
      <c r="N1144" s="105">
        <v>1</v>
      </c>
      <c r="O1144" s="93" t="str">
        <f>REPLACE(INDEX(GroupVertices[Group], MATCH(Edges[[#This Row],[Vertex 1]],GroupVertices[Vertex],0)),1,1,"")</f>
        <v>1</v>
      </c>
      <c r="P1144" s="93" t="str">
        <f>REPLACE(INDEX(GroupVertices[Group], MATCH(Edges[[#This Row],[Vertex 2]],GroupVertices[Vertex],0)),1,1,"")</f>
        <v>1</v>
      </c>
    </row>
    <row r="1145" spans="1:16" ht="15.75" customHeight="1" thickTop="1" thickBot="1" x14ac:dyDescent="0.3">
      <c r="A1145" s="97" t="s">
        <v>218</v>
      </c>
      <c r="B1145" s="97" t="s">
        <v>220</v>
      </c>
      <c r="C1145" s="98"/>
      <c r="D1145" s="99">
        <v>1</v>
      </c>
      <c r="E1145" s="100"/>
      <c r="F1145" s="101"/>
      <c r="G1145" s="98"/>
      <c r="H1145" s="102"/>
      <c r="I1145" s="103"/>
      <c r="J1145" s="103"/>
      <c r="K1145" s="104"/>
      <c r="L1145" s="96">
        <v>1145</v>
      </c>
      <c r="M1145" s="96"/>
      <c r="N1145" s="105">
        <v>1</v>
      </c>
      <c r="O1145" s="93" t="str">
        <f>REPLACE(INDEX(GroupVertices[Group], MATCH(Edges[[#This Row],[Vertex 1]],GroupVertices[Vertex],0)),1,1,"")</f>
        <v>1</v>
      </c>
      <c r="P1145" s="93" t="str">
        <f>REPLACE(INDEX(GroupVertices[Group], MATCH(Edges[[#This Row],[Vertex 2]],GroupVertices[Vertex],0)),1,1,"")</f>
        <v>1</v>
      </c>
    </row>
    <row r="1146" spans="1:16" ht="15.75" customHeight="1" thickTop="1" thickBot="1" x14ac:dyDescent="0.3">
      <c r="A1146" s="97" t="s">
        <v>218</v>
      </c>
      <c r="B1146" s="97" t="s">
        <v>180</v>
      </c>
      <c r="C1146" s="98"/>
      <c r="D1146" s="99">
        <v>1</v>
      </c>
      <c r="E1146" s="100"/>
      <c r="F1146" s="101"/>
      <c r="G1146" s="98"/>
      <c r="H1146" s="102"/>
      <c r="I1146" s="103"/>
      <c r="J1146" s="103"/>
      <c r="K1146" s="104"/>
      <c r="L1146" s="96">
        <v>1146</v>
      </c>
      <c r="M1146" s="96"/>
      <c r="N1146" s="105">
        <v>1</v>
      </c>
      <c r="O1146" s="93" t="str">
        <f>REPLACE(INDEX(GroupVertices[Group], MATCH(Edges[[#This Row],[Vertex 1]],GroupVertices[Vertex],0)),1,1,"")</f>
        <v>1</v>
      </c>
      <c r="P1146" s="93" t="str">
        <f>REPLACE(INDEX(GroupVertices[Group], MATCH(Edges[[#This Row],[Vertex 2]],GroupVertices[Vertex],0)),1,1,"")</f>
        <v>1</v>
      </c>
    </row>
    <row r="1147" spans="1:16" ht="15.75" customHeight="1" thickTop="1" thickBot="1" x14ac:dyDescent="0.3">
      <c r="A1147" s="97" t="s">
        <v>587</v>
      </c>
      <c r="B1147" s="97" t="s">
        <v>588</v>
      </c>
      <c r="C1147" s="98"/>
      <c r="D1147" s="99">
        <v>1</v>
      </c>
      <c r="E1147" s="100"/>
      <c r="F1147" s="101"/>
      <c r="G1147" s="98"/>
      <c r="H1147" s="102"/>
      <c r="I1147" s="103"/>
      <c r="J1147" s="103"/>
      <c r="K1147" s="104"/>
      <c r="L1147" s="96">
        <v>1147</v>
      </c>
      <c r="M1147" s="96"/>
      <c r="N1147" s="105">
        <v>1</v>
      </c>
      <c r="O1147" s="93" t="str">
        <f>REPLACE(INDEX(GroupVertices[Group], MATCH(Edges[[#This Row],[Vertex 1]],GroupVertices[Vertex],0)),1,1,"")</f>
        <v>1</v>
      </c>
      <c r="P1147" s="93" t="str">
        <f>REPLACE(INDEX(GroupVertices[Group], MATCH(Edges[[#This Row],[Vertex 2]],GroupVertices[Vertex],0)),1,1,"")</f>
        <v>1</v>
      </c>
    </row>
    <row r="1148" spans="1:16" ht="15.75" customHeight="1" thickTop="1" thickBot="1" x14ac:dyDescent="0.3">
      <c r="A1148" s="97" t="s">
        <v>587</v>
      </c>
      <c r="B1148" s="97" t="s">
        <v>589</v>
      </c>
      <c r="C1148" s="98"/>
      <c r="D1148" s="99">
        <v>1</v>
      </c>
      <c r="E1148" s="100"/>
      <c r="F1148" s="101"/>
      <c r="G1148" s="98"/>
      <c r="H1148" s="102"/>
      <c r="I1148" s="103"/>
      <c r="J1148" s="103"/>
      <c r="K1148" s="104"/>
      <c r="L1148" s="96">
        <v>1148</v>
      </c>
      <c r="M1148" s="96"/>
      <c r="N1148" s="105">
        <v>1</v>
      </c>
      <c r="O1148" s="93" t="str">
        <f>REPLACE(INDEX(GroupVertices[Group], MATCH(Edges[[#This Row],[Vertex 1]],GroupVertices[Vertex],0)),1,1,"")</f>
        <v>1</v>
      </c>
      <c r="P1148" s="93" t="str">
        <f>REPLACE(INDEX(GroupVertices[Group], MATCH(Edges[[#This Row],[Vertex 2]],GroupVertices[Vertex],0)),1,1,"")</f>
        <v>1</v>
      </c>
    </row>
    <row r="1149" spans="1:16" ht="15.75" customHeight="1" thickTop="1" thickBot="1" x14ac:dyDescent="0.3">
      <c r="A1149" s="97" t="s">
        <v>389</v>
      </c>
      <c r="B1149" s="97" t="s">
        <v>204</v>
      </c>
      <c r="C1149" s="98"/>
      <c r="D1149" s="99">
        <v>1.1428571428571428</v>
      </c>
      <c r="E1149" s="100"/>
      <c r="F1149" s="101"/>
      <c r="G1149" s="98"/>
      <c r="H1149" s="102"/>
      <c r="I1149" s="103"/>
      <c r="J1149" s="103"/>
      <c r="K1149" s="104"/>
      <c r="L1149" s="96">
        <v>1149</v>
      </c>
      <c r="M1149" s="96"/>
      <c r="N1149" s="105">
        <v>2</v>
      </c>
      <c r="O1149" s="93" t="str">
        <f>REPLACE(INDEX(GroupVertices[Group], MATCH(Edges[[#This Row],[Vertex 1]],GroupVertices[Vertex],0)),1,1,"")</f>
        <v>1</v>
      </c>
      <c r="P1149" s="93" t="str">
        <f>REPLACE(INDEX(GroupVertices[Group], MATCH(Edges[[#This Row],[Vertex 2]],GroupVertices[Vertex],0)),1,1,"")</f>
        <v>1</v>
      </c>
    </row>
    <row r="1150" spans="1:16" ht="15.75" customHeight="1" thickTop="1" thickBot="1" x14ac:dyDescent="0.3">
      <c r="A1150" s="97" t="s">
        <v>343</v>
      </c>
      <c r="B1150" s="97" t="s">
        <v>344</v>
      </c>
      <c r="C1150" s="98"/>
      <c r="D1150" s="99">
        <v>1</v>
      </c>
      <c r="E1150" s="100"/>
      <c r="F1150" s="101"/>
      <c r="G1150" s="98"/>
      <c r="H1150" s="102"/>
      <c r="I1150" s="103"/>
      <c r="J1150" s="103"/>
      <c r="K1150" s="104"/>
      <c r="L1150" s="96">
        <v>1150</v>
      </c>
      <c r="M1150" s="96"/>
      <c r="N1150" s="105">
        <v>1</v>
      </c>
      <c r="O1150" s="93" t="str">
        <f>REPLACE(INDEX(GroupVertices[Group], MATCH(Edges[[#This Row],[Vertex 1]],GroupVertices[Vertex],0)),1,1,"")</f>
        <v>8</v>
      </c>
      <c r="P1150" s="93" t="str">
        <f>REPLACE(INDEX(GroupVertices[Group], MATCH(Edges[[#This Row],[Vertex 2]],GroupVertices[Vertex],0)),1,1,"")</f>
        <v>8</v>
      </c>
    </row>
    <row r="1151" spans="1:16" ht="15.75" customHeight="1" thickTop="1" thickBot="1" x14ac:dyDescent="0.3">
      <c r="A1151" s="97" t="s">
        <v>343</v>
      </c>
      <c r="B1151" s="97" t="s">
        <v>345</v>
      </c>
      <c r="C1151" s="98"/>
      <c r="D1151" s="99">
        <v>1</v>
      </c>
      <c r="E1151" s="100"/>
      <c r="F1151" s="101"/>
      <c r="G1151" s="98"/>
      <c r="H1151" s="102"/>
      <c r="I1151" s="103"/>
      <c r="J1151" s="103"/>
      <c r="K1151" s="104"/>
      <c r="L1151" s="96">
        <v>1151</v>
      </c>
      <c r="M1151" s="96"/>
      <c r="N1151" s="105">
        <v>1</v>
      </c>
      <c r="O1151" s="93" t="str">
        <f>REPLACE(INDEX(GroupVertices[Group], MATCH(Edges[[#This Row],[Vertex 1]],GroupVertices[Vertex],0)),1,1,"")</f>
        <v>8</v>
      </c>
      <c r="P1151" s="93" t="str">
        <f>REPLACE(INDEX(GroupVertices[Group], MATCH(Edges[[#This Row],[Vertex 2]],GroupVertices[Vertex],0)),1,1,"")</f>
        <v>8</v>
      </c>
    </row>
    <row r="1152" spans="1:16" ht="15.75" customHeight="1" thickTop="1" thickBot="1" x14ac:dyDescent="0.3">
      <c r="A1152" s="97" t="s">
        <v>777</v>
      </c>
      <c r="B1152" s="97" t="s">
        <v>778</v>
      </c>
      <c r="C1152" s="98"/>
      <c r="D1152" s="99">
        <v>2.2857142857142856</v>
      </c>
      <c r="E1152" s="100"/>
      <c r="F1152" s="101"/>
      <c r="G1152" s="98"/>
      <c r="H1152" s="102"/>
      <c r="I1152" s="103"/>
      <c r="J1152" s="103"/>
      <c r="K1152" s="104"/>
      <c r="L1152" s="96">
        <v>1152</v>
      </c>
      <c r="M1152" s="96"/>
      <c r="N1152" s="105">
        <v>10</v>
      </c>
      <c r="O1152" s="93" t="str">
        <f>REPLACE(INDEX(GroupVertices[Group], MATCH(Edges[[#This Row],[Vertex 1]],GroupVertices[Vertex],0)),1,1,"")</f>
        <v>29</v>
      </c>
      <c r="P1152" s="93" t="str">
        <f>REPLACE(INDEX(GroupVertices[Group], MATCH(Edges[[#This Row],[Vertex 2]],GroupVertices[Vertex],0)),1,1,"")</f>
        <v>29</v>
      </c>
    </row>
    <row r="1153" spans="1:16" ht="15.75" customHeight="1" thickTop="1" thickBot="1" x14ac:dyDescent="0.3">
      <c r="A1153" s="97" t="s">
        <v>397</v>
      </c>
      <c r="B1153" s="97" t="s">
        <v>285</v>
      </c>
      <c r="C1153" s="98"/>
      <c r="D1153" s="99">
        <v>1</v>
      </c>
      <c r="E1153" s="100"/>
      <c r="F1153" s="101"/>
      <c r="G1153" s="98"/>
      <c r="H1153" s="102"/>
      <c r="I1153" s="103"/>
      <c r="J1153" s="103"/>
      <c r="K1153" s="104"/>
      <c r="L1153" s="96">
        <v>1153</v>
      </c>
      <c r="M1153" s="96"/>
      <c r="N1153" s="105">
        <v>1</v>
      </c>
      <c r="O1153" s="93" t="str">
        <f>REPLACE(INDEX(GroupVertices[Group], MATCH(Edges[[#This Row],[Vertex 1]],GroupVertices[Vertex],0)),1,1,"")</f>
        <v>1</v>
      </c>
      <c r="P1153" s="93" t="str">
        <f>REPLACE(INDEX(GroupVertices[Group], MATCH(Edges[[#This Row],[Vertex 2]],GroupVertices[Vertex],0)),1,1,"")</f>
        <v>1</v>
      </c>
    </row>
    <row r="1154" spans="1:16" ht="15.75" customHeight="1" thickTop="1" thickBot="1" x14ac:dyDescent="0.3">
      <c r="A1154" s="97" t="s">
        <v>397</v>
      </c>
      <c r="B1154" s="97" t="s">
        <v>352</v>
      </c>
      <c r="C1154" s="98"/>
      <c r="D1154" s="99">
        <v>1</v>
      </c>
      <c r="E1154" s="100"/>
      <c r="F1154" s="101"/>
      <c r="G1154" s="98"/>
      <c r="H1154" s="102"/>
      <c r="I1154" s="103"/>
      <c r="J1154" s="103"/>
      <c r="K1154" s="104"/>
      <c r="L1154" s="96">
        <v>1154</v>
      </c>
      <c r="M1154" s="96"/>
      <c r="N1154" s="105">
        <v>1</v>
      </c>
      <c r="O1154" s="93" t="str">
        <f>REPLACE(INDEX(GroupVertices[Group], MATCH(Edges[[#This Row],[Vertex 1]],GroupVertices[Vertex],0)),1,1,"")</f>
        <v>1</v>
      </c>
      <c r="P1154" s="93" t="str">
        <f>REPLACE(INDEX(GroupVertices[Group], MATCH(Edges[[#This Row],[Vertex 2]],GroupVertices[Vertex],0)),1,1,"")</f>
        <v>1</v>
      </c>
    </row>
    <row r="1155" spans="1:16" ht="15.75" customHeight="1" thickTop="1" thickBot="1" x14ac:dyDescent="0.3">
      <c r="A1155" s="97" t="s">
        <v>419</v>
      </c>
      <c r="B1155" s="97" t="s">
        <v>420</v>
      </c>
      <c r="C1155" s="98"/>
      <c r="D1155" s="99">
        <v>2</v>
      </c>
      <c r="E1155" s="100"/>
      <c r="F1155" s="101"/>
      <c r="G1155" s="98"/>
      <c r="H1155" s="102"/>
      <c r="I1155" s="103"/>
      <c r="J1155" s="103"/>
      <c r="K1155" s="104"/>
      <c r="L1155" s="96">
        <v>1155</v>
      </c>
      <c r="M1155" s="96"/>
      <c r="N1155" s="105">
        <v>8</v>
      </c>
      <c r="O1155" s="93" t="str">
        <f>REPLACE(INDEX(GroupVertices[Group], MATCH(Edges[[#This Row],[Vertex 1]],GroupVertices[Vertex],0)),1,1,"")</f>
        <v>1</v>
      </c>
      <c r="P1155" s="93" t="str">
        <f>REPLACE(INDEX(GroupVertices[Group], MATCH(Edges[[#This Row],[Vertex 2]],GroupVertices[Vertex],0)),1,1,"")</f>
        <v>1</v>
      </c>
    </row>
    <row r="1156" spans="1:16" ht="15.75" customHeight="1" thickTop="1" thickBot="1" x14ac:dyDescent="0.3">
      <c r="A1156" s="97" t="s">
        <v>419</v>
      </c>
      <c r="B1156" s="97" t="s">
        <v>421</v>
      </c>
      <c r="C1156" s="98"/>
      <c r="D1156" s="99">
        <v>1</v>
      </c>
      <c r="E1156" s="100"/>
      <c r="F1156" s="101"/>
      <c r="G1156" s="98"/>
      <c r="H1156" s="102"/>
      <c r="I1156" s="103"/>
      <c r="J1156" s="103"/>
      <c r="K1156" s="104"/>
      <c r="L1156" s="96">
        <v>1156</v>
      </c>
      <c r="M1156" s="96"/>
      <c r="N1156" s="105">
        <v>1</v>
      </c>
      <c r="O1156" s="93" t="str">
        <f>REPLACE(INDEX(GroupVertices[Group], MATCH(Edges[[#This Row],[Vertex 1]],GroupVertices[Vertex],0)),1,1,"")</f>
        <v>1</v>
      </c>
      <c r="P1156" s="93" t="str">
        <f>REPLACE(INDEX(GroupVertices[Group], MATCH(Edges[[#This Row],[Vertex 2]],GroupVertices[Vertex],0)),1,1,"")</f>
        <v>1</v>
      </c>
    </row>
    <row r="1157" spans="1:16" ht="15.75" customHeight="1" thickTop="1" thickBot="1" x14ac:dyDescent="0.3">
      <c r="A1157" s="97" t="s">
        <v>419</v>
      </c>
      <c r="B1157" s="97" t="s">
        <v>356</v>
      </c>
      <c r="C1157" s="98"/>
      <c r="D1157" s="99">
        <v>1</v>
      </c>
      <c r="E1157" s="100"/>
      <c r="F1157" s="101"/>
      <c r="G1157" s="98"/>
      <c r="H1157" s="102"/>
      <c r="I1157" s="103"/>
      <c r="J1157" s="103"/>
      <c r="K1157" s="104"/>
      <c r="L1157" s="96">
        <v>1157</v>
      </c>
      <c r="M1157" s="96"/>
      <c r="N1157" s="105">
        <v>1</v>
      </c>
      <c r="O1157" s="93" t="str">
        <f>REPLACE(INDEX(GroupVertices[Group], MATCH(Edges[[#This Row],[Vertex 1]],GroupVertices[Vertex],0)),1,1,"")</f>
        <v>1</v>
      </c>
      <c r="P1157" s="93" t="str">
        <f>REPLACE(INDEX(GroupVertices[Group], MATCH(Edges[[#This Row],[Vertex 2]],GroupVertices[Vertex],0)),1,1,"")</f>
        <v>1</v>
      </c>
    </row>
    <row r="1158" spans="1:16" ht="15.75" customHeight="1" thickTop="1" thickBot="1" x14ac:dyDescent="0.3">
      <c r="A1158" s="97" t="s">
        <v>779</v>
      </c>
      <c r="B1158" s="97" t="s">
        <v>583</v>
      </c>
      <c r="C1158" s="98"/>
      <c r="D1158" s="99">
        <v>1</v>
      </c>
      <c r="E1158" s="100"/>
      <c r="F1158" s="101"/>
      <c r="G1158" s="98"/>
      <c r="H1158" s="102"/>
      <c r="I1158" s="103"/>
      <c r="J1158" s="103"/>
      <c r="K1158" s="104"/>
      <c r="L1158" s="96">
        <v>1158</v>
      </c>
      <c r="M1158" s="96"/>
      <c r="N1158" s="105">
        <v>1</v>
      </c>
      <c r="O1158" s="93" t="str">
        <f>REPLACE(INDEX(GroupVertices[Group], MATCH(Edges[[#This Row],[Vertex 1]],GroupVertices[Vertex],0)),1,1,"")</f>
        <v>1</v>
      </c>
      <c r="P1158" s="93" t="str">
        <f>REPLACE(INDEX(GroupVertices[Group], MATCH(Edges[[#This Row],[Vertex 2]],GroupVertices[Vertex],0)),1,1,"")</f>
        <v>1</v>
      </c>
    </row>
    <row r="1159" spans="1:16" ht="15.75" customHeight="1" thickTop="1" thickBot="1" x14ac:dyDescent="0.3">
      <c r="A1159" s="97" t="s">
        <v>779</v>
      </c>
      <c r="B1159" s="97" t="s">
        <v>322</v>
      </c>
      <c r="C1159" s="98"/>
      <c r="D1159" s="99">
        <v>1.1428571428571428</v>
      </c>
      <c r="E1159" s="100"/>
      <c r="F1159" s="101"/>
      <c r="G1159" s="98"/>
      <c r="H1159" s="102"/>
      <c r="I1159" s="103"/>
      <c r="J1159" s="103"/>
      <c r="K1159" s="104"/>
      <c r="L1159" s="96">
        <v>1159</v>
      </c>
      <c r="M1159" s="96"/>
      <c r="N1159" s="105">
        <v>2</v>
      </c>
      <c r="O1159" s="93" t="str">
        <f>REPLACE(INDEX(GroupVertices[Group], MATCH(Edges[[#This Row],[Vertex 1]],GroupVertices[Vertex],0)),1,1,"")</f>
        <v>1</v>
      </c>
      <c r="P1159" s="93" t="str">
        <f>REPLACE(INDEX(GroupVertices[Group], MATCH(Edges[[#This Row],[Vertex 2]],GroupVertices[Vertex],0)),1,1,"")</f>
        <v>1</v>
      </c>
    </row>
    <row r="1160" spans="1:16" ht="15.75" customHeight="1" thickTop="1" thickBot="1" x14ac:dyDescent="0.3">
      <c r="A1160" s="97" t="s">
        <v>514</v>
      </c>
      <c r="B1160" s="97" t="s">
        <v>515</v>
      </c>
      <c r="C1160" s="98"/>
      <c r="D1160" s="99">
        <v>1.1428571428571428</v>
      </c>
      <c r="E1160" s="100"/>
      <c r="F1160" s="101"/>
      <c r="G1160" s="98"/>
      <c r="H1160" s="102"/>
      <c r="I1160" s="103"/>
      <c r="J1160" s="103"/>
      <c r="K1160" s="104"/>
      <c r="L1160" s="96">
        <v>1160</v>
      </c>
      <c r="M1160" s="96"/>
      <c r="N1160" s="105">
        <v>2</v>
      </c>
      <c r="O1160" s="93" t="str">
        <f>REPLACE(INDEX(GroupVertices[Group], MATCH(Edges[[#This Row],[Vertex 1]],GroupVertices[Vertex],0)),1,1,"")</f>
        <v>11</v>
      </c>
      <c r="P1160" s="93" t="str">
        <f>REPLACE(INDEX(GroupVertices[Group], MATCH(Edges[[#This Row],[Vertex 2]],GroupVertices[Vertex],0)),1,1,"")</f>
        <v>11</v>
      </c>
    </row>
    <row r="1161" spans="1:16" ht="15.75" customHeight="1" thickTop="1" thickBot="1" x14ac:dyDescent="0.3">
      <c r="A1161" s="97" t="s">
        <v>228</v>
      </c>
      <c r="B1161" s="97" t="s">
        <v>229</v>
      </c>
      <c r="C1161" s="98"/>
      <c r="D1161" s="99">
        <v>1</v>
      </c>
      <c r="E1161" s="100"/>
      <c r="F1161" s="101"/>
      <c r="G1161" s="98"/>
      <c r="H1161" s="102"/>
      <c r="I1161" s="103"/>
      <c r="J1161" s="103"/>
      <c r="K1161" s="104"/>
      <c r="L1161" s="96">
        <v>1161</v>
      </c>
      <c r="M1161" s="96"/>
      <c r="N1161" s="105">
        <v>1</v>
      </c>
      <c r="O1161" s="93" t="str">
        <f>REPLACE(INDEX(GroupVertices[Group], MATCH(Edges[[#This Row],[Vertex 1]],GroupVertices[Vertex],0)),1,1,"")</f>
        <v>2</v>
      </c>
      <c r="P1161" s="93" t="str">
        <f>REPLACE(INDEX(GroupVertices[Group], MATCH(Edges[[#This Row],[Vertex 2]],GroupVertices[Vertex],0)),1,1,"")</f>
        <v>2</v>
      </c>
    </row>
    <row r="1162" spans="1:16" ht="15.75" customHeight="1" thickTop="1" thickBot="1" x14ac:dyDescent="0.3">
      <c r="A1162" s="97" t="s">
        <v>228</v>
      </c>
      <c r="B1162" s="97" t="s">
        <v>230</v>
      </c>
      <c r="C1162" s="98"/>
      <c r="D1162" s="99">
        <v>1</v>
      </c>
      <c r="E1162" s="100"/>
      <c r="F1162" s="101"/>
      <c r="G1162" s="98"/>
      <c r="H1162" s="102"/>
      <c r="I1162" s="103"/>
      <c r="J1162" s="103"/>
      <c r="K1162" s="104"/>
      <c r="L1162" s="96">
        <v>1162</v>
      </c>
      <c r="M1162" s="96"/>
      <c r="N1162" s="105">
        <v>1</v>
      </c>
      <c r="O1162" s="93" t="str">
        <f>REPLACE(INDEX(GroupVertices[Group], MATCH(Edges[[#This Row],[Vertex 1]],GroupVertices[Vertex],0)),1,1,"")</f>
        <v>2</v>
      </c>
      <c r="P1162" s="93" t="str">
        <f>REPLACE(INDEX(GroupVertices[Group], MATCH(Edges[[#This Row],[Vertex 2]],GroupVertices[Vertex],0)),1,1,"")</f>
        <v>2</v>
      </c>
    </row>
    <row r="1163" spans="1:16" ht="15.75" customHeight="1" thickTop="1" thickBot="1" x14ac:dyDescent="0.3">
      <c r="A1163" s="97" t="s">
        <v>773</v>
      </c>
      <c r="B1163" s="97" t="s">
        <v>774</v>
      </c>
      <c r="C1163" s="98"/>
      <c r="D1163" s="99">
        <v>1.1428571428571428</v>
      </c>
      <c r="E1163" s="100"/>
      <c r="F1163" s="101"/>
      <c r="G1163" s="98"/>
      <c r="H1163" s="102"/>
      <c r="I1163" s="103"/>
      <c r="J1163" s="103"/>
      <c r="K1163" s="104"/>
      <c r="L1163" s="96">
        <v>1163</v>
      </c>
      <c r="M1163" s="96"/>
      <c r="N1163" s="105">
        <v>2</v>
      </c>
      <c r="O1163" s="93" t="str">
        <f>REPLACE(INDEX(GroupVertices[Group], MATCH(Edges[[#This Row],[Vertex 1]],GroupVertices[Vertex],0)),1,1,"")</f>
        <v>28</v>
      </c>
      <c r="P1163" s="93" t="str">
        <f>REPLACE(INDEX(GroupVertices[Group], MATCH(Edges[[#This Row],[Vertex 2]],GroupVertices[Vertex],0)),1,1,"")</f>
        <v>28</v>
      </c>
    </row>
    <row r="1164" spans="1:16" ht="15.75" customHeight="1" thickTop="1" thickBot="1" x14ac:dyDescent="0.3">
      <c r="A1164" s="97" t="s">
        <v>780</v>
      </c>
      <c r="B1164" s="97" t="s">
        <v>781</v>
      </c>
      <c r="C1164" s="98"/>
      <c r="D1164" s="99">
        <v>1</v>
      </c>
      <c r="E1164" s="100"/>
      <c r="F1164" s="101"/>
      <c r="G1164" s="98"/>
      <c r="H1164" s="102"/>
      <c r="I1164" s="103"/>
      <c r="J1164" s="103"/>
      <c r="K1164" s="104"/>
      <c r="L1164" s="96">
        <v>1164</v>
      </c>
      <c r="M1164" s="96"/>
      <c r="N1164" s="105">
        <v>1</v>
      </c>
      <c r="O1164" s="93" t="str">
        <f>REPLACE(INDEX(GroupVertices[Group], MATCH(Edges[[#This Row],[Vertex 1]],GroupVertices[Vertex],0)),1,1,"")</f>
        <v>10</v>
      </c>
      <c r="P1164" s="93" t="str">
        <f>REPLACE(INDEX(GroupVertices[Group], MATCH(Edges[[#This Row],[Vertex 2]],GroupVertices[Vertex],0)),1,1,"")</f>
        <v>10</v>
      </c>
    </row>
    <row r="1165" spans="1:16" ht="15.75" customHeight="1" thickTop="1" thickBot="1" x14ac:dyDescent="0.3">
      <c r="A1165" s="97" t="s">
        <v>780</v>
      </c>
      <c r="B1165" s="97" t="s">
        <v>782</v>
      </c>
      <c r="C1165" s="98"/>
      <c r="D1165" s="99">
        <v>1</v>
      </c>
      <c r="E1165" s="100"/>
      <c r="F1165" s="101"/>
      <c r="G1165" s="98"/>
      <c r="H1165" s="102"/>
      <c r="I1165" s="103"/>
      <c r="J1165" s="103"/>
      <c r="K1165" s="104"/>
      <c r="L1165" s="96">
        <v>1165</v>
      </c>
      <c r="M1165" s="96"/>
      <c r="N1165" s="105">
        <v>1</v>
      </c>
      <c r="O1165" s="93" t="str">
        <f>REPLACE(INDEX(GroupVertices[Group], MATCH(Edges[[#This Row],[Vertex 1]],GroupVertices[Vertex],0)),1,1,"")</f>
        <v>10</v>
      </c>
      <c r="P1165" s="93" t="str">
        <f>REPLACE(INDEX(GroupVertices[Group], MATCH(Edges[[#This Row],[Vertex 2]],GroupVertices[Vertex],0)),1,1,"")</f>
        <v>10</v>
      </c>
    </row>
    <row r="1166" spans="1:16" ht="15.75" customHeight="1" thickTop="1" thickBot="1" x14ac:dyDescent="0.3">
      <c r="A1166" s="97" t="s">
        <v>780</v>
      </c>
      <c r="B1166" s="97" t="s">
        <v>783</v>
      </c>
      <c r="C1166" s="98"/>
      <c r="D1166" s="99">
        <v>1.2857142857142856</v>
      </c>
      <c r="E1166" s="100"/>
      <c r="F1166" s="101"/>
      <c r="G1166" s="98"/>
      <c r="H1166" s="102"/>
      <c r="I1166" s="103"/>
      <c r="J1166" s="103"/>
      <c r="K1166" s="104"/>
      <c r="L1166" s="96">
        <v>1166</v>
      </c>
      <c r="M1166" s="96"/>
      <c r="N1166" s="105">
        <v>3</v>
      </c>
      <c r="O1166" s="93" t="str">
        <f>REPLACE(INDEX(GroupVertices[Group], MATCH(Edges[[#This Row],[Vertex 1]],GroupVertices[Vertex],0)),1,1,"")</f>
        <v>10</v>
      </c>
      <c r="P1166" s="93" t="str">
        <f>REPLACE(INDEX(GroupVertices[Group], MATCH(Edges[[#This Row],[Vertex 2]],GroupVertices[Vertex],0)),1,1,"")</f>
        <v>10</v>
      </c>
    </row>
    <row r="1167" spans="1:16" ht="15.75" customHeight="1" thickTop="1" thickBot="1" x14ac:dyDescent="0.3">
      <c r="A1167" s="97" t="s">
        <v>731</v>
      </c>
      <c r="B1167" s="97" t="s">
        <v>732</v>
      </c>
      <c r="C1167" s="98"/>
      <c r="D1167" s="99">
        <v>1.1428571428571428</v>
      </c>
      <c r="E1167" s="100"/>
      <c r="F1167" s="101"/>
      <c r="G1167" s="98"/>
      <c r="H1167" s="102"/>
      <c r="I1167" s="103"/>
      <c r="J1167" s="103"/>
      <c r="K1167" s="104"/>
      <c r="L1167" s="96">
        <v>1167</v>
      </c>
      <c r="M1167" s="96"/>
      <c r="N1167" s="105">
        <v>2</v>
      </c>
      <c r="O1167" s="93" t="str">
        <f>REPLACE(INDEX(GroupVertices[Group], MATCH(Edges[[#This Row],[Vertex 1]],GroupVertices[Vertex],0)),1,1,"")</f>
        <v>1</v>
      </c>
      <c r="P1167" s="93" t="str">
        <f>REPLACE(INDEX(GroupVertices[Group], MATCH(Edges[[#This Row],[Vertex 2]],GroupVertices[Vertex],0)),1,1,"")</f>
        <v>1</v>
      </c>
    </row>
    <row r="1168" spans="1:16" ht="15.75" customHeight="1" thickTop="1" thickBot="1" x14ac:dyDescent="0.3">
      <c r="A1168" s="97" t="s">
        <v>450</v>
      </c>
      <c r="B1168" s="97" t="s">
        <v>302</v>
      </c>
      <c r="C1168" s="98"/>
      <c r="D1168" s="99">
        <v>1.1428571428571428</v>
      </c>
      <c r="E1168" s="100"/>
      <c r="F1168" s="101"/>
      <c r="G1168" s="98"/>
      <c r="H1168" s="102"/>
      <c r="I1168" s="103"/>
      <c r="J1168" s="103"/>
      <c r="K1168" s="104"/>
      <c r="L1168" s="96">
        <v>1168</v>
      </c>
      <c r="M1168" s="96"/>
      <c r="N1168" s="105">
        <v>2</v>
      </c>
      <c r="O1168" s="93" t="str">
        <f>REPLACE(INDEX(GroupVertices[Group], MATCH(Edges[[#This Row],[Vertex 1]],GroupVertices[Vertex],0)),1,1,"")</f>
        <v>1</v>
      </c>
      <c r="P1168" s="93" t="str">
        <f>REPLACE(INDEX(GroupVertices[Group], MATCH(Edges[[#This Row],[Vertex 2]],GroupVertices[Vertex],0)),1,1,"")</f>
        <v>1</v>
      </c>
    </row>
    <row r="1169" spans="1:16" ht="15.75" customHeight="1" thickTop="1" thickBot="1" x14ac:dyDescent="0.3">
      <c r="A1169" s="97" t="s">
        <v>784</v>
      </c>
      <c r="B1169" s="97" t="s">
        <v>785</v>
      </c>
      <c r="C1169" s="98"/>
      <c r="D1169" s="99">
        <v>1</v>
      </c>
      <c r="E1169" s="100"/>
      <c r="F1169" s="101"/>
      <c r="G1169" s="98"/>
      <c r="H1169" s="102"/>
      <c r="I1169" s="103"/>
      <c r="J1169" s="103"/>
      <c r="K1169" s="104"/>
      <c r="L1169" s="96">
        <v>1169</v>
      </c>
      <c r="M1169" s="96"/>
      <c r="N1169" s="105">
        <v>1</v>
      </c>
      <c r="O1169" s="93" t="str">
        <f>REPLACE(INDEX(GroupVertices[Group], MATCH(Edges[[#This Row],[Vertex 1]],GroupVertices[Vertex],0)),1,1,"")</f>
        <v>25</v>
      </c>
      <c r="P1169" s="93" t="str">
        <f>REPLACE(INDEX(GroupVertices[Group], MATCH(Edges[[#This Row],[Vertex 2]],GroupVertices[Vertex],0)),1,1,"")</f>
        <v>25</v>
      </c>
    </row>
    <row r="1170" spans="1:16" ht="15.75" customHeight="1" thickTop="1" thickBot="1" x14ac:dyDescent="0.3">
      <c r="A1170" s="97" t="s">
        <v>784</v>
      </c>
      <c r="B1170" s="97" t="s">
        <v>930</v>
      </c>
      <c r="C1170" s="98"/>
      <c r="D1170" s="99">
        <v>1</v>
      </c>
      <c r="E1170" s="100"/>
      <c r="F1170" s="101"/>
      <c r="G1170" s="98"/>
      <c r="H1170" s="102"/>
      <c r="I1170" s="103"/>
      <c r="J1170" s="103"/>
      <c r="K1170" s="104"/>
      <c r="L1170" s="96">
        <v>1170</v>
      </c>
      <c r="M1170" s="96"/>
      <c r="N1170" s="105">
        <v>1</v>
      </c>
      <c r="O1170" s="93" t="str">
        <f>REPLACE(INDEX(GroupVertices[Group], MATCH(Edges[[#This Row],[Vertex 1]],GroupVertices[Vertex],0)),1,1,"")</f>
        <v>25</v>
      </c>
      <c r="P1170" s="93" t="str">
        <f>REPLACE(INDEX(GroupVertices[Group], MATCH(Edges[[#This Row],[Vertex 2]],GroupVertices[Vertex],0)),1,1,"")</f>
        <v>25</v>
      </c>
    </row>
    <row r="1171" spans="1:16" ht="15.75" customHeight="1" thickTop="1" thickBot="1" x14ac:dyDescent="0.3">
      <c r="A1171" s="97" t="s">
        <v>390</v>
      </c>
      <c r="B1171" s="97" t="s">
        <v>340</v>
      </c>
      <c r="C1171" s="98"/>
      <c r="D1171" s="99">
        <v>1</v>
      </c>
      <c r="E1171" s="100"/>
      <c r="F1171" s="101"/>
      <c r="G1171" s="98"/>
      <c r="H1171" s="102"/>
      <c r="I1171" s="103"/>
      <c r="J1171" s="103"/>
      <c r="K1171" s="104"/>
      <c r="L1171" s="96">
        <v>1171</v>
      </c>
      <c r="M1171" s="96"/>
      <c r="N1171" s="105">
        <v>1</v>
      </c>
      <c r="O1171" s="93" t="str">
        <f>REPLACE(INDEX(GroupVertices[Group], MATCH(Edges[[#This Row],[Vertex 1]],GroupVertices[Vertex],0)),1,1,"")</f>
        <v>1</v>
      </c>
      <c r="P1171" s="93" t="str">
        <f>REPLACE(INDEX(GroupVertices[Group], MATCH(Edges[[#This Row],[Vertex 2]],GroupVertices[Vertex],0)),1,1,"")</f>
        <v>1</v>
      </c>
    </row>
    <row r="1172" spans="1:16" ht="15.75" customHeight="1" thickTop="1" thickBot="1" x14ac:dyDescent="0.3">
      <c r="A1172" s="97" t="s">
        <v>390</v>
      </c>
      <c r="B1172" s="97" t="s">
        <v>438</v>
      </c>
      <c r="C1172" s="98"/>
      <c r="D1172" s="99">
        <v>1</v>
      </c>
      <c r="E1172" s="100"/>
      <c r="F1172" s="101"/>
      <c r="G1172" s="98"/>
      <c r="H1172" s="102"/>
      <c r="I1172" s="103"/>
      <c r="J1172" s="103"/>
      <c r="K1172" s="104"/>
      <c r="L1172" s="96">
        <v>1172</v>
      </c>
      <c r="M1172" s="96"/>
      <c r="N1172" s="105">
        <v>1</v>
      </c>
      <c r="O1172" s="93" t="str">
        <f>REPLACE(INDEX(GroupVertices[Group], MATCH(Edges[[#This Row],[Vertex 1]],GroupVertices[Vertex],0)),1,1,"")</f>
        <v>1</v>
      </c>
      <c r="P1172" s="93" t="str">
        <f>REPLACE(INDEX(GroupVertices[Group], MATCH(Edges[[#This Row],[Vertex 2]],GroupVertices[Vertex],0)),1,1,"")</f>
        <v>1</v>
      </c>
    </row>
    <row r="1173" spans="1:16" ht="15.75" customHeight="1" thickTop="1" thickBot="1" x14ac:dyDescent="0.3">
      <c r="A1173" s="97" t="s">
        <v>721</v>
      </c>
      <c r="B1173" s="97" t="s">
        <v>204</v>
      </c>
      <c r="C1173" s="98"/>
      <c r="D1173" s="99">
        <v>1</v>
      </c>
      <c r="E1173" s="100"/>
      <c r="F1173" s="101"/>
      <c r="G1173" s="98"/>
      <c r="H1173" s="102"/>
      <c r="I1173" s="103"/>
      <c r="J1173" s="103"/>
      <c r="K1173" s="104"/>
      <c r="L1173" s="96">
        <v>1173</v>
      </c>
      <c r="M1173" s="96"/>
      <c r="N1173" s="105">
        <v>1</v>
      </c>
      <c r="O1173" s="93" t="str">
        <f>REPLACE(INDEX(GroupVertices[Group], MATCH(Edges[[#This Row],[Vertex 1]],GroupVertices[Vertex],0)),1,1,"")</f>
        <v>1</v>
      </c>
      <c r="P1173" s="93" t="str">
        <f>REPLACE(INDEX(GroupVertices[Group], MATCH(Edges[[#This Row],[Vertex 2]],GroupVertices[Vertex],0)),1,1,"")</f>
        <v>1</v>
      </c>
    </row>
    <row r="1174" spans="1:16" ht="15.75" customHeight="1" thickTop="1" thickBot="1" x14ac:dyDescent="0.3">
      <c r="A1174" s="97" t="s">
        <v>391</v>
      </c>
      <c r="B1174" s="97" t="s">
        <v>204</v>
      </c>
      <c r="C1174" s="98"/>
      <c r="D1174" s="99">
        <v>1.2857142857142856</v>
      </c>
      <c r="E1174" s="100"/>
      <c r="F1174" s="101"/>
      <c r="G1174" s="98"/>
      <c r="H1174" s="102"/>
      <c r="I1174" s="103"/>
      <c r="J1174" s="103"/>
      <c r="K1174" s="104"/>
      <c r="L1174" s="96">
        <v>1174</v>
      </c>
      <c r="M1174" s="96"/>
      <c r="N1174" s="105">
        <v>3</v>
      </c>
      <c r="O1174" s="93" t="str">
        <f>REPLACE(INDEX(GroupVertices[Group], MATCH(Edges[[#This Row],[Vertex 1]],GroupVertices[Vertex],0)),1,1,"")</f>
        <v>1</v>
      </c>
      <c r="P1174" s="93" t="str">
        <f>REPLACE(INDEX(GroupVertices[Group], MATCH(Edges[[#This Row],[Vertex 2]],GroupVertices[Vertex],0)),1,1,"")</f>
        <v>1</v>
      </c>
    </row>
    <row r="1175" spans="1:16" ht="15.75" customHeight="1" thickTop="1" thickBot="1" x14ac:dyDescent="0.3">
      <c r="A1175" s="97" t="s">
        <v>391</v>
      </c>
      <c r="B1175" s="97" t="s">
        <v>256</v>
      </c>
      <c r="C1175" s="98"/>
      <c r="D1175" s="99">
        <v>1.4285714285714286</v>
      </c>
      <c r="E1175" s="100"/>
      <c r="F1175" s="101"/>
      <c r="G1175" s="98"/>
      <c r="H1175" s="102"/>
      <c r="I1175" s="103"/>
      <c r="J1175" s="103"/>
      <c r="K1175" s="104"/>
      <c r="L1175" s="96">
        <v>1175</v>
      </c>
      <c r="M1175" s="96"/>
      <c r="N1175" s="105">
        <v>4</v>
      </c>
      <c r="O1175" s="93" t="str">
        <f>REPLACE(INDEX(GroupVertices[Group], MATCH(Edges[[#This Row],[Vertex 1]],GroupVertices[Vertex],0)),1,1,"")</f>
        <v>1</v>
      </c>
      <c r="P1175" s="93" t="str">
        <f>REPLACE(INDEX(GroupVertices[Group], MATCH(Edges[[#This Row],[Vertex 2]],GroupVertices[Vertex],0)),1,1,"")</f>
        <v>1</v>
      </c>
    </row>
    <row r="1176" spans="1:16" ht="15.75" customHeight="1" thickTop="1" thickBot="1" x14ac:dyDescent="0.3">
      <c r="A1176" s="97" t="s">
        <v>391</v>
      </c>
      <c r="B1176" s="97" t="s">
        <v>786</v>
      </c>
      <c r="C1176" s="98"/>
      <c r="D1176" s="99">
        <v>1.4285714285714286</v>
      </c>
      <c r="E1176" s="100"/>
      <c r="F1176" s="101"/>
      <c r="G1176" s="98"/>
      <c r="H1176" s="102"/>
      <c r="I1176" s="103"/>
      <c r="J1176" s="103"/>
      <c r="K1176" s="104"/>
      <c r="L1176" s="96">
        <v>1176</v>
      </c>
      <c r="M1176" s="96"/>
      <c r="N1176" s="105">
        <v>4</v>
      </c>
      <c r="O1176" s="93" t="str">
        <f>REPLACE(INDEX(GroupVertices[Group], MATCH(Edges[[#This Row],[Vertex 1]],GroupVertices[Vertex],0)),1,1,"")</f>
        <v>1</v>
      </c>
      <c r="P1176" s="93" t="str">
        <f>REPLACE(INDEX(GroupVertices[Group], MATCH(Edges[[#This Row],[Vertex 2]],GroupVertices[Vertex],0)),1,1,"")</f>
        <v>1</v>
      </c>
    </row>
    <row r="1177" spans="1:16" ht="15.75" customHeight="1" thickTop="1" thickBot="1" x14ac:dyDescent="0.3">
      <c r="A1177" s="97" t="s">
        <v>391</v>
      </c>
      <c r="B1177" s="97" t="s">
        <v>398</v>
      </c>
      <c r="C1177" s="98"/>
      <c r="D1177" s="99">
        <v>1</v>
      </c>
      <c r="E1177" s="100"/>
      <c r="F1177" s="101"/>
      <c r="G1177" s="98"/>
      <c r="H1177" s="102"/>
      <c r="I1177" s="103"/>
      <c r="J1177" s="103"/>
      <c r="K1177" s="104"/>
      <c r="L1177" s="96">
        <v>1177</v>
      </c>
      <c r="M1177" s="96"/>
      <c r="N1177" s="105">
        <v>1</v>
      </c>
      <c r="O1177" s="93" t="str">
        <f>REPLACE(INDEX(GroupVertices[Group], MATCH(Edges[[#This Row],[Vertex 1]],GroupVertices[Vertex],0)),1,1,"")</f>
        <v>1</v>
      </c>
      <c r="P1177" s="93" t="str">
        <f>REPLACE(INDEX(GroupVertices[Group], MATCH(Edges[[#This Row],[Vertex 2]],GroupVertices[Vertex],0)),1,1,"")</f>
        <v>1</v>
      </c>
    </row>
    <row r="1178" spans="1:16" ht="15.75" customHeight="1" thickTop="1" thickBot="1" x14ac:dyDescent="0.3">
      <c r="A1178" s="97" t="s">
        <v>391</v>
      </c>
      <c r="B1178" s="97" t="s">
        <v>285</v>
      </c>
      <c r="C1178" s="98"/>
      <c r="D1178" s="99">
        <v>1.5714285714285714</v>
      </c>
      <c r="E1178" s="100"/>
      <c r="F1178" s="101"/>
      <c r="G1178" s="98"/>
      <c r="H1178" s="102"/>
      <c r="I1178" s="103"/>
      <c r="J1178" s="103"/>
      <c r="K1178" s="104"/>
      <c r="L1178" s="96">
        <v>1178</v>
      </c>
      <c r="M1178" s="96"/>
      <c r="N1178" s="105">
        <v>5</v>
      </c>
      <c r="O1178" s="93" t="str">
        <f>REPLACE(INDEX(GroupVertices[Group], MATCH(Edges[[#This Row],[Vertex 1]],GroupVertices[Vertex],0)),1,1,"")</f>
        <v>1</v>
      </c>
      <c r="P1178" s="93" t="str">
        <f>REPLACE(INDEX(GroupVertices[Group], MATCH(Edges[[#This Row],[Vertex 2]],GroupVertices[Vertex],0)),1,1,"")</f>
        <v>1</v>
      </c>
    </row>
    <row r="1179" spans="1:16" ht="15.75" customHeight="1" thickTop="1" thickBot="1" x14ac:dyDescent="0.3">
      <c r="A1179" s="97" t="s">
        <v>391</v>
      </c>
      <c r="B1179" s="97" t="s">
        <v>352</v>
      </c>
      <c r="C1179" s="98"/>
      <c r="D1179" s="99">
        <v>1</v>
      </c>
      <c r="E1179" s="100"/>
      <c r="F1179" s="101"/>
      <c r="G1179" s="98"/>
      <c r="H1179" s="102"/>
      <c r="I1179" s="103"/>
      <c r="J1179" s="103"/>
      <c r="K1179" s="104"/>
      <c r="L1179" s="96">
        <v>1179</v>
      </c>
      <c r="M1179" s="96"/>
      <c r="N1179" s="105">
        <v>1</v>
      </c>
      <c r="O1179" s="93" t="str">
        <f>REPLACE(INDEX(GroupVertices[Group], MATCH(Edges[[#This Row],[Vertex 1]],GroupVertices[Vertex],0)),1,1,"")</f>
        <v>1</v>
      </c>
      <c r="P1179" s="93" t="str">
        <f>REPLACE(INDEX(GroupVertices[Group], MATCH(Edges[[#This Row],[Vertex 2]],GroupVertices[Vertex],0)),1,1,"")</f>
        <v>1</v>
      </c>
    </row>
    <row r="1180" spans="1:16" ht="15.75" customHeight="1" thickTop="1" thickBot="1" x14ac:dyDescent="0.3">
      <c r="A1180" s="97" t="s">
        <v>391</v>
      </c>
      <c r="B1180" s="97" t="s">
        <v>497</v>
      </c>
      <c r="C1180" s="98"/>
      <c r="D1180" s="99">
        <v>1.2857142857142856</v>
      </c>
      <c r="E1180" s="100"/>
      <c r="F1180" s="101"/>
      <c r="G1180" s="98"/>
      <c r="H1180" s="102"/>
      <c r="I1180" s="103"/>
      <c r="J1180" s="103"/>
      <c r="K1180" s="104"/>
      <c r="L1180" s="96">
        <v>1180</v>
      </c>
      <c r="M1180" s="96"/>
      <c r="N1180" s="105">
        <v>3</v>
      </c>
      <c r="O1180" s="93" t="str">
        <f>REPLACE(INDEX(GroupVertices[Group], MATCH(Edges[[#This Row],[Vertex 1]],GroupVertices[Vertex],0)),1,1,"")</f>
        <v>1</v>
      </c>
      <c r="P1180" s="93" t="str">
        <f>REPLACE(INDEX(GroupVertices[Group], MATCH(Edges[[#This Row],[Vertex 2]],GroupVertices[Vertex],0)),1,1,"")</f>
        <v>1</v>
      </c>
    </row>
    <row r="1181" spans="1:16" ht="15.75" customHeight="1" thickTop="1" thickBot="1" x14ac:dyDescent="0.3">
      <c r="A1181" s="97" t="s">
        <v>391</v>
      </c>
      <c r="B1181" s="97" t="s">
        <v>583</v>
      </c>
      <c r="C1181" s="98"/>
      <c r="D1181" s="99">
        <v>1.5714285714285714</v>
      </c>
      <c r="E1181" s="100"/>
      <c r="F1181" s="101"/>
      <c r="G1181" s="98"/>
      <c r="H1181" s="102"/>
      <c r="I1181" s="103"/>
      <c r="J1181" s="103"/>
      <c r="K1181" s="104"/>
      <c r="L1181" s="96">
        <v>1181</v>
      </c>
      <c r="M1181" s="96"/>
      <c r="N1181" s="105">
        <v>5</v>
      </c>
      <c r="O1181" s="93" t="str">
        <f>REPLACE(INDEX(GroupVertices[Group], MATCH(Edges[[#This Row],[Vertex 1]],GroupVertices[Vertex],0)),1,1,"")</f>
        <v>1</v>
      </c>
      <c r="P1181" s="93" t="str">
        <f>REPLACE(INDEX(GroupVertices[Group], MATCH(Edges[[#This Row],[Vertex 2]],GroupVertices[Vertex],0)),1,1,"")</f>
        <v>1</v>
      </c>
    </row>
    <row r="1182" spans="1:16" ht="15.75" customHeight="1" thickTop="1" thickBot="1" x14ac:dyDescent="0.3">
      <c r="A1182" s="97" t="s">
        <v>391</v>
      </c>
      <c r="B1182" s="97" t="s">
        <v>322</v>
      </c>
      <c r="C1182" s="98"/>
      <c r="D1182" s="99">
        <v>1.1428571428571428</v>
      </c>
      <c r="E1182" s="100"/>
      <c r="F1182" s="101"/>
      <c r="G1182" s="98"/>
      <c r="H1182" s="102"/>
      <c r="I1182" s="103"/>
      <c r="J1182" s="103"/>
      <c r="K1182" s="104"/>
      <c r="L1182" s="96">
        <v>1182</v>
      </c>
      <c r="M1182" s="96"/>
      <c r="N1182" s="105">
        <v>2</v>
      </c>
      <c r="O1182" s="93" t="str">
        <f>REPLACE(INDEX(GroupVertices[Group], MATCH(Edges[[#This Row],[Vertex 1]],GroupVertices[Vertex],0)),1,1,"")</f>
        <v>1</v>
      </c>
      <c r="P1182" s="93" t="str">
        <f>REPLACE(INDEX(GroupVertices[Group], MATCH(Edges[[#This Row],[Vertex 2]],GroupVertices[Vertex],0)),1,1,"")</f>
        <v>1</v>
      </c>
    </row>
    <row r="1183" spans="1:16" ht="15.75" customHeight="1" thickTop="1" thickBot="1" x14ac:dyDescent="0.3">
      <c r="A1183" s="97" t="s">
        <v>204</v>
      </c>
      <c r="B1183" s="97" t="s">
        <v>256</v>
      </c>
      <c r="C1183" s="98"/>
      <c r="D1183" s="99">
        <v>1</v>
      </c>
      <c r="E1183" s="100"/>
      <c r="F1183" s="101"/>
      <c r="G1183" s="98"/>
      <c r="H1183" s="102"/>
      <c r="I1183" s="103"/>
      <c r="J1183" s="103"/>
      <c r="K1183" s="104"/>
      <c r="L1183" s="96">
        <v>1183</v>
      </c>
      <c r="M1183" s="96"/>
      <c r="N1183" s="105">
        <v>1</v>
      </c>
      <c r="O1183" s="93" t="str">
        <f>REPLACE(INDEX(GroupVertices[Group], MATCH(Edges[[#This Row],[Vertex 1]],GroupVertices[Vertex],0)),1,1,"")</f>
        <v>1</v>
      </c>
      <c r="P1183" s="93" t="str">
        <f>REPLACE(INDEX(GroupVertices[Group], MATCH(Edges[[#This Row],[Vertex 2]],GroupVertices[Vertex],0)),1,1,"")</f>
        <v>1</v>
      </c>
    </row>
    <row r="1184" spans="1:16" ht="15.75" customHeight="1" thickTop="1" thickBot="1" x14ac:dyDescent="0.3">
      <c r="A1184" s="97" t="s">
        <v>204</v>
      </c>
      <c r="B1184" s="97" t="s">
        <v>786</v>
      </c>
      <c r="C1184" s="98"/>
      <c r="D1184" s="99">
        <v>1.4285714285714286</v>
      </c>
      <c r="E1184" s="100"/>
      <c r="F1184" s="101"/>
      <c r="G1184" s="98"/>
      <c r="H1184" s="102"/>
      <c r="I1184" s="103"/>
      <c r="J1184" s="103"/>
      <c r="K1184" s="104"/>
      <c r="L1184" s="96">
        <v>1184</v>
      </c>
      <c r="M1184" s="96"/>
      <c r="N1184" s="105">
        <v>4</v>
      </c>
      <c r="O1184" s="93" t="str">
        <f>REPLACE(INDEX(GroupVertices[Group], MATCH(Edges[[#This Row],[Vertex 1]],GroupVertices[Vertex],0)),1,1,"")</f>
        <v>1</v>
      </c>
      <c r="P1184" s="93" t="str">
        <f>REPLACE(INDEX(GroupVertices[Group], MATCH(Edges[[#This Row],[Vertex 2]],GroupVertices[Vertex],0)),1,1,"")</f>
        <v>1</v>
      </c>
    </row>
    <row r="1185" spans="1:16" ht="15.75" customHeight="1" thickTop="1" thickBot="1" x14ac:dyDescent="0.3">
      <c r="A1185" s="97" t="s">
        <v>204</v>
      </c>
      <c r="B1185" s="97" t="s">
        <v>285</v>
      </c>
      <c r="C1185" s="98"/>
      <c r="D1185" s="99">
        <v>1</v>
      </c>
      <c r="E1185" s="100"/>
      <c r="F1185" s="101"/>
      <c r="G1185" s="98"/>
      <c r="H1185" s="102"/>
      <c r="I1185" s="103"/>
      <c r="J1185" s="103"/>
      <c r="K1185" s="104"/>
      <c r="L1185" s="96">
        <v>1185</v>
      </c>
      <c r="M1185" s="96"/>
      <c r="N1185" s="105">
        <v>1</v>
      </c>
      <c r="O1185" s="93" t="str">
        <f>REPLACE(INDEX(GroupVertices[Group], MATCH(Edges[[#This Row],[Vertex 1]],GroupVertices[Vertex],0)),1,1,"")</f>
        <v>1</v>
      </c>
      <c r="P1185" s="93" t="str">
        <f>REPLACE(INDEX(GroupVertices[Group], MATCH(Edges[[#This Row],[Vertex 2]],GroupVertices[Vertex],0)),1,1,"")</f>
        <v>1</v>
      </c>
    </row>
    <row r="1186" spans="1:16" ht="15.75" customHeight="1" thickTop="1" thickBot="1" x14ac:dyDescent="0.3">
      <c r="A1186" s="97" t="s">
        <v>204</v>
      </c>
      <c r="B1186" s="97" t="s">
        <v>352</v>
      </c>
      <c r="C1186" s="98"/>
      <c r="D1186" s="99">
        <v>1.1428571428571428</v>
      </c>
      <c r="E1186" s="100"/>
      <c r="F1186" s="101"/>
      <c r="G1186" s="98"/>
      <c r="H1186" s="102"/>
      <c r="I1186" s="103"/>
      <c r="J1186" s="103"/>
      <c r="K1186" s="104"/>
      <c r="L1186" s="96">
        <v>1186</v>
      </c>
      <c r="M1186" s="96"/>
      <c r="N1186" s="105">
        <v>2</v>
      </c>
      <c r="O1186" s="93" t="str">
        <f>REPLACE(INDEX(GroupVertices[Group], MATCH(Edges[[#This Row],[Vertex 1]],GroupVertices[Vertex],0)),1,1,"")</f>
        <v>1</v>
      </c>
      <c r="P1186" s="93" t="str">
        <f>REPLACE(INDEX(GroupVertices[Group], MATCH(Edges[[#This Row],[Vertex 2]],GroupVertices[Vertex],0)),1,1,"")</f>
        <v>1</v>
      </c>
    </row>
    <row r="1187" spans="1:16" ht="15.75" customHeight="1" thickTop="1" thickBot="1" x14ac:dyDescent="0.3">
      <c r="A1187" s="97" t="s">
        <v>204</v>
      </c>
      <c r="B1187" s="97" t="s">
        <v>205</v>
      </c>
      <c r="C1187" s="98"/>
      <c r="D1187" s="99">
        <v>1.5714285714285714</v>
      </c>
      <c r="E1187" s="100"/>
      <c r="F1187" s="101"/>
      <c r="G1187" s="98"/>
      <c r="H1187" s="102"/>
      <c r="I1187" s="103"/>
      <c r="J1187" s="103"/>
      <c r="K1187" s="104"/>
      <c r="L1187" s="96">
        <v>1187</v>
      </c>
      <c r="M1187" s="96"/>
      <c r="N1187" s="105">
        <v>5</v>
      </c>
      <c r="O1187" s="93" t="str">
        <f>REPLACE(INDEX(GroupVertices[Group], MATCH(Edges[[#This Row],[Vertex 1]],GroupVertices[Vertex],0)),1,1,"")</f>
        <v>1</v>
      </c>
      <c r="P1187" s="93" t="str">
        <f>REPLACE(INDEX(GroupVertices[Group], MATCH(Edges[[#This Row],[Vertex 2]],GroupVertices[Vertex],0)),1,1,"")</f>
        <v>1</v>
      </c>
    </row>
    <row r="1188" spans="1:16" ht="15.75" customHeight="1" thickTop="1" thickBot="1" x14ac:dyDescent="0.3">
      <c r="A1188" s="97" t="s">
        <v>204</v>
      </c>
      <c r="B1188" s="97" t="s">
        <v>206</v>
      </c>
      <c r="C1188" s="98"/>
      <c r="D1188" s="99">
        <v>1.7142857142857144</v>
      </c>
      <c r="E1188" s="100"/>
      <c r="F1188" s="101"/>
      <c r="G1188" s="98"/>
      <c r="H1188" s="102"/>
      <c r="I1188" s="103"/>
      <c r="J1188" s="103"/>
      <c r="K1188" s="104"/>
      <c r="L1188" s="96">
        <v>1188</v>
      </c>
      <c r="M1188" s="96"/>
      <c r="N1188" s="105">
        <v>6</v>
      </c>
      <c r="O1188" s="93" t="str">
        <f>REPLACE(INDEX(GroupVertices[Group], MATCH(Edges[[#This Row],[Vertex 1]],GroupVertices[Vertex],0)),1,1,"")</f>
        <v>1</v>
      </c>
      <c r="P1188" s="93" t="str">
        <f>REPLACE(INDEX(GroupVertices[Group], MATCH(Edges[[#This Row],[Vertex 2]],GroupVertices[Vertex],0)),1,1,"")</f>
        <v>1</v>
      </c>
    </row>
    <row r="1189" spans="1:16" ht="15.75" customHeight="1" thickTop="1" thickBot="1" x14ac:dyDescent="0.3">
      <c r="A1189" s="97" t="s">
        <v>204</v>
      </c>
      <c r="B1189" s="97" t="s">
        <v>750</v>
      </c>
      <c r="C1189" s="98"/>
      <c r="D1189" s="99">
        <v>1</v>
      </c>
      <c r="E1189" s="100"/>
      <c r="F1189" s="101"/>
      <c r="G1189" s="98"/>
      <c r="H1189" s="102"/>
      <c r="I1189" s="103"/>
      <c r="J1189" s="103"/>
      <c r="K1189" s="104"/>
      <c r="L1189" s="96">
        <v>1189</v>
      </c>
      <c r="M1189" s="96"/>
      <c r="N1189" s="105">
        <v>1</v>
      </c>
      <c r="O1189" s="93" t="str">
        <f>REPLACE(INDEX(GroupVertices[Group], MATCH(Edges[[#This Row],[Vertex 1]],GroupVertices[Vertex],0)),1,1,"")</f>
        <v>1</v>
      </c>
      <c r="P1189" s="93" t="str">
        <f>REPLACE(INDEX(GroupVertices[Group], MATCH(Edges[[#This Row],[Vertex 2]],GroupVertices[Vertex],0)),1,1,"")</f>
        <v>1</v>
      </c>
    </row>
    <row r="1190" spans="1:16" ht="15.75" customHeight="1" thickTop="1" thickBot="1" x14ac:dyDescent="0.3">
      <c r="A1190" s="97" t="s">
        <v>204</v>
      </c>
      <c r="B1190" s="97" t="s">
        <v>322</v>
      </c>
      <c r="C1190" s="98"/>
      <c r="D1190" s="99">
        <v>1.2857142857142856</v>
      </c>
      <c r="E1190" s="100"/>
      <c r="F1190" s="101"/>
      <c r="G1190" s="98"/>
      <c r="H1190" s="102"/>
      <c r="I1190" s="103"/>
      <c r="J1190" s="103"/>
      <c r="K1190" s="104"/>
      <c r="L1190" s="96">
        <v>1190</v>
      </c>
      <c r="M1190" s="96"/>
      <c r="N1190" s="105">
        <v>3</v>
      </c>
      <c r="O1190" s="93" t="str">
        <f>REPLACE(INDEX(GroupVertices[Group], MATCH(Edges[[#This Row],[Vertex 1]],GroupVertices[Vertex],0)),1,1,"")</f>
        <v>1</v>
      </c>
      <c r="P1190" s="93" t="str">
        <f>REPLACE(INDEX(GroupVertices[Group], MATCH(Edges[[#This Row],[Vertex 2]],GroupVertices[Vertex],0)),1,1,"")</f>
        <v>1</v>
      </c>
    </row>
    <row r="1191" spans="1:16" ht="15.75" customHeight="1" thickTop="1" thickBot="1" x14ac:dyDescent="0.3">
      <c r="A1191" s="97" t="s">
        <v>204</v>
      </c>
      <c r="B1191" s="97" t="s">
        <v>376</v>
      </c>
      <c r="C1191" s="98"/>
      <c r="D1191" s="99">
        <v>1</v>
      </c>
      <c r="E1191" s="100"/>
      <c r="F1191" s="101"/>
      <c r="G1191" s="98"/>
      <c r="H1191" s="102"/>
      <c r="I1191" s="103"/>
      <c r="J1191" s="103"/>
      <c r="K1191" s="104"/>
      <c r="L1191" s="96">
        <v>1191</v>
      </c>
      <c r="M1191" s="96"/>
      <c r="N1191" s="105">
        <v>1</v>
      </c>
      <c r="O1191" s="93" t="str">
        <f>REPLACE(INDEX(GroupVertices[Group], MATCH(Edges[[#This Row],[Vertex 1]],GroupVertices[Vertex],0)),1,1,"")</f>
        <v>1</v>
      </c>
      <c r="P1191" s="93" t="str">
        <f>REPLACE(INDEX(GroupVertices[Group], MATCH(Edges[[#This Row],[Vertex 2]],GroupVertices[Vertex],0)),1,1,"")</f>
        <v>1</v>
      </c>
    </row>
    <row r="1192" spans="1:16" ht="15.75" customHeight="1" thickTop="1" thickBot="1" x14ac:dyDescent="0.3">
      <c r="A1192" s="97" t="s">
        <v>204</v>
      </c>
      <c r="B1192" s="97" t="s">
        <v>787</v>
      </c>
      <c r="C1192" s="98"/>
      <c r="D1192" s="99">
        <v>1.1428571428571428</v>
      </c>
      <c r="E1192" s="100"/>
      <c r="F1192" s="101"/>
      <c r="G1192" s="98"/>
      <c r="H1192" s="102"/>
      <c r="I1192" s="103"/>
      <c r="J1192" s="103"/>
      <c r="K1192" s="104"/>
      <c r="L1192" s="96">
        <v>1192</v>
      </c>
      <c r="M1192" s="96"/>
      <c r="N1192" s="105">
        <v>2</v>
      </c>
      <c r="O1192" s="93" t="str">
        <f>REPLACE(INDEX(GroupVertices[Group], MATCH(Edges[[#This Row],[Vertex 1]],GroupVertices[Vertex],0)),1,1,"")</f>
        <v>1</v>
      </c>
      <c r="P1192" s="93" t="str">
        <f>REPLACE(INDEX(GroupVertices[Group], MATCH(Edges[[#This Row],[Vertex 2]],GroupVertices[Vertex],0)),1,1,"")</f>
        <v>1</v>
      </c>
    </row>
    <row r="1193" spans="1:16" ht="15.75" customHeight="1" thickTop="1" thickBot="1" x14ac:dyDescent="0.3">
      <c r="A1193" s="97" t="s">
        <v>256</v>
      </c>
      <c r="B1193" s="97" t="s">
        <v>285</v>
      </c>
      <c r="C1193" s="98"/>
      <c r="D1193" s="99">
        <v>2.5714285714285712</v>
      </c>
      <c r="E1193" s="100"/>
      <c r="F1193" s="101"/>
      <c r="G1193" s="98"/>
      <c r="H1193" s="102"/>
      <c r="I1193" s="103"/>
      <c r="J1193" s="103"/>
      <c r="K1193" s="104"/>
      <c r="L1193" s="96">
        <v>1193</v>
      </c>
      <c r="M1193" s="96"/>
      <c r="N1193" s="105">
        <v>12</v>
      </c>
      <c r="O1193" s="93" t="str">
        <f>REPLACE(INDEX(GroupVertices[Group], MATCH(Edges[[#This Row],[Vertex 1]],GroupVertices[Vertex],0)),1,1,"")</f>
        <v>1</v>
      </c>
      <c r="P1193" s="93" t="str">
        <f>REPLACE(INDEX(GroupVertices[Group], MATCH(Edges[[#This Row],[Vertex 2]],GroupVertices[Vertex],0)),1,1,"")</f>
        <v>1</v>
      </c>
    </row>
    <row r="1194" spans="1:16" ht="15.75" customHeight="1" thickTop="1" thickBot="1" x14ac:dyDescent="0.3">
      <c r="A1194" s="97" t="s">
        <v>256</v>
      </c>
      <c r="B1194" s="97" t="s">
        <v>363</v>
      </c>
      <c r="C1194" s="98"/>
      <c r="D1194" s="99">
        <v>1.1428571428571428</v>
      </c>
      <c r="E1194" s="100"/>
      <c r="F1194" s="101"/>
      <c r="G1194" s="98"/>
      <c r="H1194" s="102"/>
      <c r="I1194" s="103"/>
      <c r="J1194" s="103"/>
      <c r="K1194" s="104"/>
      <c r="L1194" s="96">
        <v>1194</v>
      </c>
      <c r="M1194" s="96"/>
      <c r="N1194" s="105">
        <v>2</v>
      </c>
      <c r="O1194" s="93" t="str">
        <f>REPLACE(INDEX(GroupVertices[Group], MATCH(Edges[[#This Row],[Vertex 1]],GroupVertices[Vertex],0)),1,1,"")</f>
        <v>1</v>
      </c>
      <c r="P1194" s="93" t="str">
        <f>REPLACE(INDEX(GroupVertices[Group], MATCH(Edges[[#This Row],[Vertex 2]],GroupVertices[Vertex],0)),1,1,"")</f>
        <v>1</v>
      </c>
    </row>
    <row r="1195" spans="1:16" ht="15.75" customHeight="1" thickTop="1" thickBot="1" x14ac:dyDescent="0.3">
      <c r="A1195" s="97" t="s">
        <v>633</v>
      </c>
      <c r="B1195" s="97" t="s">
        <v>492</v>
      </c>
      <c r="C1195" s="98"/>
      <c r="D1195" s="99">
        <v>1</v>
      </c>
      <c r="E1195" s="100"/>
      <c r="F1195" s="101"/>
      <c r="G1195" s="98"/>
      <c r="H1195" s="102"/>
      <c r="I1195" s="103"/>
      <c r="J1195" s="103"/>
      <c r="K1195" s="104"/>
      <c r="L1195" s="96">
        <v>1195</v>
      </c>
      <c r="M1195" s="96"/>
      <c r="N1195" s="105">
        <v>1</v>
      </c>
      <c r="O1195" s="93" t="str">
        <f>REPLACE(INDEX(GroupVertices[Group], MATCH(Edges[[#This Row],[Vertex 1]],GroupVertices[Vertex],0)),1,1,"")</f>
        <v>1</v>
      </c>
      <c r="P1195" s="93" t="str">
        <f>REPLACE(INDEX(GroupVertices[Group], MATCH(Edges[[#This Row],[Vertex 2]],GroupVertices[Vertex],0)),1,1,"")</f>
        <v>1</v>
      </c>
    </row>
    <row r="1196" spans="1:16" ht="15.75" customHeight="1" thickTop="1" thickBot="1" x14ac:dyDescent="0.3">
      <c r="A1196" s="97" t="s">
        <v>310</v>
      </c>
      <c r="B1196" s="97" t="s">
        <v>311</v>
      </c>
      <c r="C1196" s="98"/>
      <c r="D1196" s="99">
        <v>1</v>
      </c>
      <c r="E1196" s="100"/>
      <c r="F1196" s="101"/>
      <c r="G1196" s="98"/>
      <c r="H1196" s="102"/>
      <c r="I1196" s="103"/>
      <c r="J1196" s="103"/>
      <c r="K1196" s="104"/>
      <c r="L1196" s="96">
        <v>1196</v>
      </c>
      <c r="M1196" s="96"/>
      <c r="N1196" s="105">
        <v>1</v>
      </c>
      <c r="O1196" s="93" t="str">
        <f>REPLACE(INDEX(GroupVertices[Group], MATCH(Edges[[#This Row],[Vertex 1]],GroupVertices[Vertex],0)),1,1,"")</f>
        <v>5</v>
      </c>
      <c r="P1196" s="93" t="str">
        <f>REPLACE(INDEX(GroupVertices[Group], MATCH(Edges[[#This Row],[Vertex 2]],GroupVertices[Vertex],0)),1,1,"")</f>
        <v>5</v>
      </c>
    </row>
    <row r="1197" spans="1:16" ht="15.75" customHeight="1" thickTop="1" thickBot="1" x14ac:dyDescent="0.3">
      <c r="A1197" s="97" t="s">
        <v>335</v>
      </c>
      <c r="B1197" s="97" t="s">
        <v>336</v>
      </c>
      <c r="C1197" s="98"/>
      <c r="D1197" s="99">
        <v>1</v>
      </c>
      <c r="E1197" s="100"/>
      <c r="F1197" s="101"/>
      <c r="G1197" s="98"/>
      <c r="H1197" s="102"/>
      <c r="I1197" s="103"/>
      <c r="J1197" s="103"/>
      <c r="K1197" s="104"/>
      <c r="L1197" s="96">
        <v>1197</v>
      </c>
      <c r="M1197" s="96"/>
      <c r="N1197" s="105">
        <v>1</v>
      </c>
      <c r="O1197" s="93" t="str">
        <f>REPLACE(INDEX(GroupVertices[Group], MATCH(Edges[[#This Row],[Vertex 1]],GroupVertices[Vertex],0)),1,1,"")</f>
        <v>1</v>
      </c>
      <c r="P1197" s="93" t="str">
        <f>REPLACE(INDEX(GroupVertices[Group], MATCH(Edges[[#This Row],[Vertex 2]],GroupVertices[Vertex],0)),1,1,"")</f>
        <v>1</v>
      </c>
    </row>
    <row r="1198" spans="1:16" ht="15.75" customHeight="1" thickTop="1" thickBot="1" x14ac:dyDescent="0.3">
      <c r="A1198" s="97" t="s">
        <v>451</v>
      </c>
      <c r="B1198" s="97" t="s">
        <v>536</v>
      </c>
      <c r="C1198" s="98"/>
      <c r="D1198" s="99">
        <v>1</v>
      </c>
      <c r="E1198" s="100"/>
      <c r="F1198" s="101"/>
      <c r="G1198" s="98"/>
      <c r="H1198" s="102"/>
      <c r="I1198" s="103"/>
      <c r="J1198" s="103"/>
      <c r="K1198" s="104"/>
      <c r="L1198" s="96">
        <v>1198</v>
      </c>
      <c r="M1198" s="96"/>
      <c r="N1198" s="105">
        <v>1</v>
      </c>
      <c r="O1198" s="93" t="str">
        <f>REPLACE(INDEX(GroupVertices[Group], MATCH(Edges[[#This Row],[Vertex 1]],GroupVertices[Vertex],0)),1,1,"")</f>
        <v>1</v>
      </c>
      <c r="P1198" s="93" t="str">
        <f>REPLACE(INDEX(GroupVertices[Group], MATCH(Edges[[#This Row],[Vertex 2]],GroupVertices[Vertex],0)),1,1,"")</f>
        <v>1</v>
      </c>
    </row>
    <row r="1199" spans="1:16" ht="15.75" customHeight="1" thickTop="1" thickBot="1" x14ac:dyDescent="0.3">
      <c r="A1199" s="97" t="s">
        <v>451</v>
      </c>
      <c r="B1199" s="97" t="s">
        <v>452</v>
      </c>
      <c r="C1199" s="98"/>
      <c r="D1199" s="99">
        <v>1.1428571428571428</v>
      </c>
      <c r="E1199" s="100"/>
      <c r="F1199" s="101"/>
      <c r="G1199" s="98"/>
      <c r="H1199" s="102"/>
      <c r="I1199" s="103"/>
      <c r="J1199" s="103"/>
      <c r="K1199" s="104"/>
      <c r="L1199" s="96">
        <v>1199</v>
      </c>
      <c r="M1199" s="96"/>
      <c r="N1199" s="105">
        <v>2</v>
      </c>
      <c r="O1199" s="93" t="str">
        <f>REPLACE(INDEX(GroupVertices[Group], MATCH(Edges[[#This Row],[Vertex 1]],GroupVertices[Vertex],0)),1,1,"")</f>
        <v>1</v>
      </c>
      <c r="P1199" s="93" t="str">
        <f>REPLACE(INDEX(GroupVertices[Group], MATCH(Edges[[#This Row],[Vertex 2]],GroupVertices[Vertex],0)),1,1,"")</f>
        <v>1</v>
      </c>
    </row>
    <row r="1200" spans="1:16" ht="15.75" customHeight="1" thickTop="1" thickBot="1" x14ac:dyDescent="0.3">
      <c r="A1200" s="97" t="s">
        <v>451</v>
      </c>
      <c r="B1200" s="97" t="s">
        <v>453</v>
      </c>
      <c r="C1200" s="98"/>
      <c r="D1200" s="99">
        <v>1.2857142857142856</v>
      </c>
      <c r="E1200" s="100"/>
      <c r="F1200" s="101"/>
      <c r="G1200" s="98"/>
      <c r="H1200" s="102"/>
      <c r="I1200" s="103"/>
      <c r="J1200" s="103"/>
      <c r="K1200" s="104"/>
      <c r="L1200" s="96">
        <v>1200</v>
      </c>
      <c r="M1200" s="96"/>
      <c r="N1200" s="105">
        <v>3</v>
      </c>
      <c r="O1200" s="93" t="str">
        <f>REPLACE(INDEX(GroupVertices[Group], MATCH(Edges[[#This Row],[Vertex 1]],GroupVertices[Vertex],0)),1,1,"")</f>
        <v>1</v>
      </c>
      <c r="P1200" s="93" t="str">
        <f>REPLACE(INDEX(GroupVertices[Group], MATCH(Edges[[#This Row],[Vertex 2]],GroupVertices[Vertex],0)),1,1,"")</f>
        <v>1</v>
      </c>
    </row>
    <row r="1201" spans="1:16" ht="15.75" customHeight="1" thickTop="1" thickBot="1" x14ac:dyDescent="0.3">
      <c r="A1201" s="97" t="s">
        <v>451</v>
      </c>
      <c r="B1201" s="97" t="s">
        <v>188</v>
      </c>
      <c r="C1201" s="98"/>
      <c r="D1201" s="99">
        <v>1.4285714285714286</v>
      </c>
      <c r="E1201" s="100"/>
      <c r="F1201" s="101"/>
      <c r="G1201" s="98"/>
      <c r="H1201" s="102"/>
      <c r="I1201" s="103"/>
      <c r="J1201" s="103"/>
      <c r="K1201" s="104"/>
      <c r="L1201" s="96">
        <v>1201</v>
      </c>
      <c r="M1201" s="96"/>
      <c r="N1201" s="105">
        <v>4</v>
      </c>
      <c r="O1201" s="93" t="str">
        <f>REPLACE(INDEX(GroupVertices[Group], MATCH(Edges[[#This Row],[Vertex 1]],GroupVertices[Vertex],0)),1,1,"")</f>
        <v>1</v>
      </c>
      <c r="P1201" s="93" t="str">
        <f>REPLACE(INDEX(GroupVertices[Group], MATCH(Edges[[#This Row],[Vertex 2]],GroupVertices[Vertex],0)),1,1,"")</f>
        <v>1</v>
      </c>
    </row>
    <row r="1202" spans="1:16" ht="15.75" customHeight="1" thickTop="1" thickBot="1" x14ac:dyDescent="0.3">
      <c r="A1202" s="97" t="s">
        <v>788</v>
      </c>
      <c r="B1202" s="97" t="s">
        <v>736</v>
      </c>
      <c r="C1202" s="98"/>
      <c r="D1202" s="99">
        <v>1</v>
      </c>
      <c r="E1202" s="100"/>
      <c r="F1202" s="101"/>
      <c r="G1202" s="98"/>
      <c r="H1202" s="102"/>
      <c r="I1202" s="103"/>
      <c r="J1202" s="103"/>
      <c r="K1202" s="104"/>
      <c r="L1202" s="96">
        <v>1202</v>
      </c>
      <c r="M1202" s="96"/>
      <c r="N1202" s="105">
        <v>1</v>
      </c>
      <c r="O1202" s="93" t="str">
        <f>REPLACE(INDEX(GroupVertices[Group], MATCH(Edges[[#This Row],[Vertex 1]],GroupVertices[Vertex],0)),1,1,"")</f>
        <v>13</v>
      </c>
      <c r="P1202" s="93" t="str">
        <f>REPLACE(INDEX(GroupVertices[Group], MATCH(Edges[[#This Row],[Vertex 2]],GroupVertices[Vertex],0)),1,1,"")</f>
        <v>13</v>
      </c>
    </row>
    <row r="1203" spans="1:16" ht="15.75" customHeight="1" thickTop="1" thickBot="1" x14ac:dyDescent="0.3">
      <c r="A1203" s="97" t="s">
        <v>592</v>
      </c>
      <c r="B1203" s="97" t="s">
        <v>285</v>
      </c>
      <c r="C1203" s="98"/>
      <c r="D1203" s="99">
        <v>1</v>
      </c>
      <c r="E1203" s="100"/>
      <c r="F1203" s="101"/>
      <c r="G1203" s="98"/>
      <c r="H1203" s="102"/>
      <c r="I1203" s="103"/>
      <c r="J1203" s="103"/>
      <c r="K1203" s="104"/>
      <c r="L1203" s="96">
        <v>1203</v>
      </c>
      <c r="M1203" s="96"/>
      <c r="N1203" s="105">
        <v>1</v>
      </c>
      <c r="O1203" s="93" t="str">
        <f>REPLACE(INDEX(GroupVertices[Group], MATCH(Edges[[#This Row],[Vertex 1]],GroupVertices[Vertex],0)),1,1,"")</f>
        <v>1</v>
      </c>
      <c r="P1203" s="93" t="str">
        <f>REPLACE(INDEX(GroupVertices[Group], MATCH(Edges[[#This Row],[Vertex 2]],GroupVertices[Vertex],0)),1,1,"")</f>
        <v>1</v>
      </c>
    </row>
    <row r="1204" spans="1:16" ht="15.75" customHeight="1" thickTop="1" thickBot="1" x14ac:dyDescent="0.3">
      <c r="A1204" s="97" t="s">
        <v>592</v>
      </c>
      <c r="B1204" s="97" t="s">
        <v>322</v>
      </c>
      <c r="C1204" s="98"/>
      <c r="D1204" s="99">
        <v>1</v>
      </c>
      <c r="E1204" s="100"/>
      <c r="F1204" s="101"/>
      <c r="G1204" s="98"/>
      <c r="H1204" s="102"/>
      <c r="I1204" s="103"/>
      <c r="J1204" s="103"/>
      <c r="K1204" s="104"/>
      <c r="L1204" s="96">
        <v>1204</v>
      </c>
      <c r="M1204" s="96"/>
      <c r="N1204" s="105">
        <v>1</v>
      </c>
      <c r="O1204" s="93" t="str">
        <f>REPLACE(INDEX(GroupVertices[Group], MATCH(Edges[[#This Row],[Vertex 1]],GroupVertices[Vertex],0)),1,1,"")</f>
        <v>1</v>
      </c>
      <c r="P1204" s="93" t="str">
        <f>REPLACE(INDEX(GroupVertices[Group], MATCH(Edges[[#This Row],[Vertex 2]],GroupVertices[Vertex],0)),1,1,"")</f>
        <v>1</v>
      </c>
    </row>
    <row r="1205" spans="1:16" ht="15.75" customHeight="1" thickTop="1" thickBot="1" x14ac:dyDescent="0.3">
      <c r="A1205" s="97" t="s">
        <v>592</v>
      </c>
      <c r="B1205" s="97" t="s">
        <v>789</v>
      </c>
      <c r="C1205" s="98"/>
      <c r="D1205" s="99">
        <v>1.7142857142857144</v>
      </c>
      <c r="E1205" s="100"/>
      <c r="F1205" s="101"/>
      <c r="G1205" s="98"/>
      <c r="H1205" s="102"/>
      <c r="I1205" s="103"/>
      <c r="J1205" s="103"/>
      <c r="K1205" s="104"/>
      <c r="L1205" s="96">
        <v>1205</v>
      </c>
      <c r="M1205" s="96"/>
      <c r="N1205" s="105">
        <v>6</v>
      </c>
      <c r="O1205" s="93" t="str">
        <f>REPLACE(INDEX(GroupVertices[Group], MATCH(Edges[[#This Row],[Vertex 1]],GroupVertices[Vertex],0)),1,1,"")</f>
        <v>1</v>
      </c>
      <c r="P1205" s="93" t="str">
        <f>REPLACE(INDEX(GroupVertices[Group], MATCH(Edges[[#This Row],[Vertex 2]],GroupVertices[Vertex],0)),1,1,"")</f>
        <v>1</v>
      </c>
    </row>
    <row r="1206" spans="1:16" ht="15.75" customHeight="1" thickTop="1" thickBot="1" x14ac:dyDescent="0.3">
      <c r="A1206" s="97" t="s">
        <v>786</v>
      </c>
      <c r="B1206" s="97" t="s">
        <v>750</v>
      </c>
      <c r="C1206" s="98"/>
      <c r="D1206" s="99">
        <v>1.1428571428571428</v>
      </c>
      <c r="E1206" s="100"/>
      <c r="F1206" s="101"/>
      <c r="G1206" s="98"/>
      <c r="H1206" s="102"/>
      <c r="I1206" s="103"/>
      <c r="J1206" s="103"/>
      <c r="K1206" s="104"/>
      <c r="L1206" s="96">
        <v>1206</v>
      </c>
      <c r="M1206" s="96"/>
      <c r="N1206" s="105">
        <v>2</v>
      </c>
      <c r="O1206" s="93" t="str">
        <f>REPLACE(INDEX(GroupVertices[Group], MATCH(Edges[[#This Row],[Vertex 1]],GroupVertices[Vertex],0)),1,1,"")</f>
        <v>1</v>
      </c>
      <c r="P1206" s="93" t="str">
        <f>REPLACE(INDEX(GroupVertices[Group], MATCH(Edges[[#This Row],[Vertex 2]],GroupVertices[Vertex],0)),1,1,"")</f>
        <v>1</v>
      </c>
    </row>
    <row r="1207" spans="1:16" ht="15.75" customHeight="1" thickTop="1" thickBot="1" x14ac:dyDescent="0.3">
      <c r="A1207" s="97" t="s">
        <v>703</v>
      </c>
      <c r="B1207" s="97" t="s">
        <v>398</v>
      </c>
      <c r="C1207" s="98"/>
      <c r="D1207" s="99">
        <v>1.1428571428571428</v>
      </c>
      <c r="E1207" s="100"/>
      <c r="F1207" s="101"/>
      <c r="G1207" s="98"/>
      <c r="H1207" s="102"/>
      <c r="I1207" s="103"/>
      <c r="J1207" s="103"/>
      <c r="K1207" s="104"/>
      <c r="L1207" s="96">
        <v>1207</v>
      </c>
      <c r="M1207" s="96"/>
      <c r="N1207" s="105">
        <v>2</v>
      </c>
      <c r="O1207" s="93" t="str">
        <f>REPLACE(INDEX(GroupVertices[Group], MATCH(Edges[[#This Row],[Vertex 1]],GroupVertices[Vertex],0)),1,1,"")</f>
        <v>1</v>
      </c>
      <c r="P1207" s="93" t="str">
        <f>REPLACE(INDEX(GroupVertices[Group], MATCH(Edges[[#This Row],[Vertex 2]],GroupVertices[Vertex],0)),1,1,"")</f>
        <v>1</v>
      </c>
    </row>
    <row r="1208" spans="1:16" ht="15.75" customHeight="1" thickTop="1" thickBot="1" x14ac:dyDescent="0.3">
      <c r="A1208" s="97" t="s">
        <v>703</v>
      </c>
      <c r="B1208" s="97" t="s">
        <v>285</v>
      </c>
      <c r="C1208" s="98"/>
      <c r="D1208" s="99">
        <v>1.5714285714285714</v>
      </c>
      <c r="E1208" s="100"/>
      <c r="F1208" s="101"/>
      <c r="G1208" s="98"/>
      <c r="H1208" s="102"/>
      <c r="I1208" s="103"/>
      <c r="J1208" s="103"/>
      <c r="K1208" s="104"/>
      <c r="L1208" s="96">
        <v>1208</v>
      </c>
      <c r="M1208" s="96"/>
      <c r="N1208" s="105">
        <v>5</v>
      </c>
      <c r="O1208" s="93" t="str">
        <f>REPLACE(INDEX(GroupVertices[Group], MATCH(Edges[[#This Row],[Vertex 1]],GroupVertices[Vertex],0)),1,1,"")</f>
        <v>1</v>
      </c>
      <c r="P1208" s="93" t="str">
        <f>REPLACE(INDEX(GroupVertices[Group], MATCH(Edges[[#This Row],[Vertex 2]],GroupVertices[Vertex],0)),1,1,"")</f>
        <v>1</v>
      </c>
    </row>
    <row r="1209" spans="1:16" ht="15.75" customHeight="1" thickTop="1" thickBot="1" x14ac:dyDescent="0.3">
      <c r="A1209" s="97" t="s">
        <v>703</v>
      </c>
      <c r="B1209" s="97" t="s">
        <v>704</v>
      </c>
      <c r="C1209" s="98"/>
      <c r="D1209" s="99">
        <v>1.1428571428571428</v>
      </c>
      <c r="E1209" s="100"/>
      <c r="F1209" s="101"/>
      <c r="G1209" s="98"/>
      <c r="H1209" s="102"/>
      <c r="I1209" s="103"/>
      <c r="J1209" s="103"/>
      <c r="K1209" s="104"/>
      <c r="L1209" s="96">
        <v>1209</v>
      </c>
      <c r="M1209" s="96"/>
      <c r="N1209" s="105">
        <v>2</v>
      </c>
      <c r="O1209" s="93" t="str">
        <f>REPLACE(INDEX(GroupVertices[Group], MATCH(Edges[[#This Row],[Vertex 1]],GroupVertices[Vertex],0)),1,1,"")</f>
        <v>1</v>
      </c>
      <c r="P1209" s="93" t="str">
        <f>REPLACE(INDEX(GroupVertices[Group], MATCH(Edges[[#This Row],[Vertex 2]],GroupVertices[Vertex],0)),1,1,"")</f>
        <v>1</v>
      </c>
    </row>
    <row r="1210" spans="1:16" ht="15.75" customHeight="1" thickTop="1" thickBot="1" x14ac:dyDescent="0.3">
      <c r="A1210" s="97" t="s">
        <v>703</v>
      </c>
      <c r="B1210" s="97" t="s">
        <v>363</v>
      </c>
      <c r="C1210" s="98"/>
      <c r="D1210" s="99">
        <v>1</v>
      </c>
      <c r="E1210" s="100"/>
      <c r="F1210" s="101"/>
      <c r="G1210" s="98"/>
      <c r="H1210" s="102"/>
      <c r="I1210" s="103"/>
      <c r="J1210" s="103"/>
      <c r="K1210" s="104"/>
      <c r="L1210" s="96">
        <v>1210</v>
      </c>
      <c r="M1210" s="96"/>
      <c r="N1210" s="105">
        <v>1</v>
      </c>
      <c r="O1210" s="93" t="str">
        <f>REPLACE(INDEX(GroupVertices[Group], MATCH(Edges[[#This Row],[Vertex 1]],GroupVertices[Vertex],0)),1,1,"")</f>
        <v>1</v>
      </c>
      <c r="P1210" s="93" t="str">
        <f>REPLACE(INDEX(GroupVertices[Group], MATCH(Edges[[#This Row],[Vertex 2]],GroupVertices[Vertex],0)),1,1,"")</f>
        <v>1</v>
      </c>
    </row>
    <row r="1211" spans="1:16" ht="15.75" customHeight="1" thickTop="1" thickBot="1" x14ac:dyDescent="0.3">
      <c r="A1211" s="97" t="s">
        <v>420</v>
      </c>
      <c r="B1211" s="97" t="s">
        <v>492</v>
      </c>
      <c r="C1211" s="98"/>
      <c r="D1211" s="99">
        <v>1.1428571428571428</v>
      </c>
      <c r="E1211" s="100"/>
      <c r="F1211" s="101"/>
      <c r="G1211" s="98"/>
      <c r="H1211" s="102"/>
      <c r="I1211" s="103"/>
      <c r="J1211" s="103"/>
      <c r="K1211" s="104"/>
      <c r="L1211" s="96">
        <v>1211</v>
      </c>
      <c r="M1211" s="96"/>
      <c r="N1211" s="105">
        <v>2</v>
      </c>
      <c r="O1211" s="93" t="str">
        <f>REPLACE(INDEX(GroupVertices[Group], MATCH(Edges[[#This Row],[Vertex 1]],GroupVertices[Vertex],0)),1,1,"")</f>
        <v>1</v>
      </c>
      <c r="P1211" s="93" t="str">
        <f>REPLACE(INDEX(GroupVertices[Group], MATCH(Edges[[#This Row],[Vertex 2]],GroupVertices[Vertex],0)),1,1,"")</f>
        <v>1</v>
      </c>
    </row>
    <row r="1212" spans="1:16" ht="15.75" customHeight="1" thickTop="1" thickBot="1" x14ac:dyDescent="0.3">
      <c r="A1212" s="97" t="s">
        <v>420</v>
      </c>
      <c r="B1212" s="97" t="s">
        <v>421</v>
      </c>
      <c r="C1212" s="98"/>
      <c r="D1212" s="99">
        <v>2</v>
      </c>
      <c r="E1212" s="100"/>
      <c r="F1212" s="101"/>
      <c r="G1212" s="98"/>
      <c r="H1212" s="102"/>
      <c r="I1212" s="103"/>
      <c r="J1212" s="103"/>
      <c r="K1212" s="104"/>
      <c r="L1212" s="96">
        <v>1212</v>
      </c>
      <c r="M1212" s="96"/>
      <c r="N1212" s="105">
        <v>8</v>
      </c>
      <c r="O1212" s="93" t="str">
        <f>REPLACE(INDEX(GroupVertices[Group], MATCH(Edges[[#This Row],[Vertex 1]],GroupVertices[Vertex],0)),1,1,"")</f>
        <v>1</v>
      </c>
      <c r="P1212" s="93" t="str">
        <f>REPLACE(INDEX(GroupVertices[Group], MATCH(Edges[[#This Row],[Vertex 2]],GroupVertices[Vertex],0)),1,1,"")</f>
        <v>1</v>
      </c>
    </row>
    <row r="1213" spans="1:16" ht="15.75" customHeight="1" thickTop="1" thickBot="1" x14ac:dyDescent="0.3">
      <c r="A1213" s="97" t="s">
        <v>420</v>
      </c>
      <c r="B1213" s="97" t="s">
        <v>356</v>
      </c>
      <c r="C1213" s="98"/>
      <c r="D1213" s="99">
        <v>2</v>
      </c>
      <c r="E1213" s="100"/>
      <c r="F1213" s="101"/>
      <c r="G1213" s="98"/>
      <c r="H1213" s="102"/>
      <c r="I1213" s="103"/>
      <c r="J1213" s="103"/>
      <c r="K1213" s="104"/>
      <c r="L1213" s="96">
        <v>1213</v>
      </c>
      <c r="M1213" s="96"/>
      <c r="N1213" s="105">
        <v>8</v>
      </c>
      <c r="O1213" s="93" t="str">
        <f>REPLACE(INDEX(GroupVertices[Group], MATCH(Edges[[#This Row],[Vertex 1]],GroupVertices[Vertex],0)),1,1,"")</f>
        <v>1</v>
      </c>
      <c r="P1213" s="93" t="str">
        <f>REPLACE(INDEX(GroupVertices[Group], MATCH(Edges[[#This Row],[Vertex 2]],GroupVertices[Vertex],0)),1,1,"")</f>
        <v>1</v>
      </c>
    </row>
    <row r="1214" spans="1:16" ht="15.75" customHeight="1" thickTop="1" thickBot="1" x14ac:dyDescent="0.3">
      <c r="A1214" s="97" t="s">
        <v>791</v>
      </c>
      <c r="B1214" s="97" t="s">
        <v>792</v>
      </c>
      <c r="C1214" s="98"/>
      <c r="D1214" s="99">
        <v>1</v>
      </c>
      <c r="E1214" s="100"/>
      <c r="F1214" s="101"/>
      <c r="G1214" s="98"/>
      <c r="H1214" s="102"/>
      <c r="I1214" s="103"/>
      <c r="J1214" s="103"/>
      <c r="K1214" s="104"/>
      <c r="L1214" s="96">
        <v>1214</v>
      </c>
      <c r="M1214" s="96"/>
      <c r="N1214" s="105">
        <v>1</v>
      </c>
      <c r="O1214" s="93" t="str">
        <f>REPLACE(INDEX(GroupVertices[Group], MATCH(Edges[[#This Row],[Vertex 1]],GroupVertices[Vertex],0)),1,1,"")</f>
        <v>36</v>
      </c>
      <c r="P1214" s="93" t="str">
        <f>REPLACE(INDEX(GroupVertices[Group], MATCH(Edges[[#This Row],[Vertex 2]],GroupVertices[Vertex],0)),1,1,"")</f>
        <v>36</v>
      </c>
    </row>
    <row r="1215" spans="1:16" ht="15.75" customHeight="1" thickTop="1" thickBot="1" x14ac:dyDescent="0.3">
      <c r="A1215" s="97" t="s">
        <v>535</v>
      </c>
      <c r="B1215" s="97" t="s">
        <v>536</v>
      </c>
      <c r="C1215" s="98"/>
      <c r="D1215" s="99">
        <v>1</v>
      </c>
      <c r="E1215" s="100"/>
      <c r="F1215" s="101"/>
      <c r="G1215" s="98"/>
      <c r="H1215" s="102"/>
      <c r="I1215" s="103"/>
      <c r="J1215" s="103"/>
      <c r="K1215" s="104"/>
      <c r="L1215" s="96">
        <v>1215</v>
      </c>
      <c r="M1215" s="96"/>
      <c r="N1215" s="105">
        <v>1</v>
      </c>
      <c r="O1215" s="93" t="str">
        <f>REPLACE(INDEX(GroupVertices[Group], MATCH(Edges[[#This Row],[Vertex 1]],GroupVertices[Vertex],0)),1,1,"")</f>
        <v>1</v>
      </c>
      <c r="P1215" s="93" t="str">
        <f>REPLACE(INDEX(GroupVertices[Group], MATCH(Edges[[#This Row],[Vertex 2]],GroupVertices[Vertex],0)),1,1,"")</f>
        <v>1</v>
      </c>
    </row>
    <row r="1216" spans="1:16" ht="15.75" customHeight="1" thickTop="1" thickBot="1" x14ac:dyDescent="0.3">
      <c r="A1216" s="97" t="s">
        <v>535</v>
      </c>
      <c r="B1216" s="97" t="s">
        <v>793</v>
      </c>
      <c r="C1216" s="98"/>
      <c r="D1216" s="99">
        <v>1.2857142857142856</v>
      </c>
      <c r="E1216" s="100"/>
      <c r="F1216" s="101"/>
      <c r="G1216" s="98"/>
      <c r="H1216" s="102"/>
      <c r="I1216" s="103"/>
      <c r="J1216" s="103"/>
      <c r="K1216" s="104"/>
      <c r="L1216" s="96">
        <v>1216</v>
      </c>
      <c r="M1216" s="96"/>
      <c r="N1216" s="105">
        <v>3</v>
      </c>
      <c r="O1216" s="93" t="str">
        <f>REPLACE(INDEX(GroupVertices[Group], MATCH(Edges[[#This Row],[Vertex 1]],GroupVertices[Vertex],0)),1,1,"")</f>
        <v>1</v>
      </c>
      <c r="P1216" s="93" t="str">
        <f>REPLACE(INDEX(GroupVertices[Group], MATCH(Edges[[#This Row],[Vertex 2]],GroupVertices[Vertex],0)),1,1,"")</f>
        <v>1</v>
      </c>
    </row>
    <row r="1217" spans="1:16" ht="15.75" customHeight="1" thickTop="1" thickBot="1" x14ac:dyDescent="0.3">
      <c r="A1217" s="97" t="s">
        <v>535</v>
      </c>
      <c r="B1217" s="97" t="s">
        <v>537</v>
      </c>
      <c r="C1217" s="98"/>
      <c r="D1217" s="99">
        <v>1</v>
      </c>
      <c r="E1217" s="100"/>
      <c r="F1217" s="101"/>
      <c r="G1217" s="98"/>
      <c r="H1217" s="102"/>
      <c r="I1217" s="103"/>
      <c r="J1217" s="103"/>
      <c r="K1217" s="104"/>
      <c r="L1217" s="96">
        <v>1217</v>
      </c>
      <c r="M1217" s="96"/>
      <c r="N1217" s="105">
        <v>1</v>
      </c>
      <c r="O1217" s="93" t="str">
        <f>REPLACE(INDEX(GroupVertices[Group], MATCH(Edges[[#This Row],[Vertex 1]],GroupVertices[Vertex],0)),1,1,"")</f>
        <v>1</v>
      </c>
      <c r="P1217" s="93" t="str">
        <f>REPLACE(INDEX(GroupVertices[Group], MATCH(Edges[[#This Row],[Vertex 2]],GroupVertices[Vertex],0)),1,1,"")</f>
        <v>1</v>
      </c>
    </row>
    <row r="1218" spans="1:16" ht="15.75" customHeight="1" thickTop="1" thickBot="1" x14ac:dyDescent="0.3">
      <c r="A1218" s="97" t="s">
        <v>536</v>
      </c>
      <c r="B1218" s="97" t="s">
        <v>537</v>
      </c>
      <c r="C1218" s="98"/>
      <c r="D1218" s="99">
        <v>1</v>
      </c>
      <c r="E1218" s="100"/>
      <c r="F1218" s="101"/>
      <c r="G1218" s="98"/>
      <c r="H1218" s="102"/>
      <c r="I1218" s="103"/>
      <c r="J1218" s="103"/>
      <c r="K1218" s="104"/>
      <c r="L1218" s="96">
        <v>1218</v>
      </c>
      <c r="M1218" s="96"/>
      <c r="N1218" s="105">
        <v>1</v>
      </c>
      <c r="O1218" s="93" t="str">
        <f>REPLACE(INDEX(GroupVertices[Group], MATCH(Edges[[#This Row],[Vertex 1]],GroupVertices[Vertex],0)),1,1,"")</f>
        <v>1</v>
      </c>
      <c r="P1218" s="93" t="str">
        <f>REPLACE(INDEX(GroupVertices[Group], MATCH(Edges[[#This Row],[Vertex 2]],GroupVertices[Vertex],0)),1,1,"")</f>
        <v>1</v>
      </c>
    </row>
    <row r="1219" spans="1:16" ht="15.75" customHeight="1" thickTop="1" thickBot="1" x14ac:dyDescent="0.3">
      <c r="A1219" s="97" t="s">
        <v>536</v>
      </c>
      <c r="B1219" s="97" t="s">
        <v>453</v>
      </c>
      <c r="C1219" s="98"/>
      <c r="D1219" s="99">
        <v>1</v>
      </c>
      <c r="E1219" s="100"/>
      <c r="F1219" s="101"/>
      <c r="G1219" s="98"/>
      <c r="H1219" s="102"/>
      <c r="I1219" s="103"/>
      <c r="J1219" s="103"/>
      <c r="K1219" s="104"/>
      <c r="L1219" s="96">
        <v>1219</v>
      </c>
      <c r="M1219" s="96"/>
      <c r="N1219" s="105">
        <v>1</v>
      </c>
      <c r="O1219" s="93" t="str">
        <f>REPLACE(INDEX(GroupVertices[Group], MATCH(Edges[[#This Row],[Vertex 1]],GroupVertices[Vertex],0)),1,1,"")</f>
        <v>1</v>
      </c>
      <c r="P1219" s="93" t="str">
        <f>REPLACE(INDEX(GroupVertices[Group], MATCH(Edges[[#This Row],[Vertex 2]],GroupVertices[Vertex],0)),1,1,"")</f>
        <v>1</v>
      </c>
    </row>
    <row r="1220" spans="1:16" ht="15.75" customHeight="1" thickTop="1" thickBot="1" x14ac:dyDescent="0.3">
      <c r="A1220" s="97" t="s">
        <v>344</v>
      </c>
      <c r="B1220" s="97" t="s">
        <v>345</v>
      </c>
      <c r="C1220" s="98"/>
      <c r="D1220" s="99">
        <v>1</v>
      </c>
      <c r="E1220" s="100"/>
      <c r="F1220" s="101"/>
      <c r="G1220" s="98"/>
      <c r="H1220" s="102"/>
      <c r="I1220" s="103"/>
      <c r="J1220" s="103"/>
      <c r="K1220" s="104"/>
      <c r="L1220" s="96">
        <v>1220</v>
      </c>
      <c r="M1220" s="96"/>
      <c r="N1220" s="105">
        <v>1</v>
      </c>
      <c r="O1220" s="93" t="str">
        <f>REPLACE(INDEX(GroupVertices[Group], MATCH(Edges[[#This Row],[Vertex 1]],GroupVertices[Vertex],0)),1,1,"")</f>
        <v>8</v>
      </c>
      <c r="P1220" s="93" t="str">
        <f>REPLACE(INDEX(GroupVertices[Group], MATCH(Edges[[#This Row],[Vertex 2]],GroupVertices[Vertex],0)),1,1,"")</f>
        <v>8</v>
      </c>
    </row>
    <row r="1221" spans="1:16" ht="15.75" customHeight="1" thickTop="1" thickBot="1" x14ac:dyDescent="0.3">
      <c r="A1221" s="97" t="s">
        <v>370</v>
      </c>
      <c r="B1221" s="97" t="s">
        <v>371</v>
      </c>
      <c r="C1221" s="98"/>
      <c r="D1221" s="99">
        <v>1</v>
      </c>
      <c r="E1221" s="100"/>
      <c r="F1221" s="101"/>
      <c r="G1221" s="98"/>
      <c r="H1221" s="102"/>
      <c r="I1221" s="103"/>
      <c r="J1221" s="103"/>
      <c r="K1221" s="104"/>
      <c r="L1221" s="96">
        <v>1221</v>
      </c>
      <c r="M1221" s="96"/>
      <c r="N1221" s="105">
        <v>1</v>
      </c>
      <c r="O1221" s="93" t="str">
        <f>REPLACE(INDEX(GroupVertices[Group], MATCH(Edges[[#This Row],[Vertex 1]],GroupVertices[Vertex],0)),1,1,"")</f>
        <v>1</v>
      </c>
      <c r="P1221" s="93" t="str">
        <f>REPLACE(INDEX(GroupVertices[Group], MATCH(Edges[[#This Row],[Vertex 2]],GroupVertices[Vertex],0)),1,1,"")</f>
        <v>1</v>
      </c>
    </row>
    <row r="1222" spans="1:16" ht="15.75" customHeight="1" thickTop="1" thickBot="1" x14ac:dyDescent="0.3">
      <c r="A1222" s="97" t="s">
        <v>795</v>
      </c>
      <c r="B1222" s="97" t="s">
        <v>796</v>
      </c>
      <c r="C1222" s="98"/>
      <c r="D1222" s="99">
        <v>1.2857142857142856</v>
      </c>
      <c r="E1222" s="100"/>
      <c r="F1222" s="101"/>
      <c r="G1222" s="98"/>
      <c r="H1222" s="102"/>
      <c r="I1222" s="103"/>
      <c r="J1222" s="103"/>
      <c r="K1222" s="104"/>
      <c r="L1222" s="96">
        <v>1222</v>
      </c>
      <c r="M1222" s="96"/>
      <c r="N1222" s="105">
        <v>3</v>
      </c>
      <c r="O1222" s="93" t="str">
        <f>REPLACE(INDEX(GroupVertices[Group], MATCH(Edges[[#This Row],[Vertex 1]],GroupVertices[Vertex],0)),1,1,"")</f>
        <v>1</v>
      </c>
      <c r="P1222" s="93" t="str">
        <f>REPLACE(INDEX(GroupVertices[Group], MATCH(Edges[[#This Row],[Vertex 2]],GroupVertices[Vertex],0)),1,1,"")</f>
        <v>1</v>
      </c>
    </row>
    <row r="1223" spans="1:16" ht="15.75" customHeight="1" thickTop="1" thickBot="1" x14ac:dyDescent="0.3">
      <c r="A1223" s="97" t="s">
        <v>243</v>
      </c>
      <c r="B1223" s="97" t="s">
        <v>797</v>
      </c>
      <c r="C1223" s="98"/>
      <c r="D1223" s="99">
        <v>1</v>
      </c>
      <c r="E1223" s="100"/>
      <c r="F1223" s="101"/>
      <c r="G1223" s="98"/>
      <c r="H1223" s="102"/>
      <c r="I1223" s="103"/>
      <c r="J1223" s="103"/>
      <c r="K1223" s="104"/>
      <c r="L1223" s="96">
        <v>1223</v>
      </c>
      <c r="M1223" s="96"/>
      <c r="N1223" s="105">
        <v>1</v>
      </c>
      <c r="O1223" s="93" t="str">
        <f>REPLACE(INDEX(GroupVertices[Group], MATCH(Edges[[#This Row],[Vertex 1]],GroupVertices[Vertex],0)),1,1,"")</f>
        <v>1</v>
      </c>
      <c r="P1223" s="93" t="str">
        <f>REPLACE(INDEX(GroupVertices[Group], MATCH(Edges[[#This Row],[Vertex 2]],GroupVertices[Vertex],0)),1,1,"")</f>
        <v>1</v>
      </c>
    </row>
    <row r="1224" spans="1:16" ht="15.75" customHeight="1" thickTop="1" thickBot="1" x14ac:dyDescent="0.3">
      <c r="A1224" s="97" t="s">
        <v>243</v>
      </c>
      <c r="B1224" s="97" t="s">
        <v>625</v>
      </c>
      <c r="C1224" s="98"/>
      <c r="D1224" s="99">
        <v>1.1428571428571428</v>
      </c>
      <c r="E1224" s="100"/>
      <c r="F1224" s="101"/>
      <c r="G1224" s="98"/>
      <c r="H1224" s="102"/>
      <c r="I1224" s="103"/>
      <c r="J1224" s="103"/>
      <c r="K1224" s="104"/>
      <c r="L1224" s="96">
        <v>1224</v>
      </c>
      <c r="M1224" s="96"/>
      <c r="N1224" s="105">
        <v>2</v>
      </c>
      <c r="O1224" s="93" t="str">
        <f>REPLACE(INDEX(GroupVertices[Group], MATCH(Edges[[#This Row],[Vertex 1]],GroupVertices[Vertex],0)),1,1,"")</f>
        <v>1</v>
      </c>
      <c r="P1224" s="93" t="str">
        <f>REPLACE(INDEX(GroupVertices[Group], MATCH(Edges[[#This Row],[Vertex 2]],GroupVertices[Vertex],0)),1,1,"")</f>
        <v>1</v>
      </c>
    </row>
    <row r="1225" spans="1:16" ht="15.75" customHeight="1" thickTop="1" thickBot="1" x14ac:dyDescent="0.3">
      <c r="A1225" s="97" t="s">
        <v>243</v>
      </c>
      <c r="B1225" s="97" t="s">
        <v>326</v>
      </c>
      <c r="C1225" s="98"/>
      <c r="D1225" s="99">
        <v>1</v>
      </c>
      <c r="E1225" s="100"/>
      <c r="F1225" s="101"/>
      <c r="G1225" s="98"/>
      <c r="H1225" s="102"/>
      <c r="I1225" s="103"/>
      <c r="J1225" s="103"/>
      <c r="K1225" s="104"/>
      <c r="L1225" s="96">
        <v>1225</v>
      </c>
      <c r="M1225" s="96"/>
      <c r="N1225" s="105">
        <v>1</v>
      </c>
      <c r="O1225" s="93" t="str">
        <f>REPLACE(INDEX(GroupVertices[Group], MATCH(Edges[[#This Row],[Vertex 1]],GroupVertices[Vertex],0)),1,1,"")</f>
        <v>1</v>
      </c>
      <c r="P1225" s="93" t="str">
        <f>REPLACE(INDEX(GroupVertices[Group], MATCH(Edges[[#This Row],[Vertex 2]],GroupVertices[Vertex],0)),1,1,"")</f>
        <v>1</v>
      </c>
    </row>
    <row r="1226" spans="1:16" ht="15.75" customHeight="1" thickTop="1" thickBot="1" x14ac:dyDescent="0.3">
      <c r="A1226" s="97" t="s">
        <v>243</v>
      </c>
      <c r="B1226" s="97" t="s">
        <v>669</v>
      </c>
      <c r="C1226" s="98"/>
      <c r="D1226" s="99">
        <v>1.2857142857142856</v>
      </c>
      <c r="E1226" s="100"/>
      <c r="F1226" s="101"/>
      <c r="G1226" s="98"/>
      <c r="H1226" s="102"/>
      <c r="I1226" s="103"/>
      <c r="J1226" s="103"/>
      <c r="K1226" s="104"/>
      <c r="L1226" s="96">
        <v>1226</v>
      </c>
      <c r="M1226" s="96"/>
      <c r="N1226" s="105">
        <v>3</v>
      </c>
      <c r="O1226" s="93" t="str">
        <f>REPLACE(INDEX(GroupVertices[Group], MATCH(Edges[[#This Row],[Vertex 1]],GroupVertices[Vertex],0)),1,1,"")</f>
        <v>1</v>
      </c>
      <c r="P1226" s="93" t="str">
        <f>REPLACE(INDEX(GroupVertices[Group], MATCH(Edges[[#This Row],[Vertex 2]],GroupVertices[Vertex],0)),1,1,"")</f>
        <v>1</v>
      </c>
    </row>
    <row r="1227" spans="1:16" ht="15.75" customHeight="1" thickTop="1" thickBot="1" x14ac:dyDescent="0.3">
      <c r="A1227" s="97" t="s">
        <v>243</v>
      </c>
      <c r="B1227" s="97" t="s">
        <v>662</v>
      </c>
      <c r="C1227" s="98"/>
      <c r="D1227" s="99">
        <v>1.1428571428571428</v>
      </c>
      <c r="E1227" s="100"/>
      <c r="F1227" s="101"/>
      <c r="G1227" s="98"/>
      <c r="H1227" s="102"/>
      <c r="I1227" s="103"/>
      <c r="J1227" s="103"/>
      <c r="K1227" s="104"/>
      <c r="L1227" s="96">
        <v>1227</v>
      </c>
      <c r="M1227" s="96"/>
      <c r="N1227" s="105">
        <v>2</v>
      </c>
      <c r="O1227" s="93" t="str">
        <f>REPLACE(INDEX(GroupVertices[Group], MATCH(Edges[[#This Row],[Vertex 1]],GroupVertices[Vertex],0)),1,1,"")</f>
        <v>1</v>
      </c>
      <c r="P1227" s="93" t="str">
        <f>REPLACE(INDEX(GroupVertices[Group], MATCH(Edges[[#This Row],[Vertex 2]],GroupVertices[Vertex],0)),1,1,"")</f>
        <v>1</v>
      </c>
    </row>
    <row r="1228" spans="1:16" ht="15.75" customHeight="1" thickTop="1" thickBot="1" x14ac:dyDescent="0.3">
      <c r="A1228" s="97" t="s">
        <v>798</v>
      </c>
      <c r="B1228" s="97" t="s">
        <v>485</v>
      </c>
      <c r="C1228" s="98"/>
      <c r="D1228" s="99">
        <v>1</v>
      </c>
      <c r="E1228" s="100"/>
      <c r="F1228" s="101"/>
      <c r="G1228" s="98"/>
      <c r="H1228" s="102"/>
      <c r="I1228" s="103"/>
      <c r="J1228" s="103"/>
      <c r="K1228" s="104"/>
      <c r="L1228" s="96">
        <v>1228</v>
      </c>
      <c r="M1228" s="96"/>
      <c r="N1228" s="105">
        <v>1</v>
      </c>
      <c r="O1228" s="93" t="str">
        <f>REPLACE(INDEX(GroupVertices[Group], MATCH(Edges[[#This Row],[Vertex 1]],GroupVertices[Vertex],0)),1,1,"")</f>
        <v>1</v>
      </c>
      <c r="P1228" s="93" t="str">
        <f>REPLACE(INDEX(GroupVertices[Group], MATCH(Edges[[#This Row],[Vertex 2]],GroupVertices[Vertex],0)),1,1,"")</f>
        <v>1</v>
      </c>
    </row>
    <row r="1229" spans="1:16" ht="15.75" customHeight="1" thickTop="1" thickBot="1" x14ac:dyDescent="0.3">
      <c r="A1229" s="97" t="s">
        <v>781</v>
      </c>
      <c r="B1229" s="97" t="s">
        <v>782</v>
      </c>
      <c r="C1229" s="98"/>
      <c r="D1229" s="99">
        <v>1</v>
      </c>
      <c r="E1229" s="100"/>
      <c r="F1229" s="101"/>
      <c r="G1229" s="98"/>
      <c r="H1229" s="102"/>
      <c r="I1229" s="103"/>
      <c r="J1229" s="103"/>
      <c r="K1229" s="104"/>
      <c r="L1229" s="96">
        <v>1229</v>
      </c>
      <c r="M1229" s="96"/>
      <c r="N1229" s="105">
        <v>1</v>
      </c>
      <c r="O1229" s="93" t="str">
        <f>REPLACE(INDEX(GroupVertices[Group], MATCH(Edges[[#This Row],[Vertex 1]],GroupVertices[Vertex],0)),1,1,"")</f>
        <v>10</v>
      </c>
      <c r="P1229" s="93" t="str">
        <f>REPLACE(INDEX(GroupVertices[Group], MATCH(Edges[[#This Row],[Vertex 2]],GroupVertices[Vertex],0)),1,1,"")</f>
        <v>10</v>
      </c>
    </row>
    <row r="1230" spans="1:16" ht="15.75" customHeight="1" thickTop="1" thickBot="1" x14ac:dyDescent="0.3">
      <c r="A1230" s="97" t="s">
        <v>781</v>
      </c>
      <c r="B1230" s="97" t="s">
        <v>783</v>
      </c>
      <c r="C1230" s="98"/>
      <c r="D1230" s="99">
        <v>1.2857142857142856</v>
      </c>
      <c r="E1230" s="100"/>
      <c r="F1230" s="101"/>
      <c r="G1230" s="98"/>
      <c r="H1230" s="102"/>
      <c r="I1230" s="103"/>
      <c r="J1230" s="103"/>
      <c r="K1230" s="104"/>
      <c r="L1230" s="96">
        <v>1230</v>
      </c>
      <c r="M1230" s="96"/>
      <c r="N1230" s="105">
        <v>3</v>
      </c>
      <c r="O1230" s="93" t="str">
        <f>REPLACE(INDEX(GroupVertices[Group], MATCH(Edges[[#This Row],[Vertex 1]],GroupVertices[Vertex],0)),1,1,"")</f>
        <v>10</v>
      </c>
      <c r="P1230" s="93" t="str">
        <f>REPLACE(INDEX(GroupVertices[Group], MATCH(Edges[[#This Row],[Vertex 2]],GroupVertices[Vertex],0)),1,1,"")</f>
        <v>10</v>
      </c>
    </row>
    <row r="1231" spans="1:16" ht="15.75" customHeight="1" thickTop="1" thickBot="1" x14ac:dyDescent="0.3">
      <c r="A1231" s="97" t="s">
        <v>799</v>
      </c>
      <c r="B1231" s="97" t="s">
        <v>236</v>
      </c>
      <c r="C1231" s="98"/>
      <c r="D1231" s="99">
        <v>1</v>
      </c>
      <c r="E1231" s="100"/>
      <c r="F1231" s="101"/>
      <c r="G1231" s="98"/>
      <c r="H1231" s="102"/>
      <c r="I1231" s="103"/>
      <c r="J1231" s="103"/>
      <c r="K1231" s="104"/>
      <c r="L1231" s="96">
        <v>1231</v>
      </c>
      <c r="M1231" s="96"/>
      <c r="N1231" s="105">
        <v>1</v>
      </c>
      <c r="O1231" s="93" t="str">
        <f>REPLACE(INDEX(GroupVertices[Group], MATCH(Edges[[#This Row],[Vertex 1]],GroupVertices[Vertex],0)),1,1,"")</f>
        <v>1</v>
      </c>
      <c r="P1231" s="93" t="str">
        <f>REPLACE(INDEX(GroupVertices[Group], MATCH(Edges[[#This Row],[Vertex 2]],GroupVertices[Vertex],0)),1,1,"")</f>
        <v>1</v>
      </c>
    </row>
    <row r="1232" spans="1:16" ht="15.75" customHeight="1" thickTop="1" thickBot="1" x14ac:dyDescent="0.3">
      <c r="A1232" s="97" t="s">
        <v>394</v>
      </c>
      <c r="B1232" s="97" t="s">
        <v>206</v>
      </c>
      <c r="C1232" s="98"/>
      <c r="D1232" s="99">
        <v>1.2857142857142856</v>
      </c>
      <c r="E1232" s="100"/>
      <c r="F1232" s="101"/>
      <c r="G1232" s="98"/>
      <c r="H1232" s="102"/>
      <c r="I1232" s="103"/>
      <c r="J1232" s="103"/>
      <c r="K1232" s="104"/>
      <c r="L1232" s="96">
        <v>1232</v>
      </c>
      <c r="M1232" s="96"/>
      <c r="N1232" s="105">
        <v>3</v>
      </c>
      <c r="O1232" s="93" t="str">
        <f>REPLACE(INDEX(GroupVertices[Group], MATCH(Edges[[#This Row],[Vertex 1]],GroupVertices[Vertex],0)),1,1,"")</f>
        <v>1</v>
      </c>
      <c r="P1232" s="93" t="str">
        <f>REPLACE(INDEX(GroupVertices[Group], MATCH(Edges[[#This Row],[Vertex 2]],GroupVertices[Vertex],0)),1,1,"")</f>
        <v>1</v>
      </c>
    </row>
    <row r="1233" spans="1:16" ht="15.75" customHeight="1" thickTop="1" thickBot="1" x14ac:dyDescent="0.3">
      <c r="A1233" s="97" t="s">
        <v>392</v>
      </c>
      <c r="B1233" s="97" t="s">
        <v>756</v>
      </c>
      <c r="C1233" s="98"/>
      <c r="D1233" s="99">
        <v>1.1428571428571428</v>
      </c>
      <c r="E1233" s="100"/>
      <c r="F1233" s="101"/>
      <c r="G1233" s="98"/>
      <c r="H1233" s="102"/>
      <c r="I1233" s="103"/>
      <c r="J1233" s="103"/>
      <c r="K1233" s="104"/>
      <c r="L1233" s="96">
        <v>1233</v>
      </c>
      <c r="M1233" s="96"/>
      <c r="N1233" s="105">
        <v>2</v>
      </c>
      <c r="O1233" s="93" t="str">
        <f>REPLACE(INDEX(GroupVertices[Group], MATCH(Edges[[#This Row],[Vertex 1]],GroupVertices[Vertex],0)),1,1,"")</f>
        <v>1</v>
      </c>
      <c r="P1233" s="93" t="str">
        <f>REPLACE(INDEX(GroupVertices[Group], MATCH(Edges[[#This Row],[Vertex 2]],GroupVertices[Vertex],0)),1,1,"")</f>
        <v>1</v>
      </c>
    </row>
    <row r="1234" spans="1:16" ht="15.75" customHeight="1" thickTop="1" thickBot="1" x14ac:dyDescent="0.3">
      <c r="A1234" s="97" t="s">
        <v>392</v>
      </c>
      <c r="B1234" s="97" t="s">
        <v>252</v>
      </c>
      <c r="C1234" s="98"/>
      <c r="D1234" s="99">
        <v>1</v>
      </c>
      <c r="E1234" s="100"/>
      <c r="F1234" s="101"/>
      <c r="G1234" s="98"/>
      <c r="H1234" s="102"/>
      <c r="I1234" s="103"/>
      <c r="J1234" s="103"/>
      <c r="K1234" s="104"/>
      <c r="L1234" s="96">
        <v>1234</v>
      </c>
      <c r="M1234" s="96"/>
      <c r="N1234" s="105">
        <v>1</v>
      </c>
      <c r="O1234" s="93" t="str">
        <f>REPLACE(INDEX(GroupVertices[Group], MATCH(Edges[[#This Row],[Vertex 1]],GroupVertices[Vertex],0)),1,1,"")</f>
        <v>1</v>
      </c>
      <c r="P1234" s="93" t="str">
        <f>REPLACE(INDEX(GroupVertices[Group], MATCH(Edges[[#This Row],[Vertex 2]],GroupVertices[Vertex],0)),1,1,"")</f>
        <v>1</v>
      </c>
    </row>
    <row r="1235" spans="1:16" ht="15.75" customHeight="1" thickTop="1" thickBot="1" x14ac:dyDescent="0.3">
      <c r="A1235" s="97" t="s">
        <v>505</v>
      </c>
      <c r="B1235" s="97" t="s">
        <v>506</v>
      </c>
      <c r="C1235" s="98"/>
      <c r="D1235" s="99">
        <v>1.8571428571428572</v>
      </c>
      <c r="E1235" s="100"/>
      <c r="F1235" s="101"/>
      <c r="G1235" s="98"/>
      <c r="H1235" s="102"/>
      <c r="I1235" s="103"/>
      <c r="J1235" s="103"/>
      <c r="K1235" s="104"/>
      <c r="L1235" s="96">
        <v>1235</v>
      </c>
      <c r="M1235" s="96"/>
      <c r="N1235" s="105">
        <v>7</v>
      </c>
      <c r="O1235" s="93" t="str">
        <f>REPLACE(INDEX(GroupVertices[Group], MATCH(Edges[[#This Row],[Vertex 1]],GroupVertices[Vertex],0)),1,1,"")</f>
        <v>1</v>
      </c>
      <c r="P1235" s="93" t="str">
        <f>REPLACE(INDEX(GroupVertices[Group], MATCH(Edges[[#This Row],[Vertex 2]],GroupVertices[Vertex],0)),1,1,"")</f>
        <v>1</v>
      </c>
    </row>
    <row r="1236" spans="1:16" ht="15.75" customHeight="1" thickTop="1" thickBot="1" x14ac:dyDescent="0.3">
      <c r="A1236" s="97" t="s">
        <v>457</v>
      </c>
      <c r="B1236" s="97" t="s">
        <v>800</v>
      </c>
      <c r="C1236" s="98"/>
      <c r="D1236" s="99">
        <v>1</v>
      </c>
      <c r="E1236" s="100"/>
      <c r="F1236" s="101"/>
      <c r="G1236" s="98"/>
      <c r="H1236" s="102"/>
      <c r="I1236" s="103"/>
      <c r="J1236" s="103"/>
      <c r="K1236" s="104"/>
      <c r="L1236" s="96">
        <v>1236</v>
      </c>
      <c r="M1236" s="96"/>
      <c r="N1236" s="105">
        <v>1</v>
      </c>
      <c r="O1236" s="93" t="str">
        <f>REPLACE(INDEX(GroupVertices[Group], MATCH(Edges[[#This Row],[Vertex 1]],GroupVertices[Vertex],0)),1,1,"")</f>
        <v>1</v>
      </c>
      <c r="P1236" s="93" t="str">
        <f>REPLACE(INDEX(GroupVertices[Group], MATCH(Edges[[#This Row],[Vertex 2]],GroupVertices[Vertex],0)),1,1,"")</f>
        <v>1</v>
      </c>
    </row>
    <row r="1237" spans="1:16" ht="15.75" customHeight="1" thickTop="1" thickBot="1" x14ac:dyDescent="0.3">
      <c r="A1237" s="97" t="s">
        <v>457</v>
      </c>
      <c r="B1237" s="97" t="s">
        <v>565</v>
      </c>
      <c r="C1237" s="98"/>
      <c r="D1237" s="99">
        <v>1</v>
      </c>
      <c r="E1237" s="100"/>
      <c r="F1237" s="101"/>
      <c r="G1237" s="98"/>
      <c r="H1237" s="102"/>
      <c r="I1237" s="103"/>
      <c r="J1237" s="103"/>
      <c r="K1237" s="104"/>
      <c r="L1237" s="96">
        <v>1237</v>
      </c>
      <c r="M1237" s="96"/>
      <c r="N1237" s="105">
        <v>1</v>
      </c>
      <c r="O1237" s="93" t="str">
        <f>REPLACE(INDEX(GroupVertices[Group], MATCH(Edges[[#This Row],[Vertex 1]],GroupVertices[Vertex],0)),1,1,"")</f>
        <v>1</v>
      </c>
      <c r="P1237" s="93" t="str">
        <f>REPLACE(INDEX(GroupVertices[Group], MATCH(Edges[[#This Row],[Vertex 2]],GroupVertices[Vertex],0)),1,1,"")</f>
        <v>1</v>
      </c>
    </row>
    <row r="1238" spans="1:16" ht="15.75" customHeight="1" thickTop="1" thickBot="1" x14ac:dyDescent="0.3">
      <c r="A1238" s="97" t="s">
        <v>457</v>
      </c>
      <c r="B1238" s="97" t="s">
        <v>650</v>
      </c>
      <c r="C1238" s="98"/>
      <c r="D1238" s="99">
        <v>2.1428571428571428</v>
      </c>
      <c r="E1238" s="100"/>
      <c r="F1238" s="101"/>
      <c r="G1238" s="98"/>
      <c r="H1238" s="102"/>
      <c r="I1238" s="103"/>
      <c r="J1238" s="103"/>
      <c r="K1238" s="104"/>
      <c r="L1238" s="96">
        <v>1238</v>
      </c>
      <c r="M1238" s="96"/>
      <c r="N1238" s="105">
        <v>9</v>
      </c>
      <c r="O1238" s="93" t="str">
        <f>REPLACE(INDEX(GroupVertices[Group], MATCH(Edges[[#This Row],[Vertex 1]],GroupVertices[Vertex],0)),1,1,"")</f>
        <v>1</v>
      </c>
      <c r="P1238" s="93" t="str">
        <f>REPLACE(INDEX(GroupVertices[Group], MATCH(Edges[[#This Row],[Vertex 2]],GroupVertices[Vertex],0)),1,1,"")</f>
        <v>1</v>
      </c>
    </row>
    <row r="1239" spans="1:16" ht="15.75" customHeight="1" thickTop="1" thickBot="1" x14ac:dyDescent="0.3">
      <c r="A1239" s="97" t="s">
        <v>457</v>
      </c>
      <c r="B1239" s="97" t="s">
        <v>252</v>
      </c>
      <c r="C1239" s="98"/>
      <c r="D1239" s="99">
        <v>1.1428571428571428</v>
      </c>
      <c r="E1239" s="100"/>
      <c r="F1239" s="101"/>
      <c r="G1239" s="98"/>
      <c r="H1239" s="102"/>
      <c r="I1239" s="103"/>
      <c r="J1239" s="103"/>
      <c r="K1239" s="104"/>
      <c r="L1239" s="96">
        <v>1239</v>
      </c>
      <c r="M1239" s="96"/>
      <c r="N1239" s="105">
        <v>2</v>
      </c>
      <c r="O1239" s="93" t="str">
        <f>REPLACE(INDEX(GroupVertices[Group], MATCH(Edges[[#This Row],[Vertex 1]],GroupVertices[Vertex],0)),1,1,"")</f>
        <v>1</v>
      </c>
      <c r="P1239" s="93" t="str">
        <f>REPLACE(INDEX(GroupVertices[Group], MATCH(Edges[[#This Row],[Vertex 2]],GroupVertices[Vertex],0)),1,1,"")</f>
        <v>1</v>
      </c>
    </row>
    <row r="1240" spans="1:16" ht="15.75" customHeight="1" thickTop="1" thickBot="1" x14ac:dyDescent="0.3">
      <c r="A1240" s="97" t="s">
        <v>457</v>
      </c>
      <c r="B1240" s="97" t="s">
        <v>244</v>
      </c>
      <c r="C1240" s="98"/>
      <c r="D1240" s="99">
        <v>1.1428571428571428</v>
      </c>
      <c r="E1240" s="100"/>
      <c r="F1240" s="101"/>
      <c r="G1240" s="98"/>
      <c r="H1240" s="102"/>
      <c r="I1240" s="103"/>
      <c r="J1240" s="103"/>
      <c r="K1240" s="104"/>
      <c r="L1240" s="96">
        <v>1240</v>
      </c>
      <c r="M1240" s="96"/>
      <c r="N1240" s="105">
        <v>2</v>
      </c>
      <c r="O1240" s="93" t="str">
        <f>REPLACE(INDEX(GroupVertices[Group], MATCH(Edges[[#This Row],[Vertex 1]],GroupVertices[Vertex],0)),1,1,"")</f>
        <v>1</v>
      </c>
      <c r="P1240" s="93" t="str">
        <f>REPLACE(INDEX(GroupVertices[Group], MATCH(Edges[[#This Row],[Vertex 2]],GroupVertices[Vertex],0)),1,1,"")</f>
        <v>1</v>
      </c>
    </row>
    <row r="1241" spans="1:16" ht="15.75" customHeight="1" thickTop="1" thickBot="1" x14ac:dyDescent="0.3">
      <c r="A1241" s="97" t="s">
        <v>398</v>
      </c>
      <c r="B1241" s="97" t="s">
        <v>704</v>
      </c>
      <c r="C1241" s="98"/>
      <c r="D1241" s="99">
        <v>1.1428571428571428</v>
      </c>
      <c r="E1241" s="100"/>
      <c r="F1241" s="101"/>
      <c r="G1241" s="98"/>
      <c r="H1241" s="102"/>
      <c r="I1241" s="103"/>
      <c r="J1241" s="103"/>
      <c r="K1241" s="104"/>
      <c r="L1241" s="96">
        <v>1241</v>
      </c>
      <c r="M1241" s="96"/>
      <c r="N1241" s="105">
        <v>2</v>
      </c>
      <c r="O1241" s="93" t="str">
        <f>REPLACE(INDEX(GroupVertices[Group], MATCH(Edges[[#This Row],[Vertex 1]],GroupVertices[Vertex],0)),1,1,"")</f>
        <v>1</v>
      </c>
      <c r="P1241" s="93" t="str">
        <f>REPLACE(INDEX(GroupVertices[Group], MATCH(Edges[[#This Row],[Vertex 2]],GroupVertices[Vertex],0)),1,1,"")</f>
        <v>1</v>
      </c>
    </row>
    <row r="1242" spans="1:16" ht="15.75" customHeight="1" thickTop="1" thickBot="1" x14ac:dyDescent="0.3">
      <c r="A1242" s="97" t="s">
        <v>398</v>
      </c>
      <c r="B1242" s="97" t="s">
        <v>583</v>
      </c>
      <c r="C1242" s="98"/>
      <c r="D1242" s="99">
        <v>1.5714285714285714</v>
      </c>
      <c r="E1242" s="100"/>
      <c r="F1242" s="101"/>
      <c r="G1242" s="98"/>
      <c r="H1242" s="102"/>
      <c r="I1242" s="103"/>
      <c r="J1242" s="103"/>
      <c r="K1242" s="104"/>
      <c r="L1242" s="96">
        <v>1242</v>
      </c>
      <c r="M1242" s="96"/>
      <c r="N1242" s="105">
        <v>5</v>
      </c>
      <c r="O1242" s="93" t="str">
        <f>REPLACE(INDEX(GroupVertices[Group], MATCH(Edges[[#This Row],[Vertex 1]],GroupVertices[Vertex],0)),1,1,"")</f>
        <v>1</v>
      </c>
      <c r="P1242" s="93" t="str">
        <f>REPLACE(INDEX(GroupVertices[Group], MATCH(Edges[[#This Row],[Vertex 2]],GroupVertices[Vertex],0)),1,1,"")</f>
        <v>1</v>
      </c>
    </row>
    <row r="1243" spans="1:16" ht="15.75" customHeight="1" thickTop="1" thickBot="1" x14ac:dyDescent="0.3">
      <c r="A1243" s="97" t="s">
        <v>285</v>
      </c>
      <c r="B1243" s="97" t="s">
        <v>492</v>
      </c>
      <c r="C1243" s="98"/>
      <c r="D1243" s="99">
        <v>1</v>
      </c>
      <c r="E1243" s="100"/>
      <c r="F1243" s="101"/>
      <c r="G1243" s="98"/>
      <c r="H1243" s="102"/>
      <c r="I1243" s="103"/>
      <c r="J1243" s="103"/>
      <c r="K1243" s="104"/>
      <c r="L1243" s="96">
        <v>1243</v>
      </c>
      <c r="M1243" s="96"/>
      <c r="N1243" s="105">
        <v>1</v>
      </c>
      <c r="O1243" s="93" t="str">
        <f>REPLACE(INDEX(GroupVertices[Group], MATCH(Edges[[#This Row],[Vertex 1]],GroupVertices[Vertex],0)),1,1,"")</f>
        <v>1</v>
      </c>
      <c r="P1243" s="93" t="str">
        <f>REPLACE(INDEX(GroupVertices[Group], MATCH(Edges[[#This Row],[Vertex 2]],GroupVertices[Vertex],0)),1,1,"")</f>
        <v>1</v>
      </c>
    </row>
    <row r="1244" spans="1:16" ht="15.75" customHeight="1" thickTop="1" thickBot="1" x14ac:dyDescent="0.3">
      <c r="A1244" s="97" t="s">
        <v>285</v>
      </c>
      <c r="B1244" s="97" t="s">
        <v>574</v>
      </c>
      <c r="C1244" s="98"/>
      <c r="D1244" s="99">
        <v>1</v>
      </c>
      <c r="E1244" s="100"/>
      <c r="F1244" s="101"/>
      <c r="G1244" s="98"/>
      <c r="H1244" s="102"/>
      <c r="I1244" s="103"/>
      <c r="J1244" s="103"/>
      <c r="K1244" s="104"/>
      <c r="L1244" s="96">
        <v>1244</v>
      </c>
      <c r="M1244" s="96"/>
      <c r="N1244" s="105">
        <v>1</v>
      </c>
      <c r="O1244" s="93" t="str">
        <f>REPLACE(INDEX(GroupVertices[Group], MATCH(Edges[[#This Row],[Vertex 1]],GroupVertices[Vertex],0)),1,1,"")</f>
        <v>1</v>
      </c>
      <c r="P1244" s="93" t="str">
        <f>REPLACE(INDEX(GroupVertices[Group], MATCH(Edges[[#This Row],[Vertex 2]],GroupVertices[Vertex],0)),1,1,"")</f>
        <v>1</v>
      </c>
    </row>
    <row r="1245" spans="1:16" ht="15.75" customHeight="1" thickTop="1" thickBot="1" x14ac:dyDescent="0.3">
      <c r="A1245" s="97" t="s">
        <v>285</v>
      </c>
      <c r="B1245" s="97" t="s">
        <v>352</v>
      </c>
      <c r="C1245" s="98"/>
      <c r="D1245" s="99">
        <v>1.5714285714285714</v>
      </c>
      <c r="E1245" s="100"/>
      <c r="F1245" s="101"/>
      <c r="G1245" s="98"/>
      <c r="H1245" s="102"/>
      <c r="I1245" s="103"/>
      <c r="J1245" s="103"/>
      <c r="K1245" s="104"/>
      <c r="L1245" s="96">
        <v>1245</v>
      </c>
      <c r="M1245" s="96"/>
      <c r="N1245" s="105">
        <v>5</v>
      </c>
      <c r="O1245" s="93" t="str">
        <f>REPLACE(INDEX(GroupVertices[Group], MATCH(Edges[[#This Row],[Vertex 1]],GroupVertices[Vertex],0)),1,1,"")</f>
        <v>1</v>
      </c>
      <c r="P1245" s="93" t="str">
        <f>REPLACE(INDEX(GroupVertices[Group], MATCH(Edges[[#This Row],[Vertex 2]],GroupVertices[Vertex],0)),1,1,"")</f>
        <v>1</v>
      </c>
    </row>
    <row r="1246" spans="1:16" ht="15.75" customHeight="1" thickTop="1" thickBot="1" x14ac:dyDescent="0.3">
      <c r="A1246" s="97" t="s">
        <v>285</v>
      </c>
      <c r="B1246" s="97" t="s">
        <v>497</v>
      </c>
      <c r="C1246" s="98"/>
      <c r="D1246" s="99">
        <v>1.7142857142857144</v>
      </c>
      <c r="E1246" s="100"/>
      <c r="F1246" s="101"/>
      <c r="G1246" s="98"/>
      <c r="H1246" s="102"/>
      <c r="I1246" s="103"/>
      <c r="J1246" s="103"/>
      <c r="K1246" s="104"/>
      <c r="L1246" s="96">
        <v>1246</v>
      </c>
      <c r="M1246" s="96"/>
      <c r="N1246" s="105">
        <v>6</v>
      </c>
      <c r="O1246" s="93" t="str">
        <f>REPLACE(INDEX(GroupVertices[Group], MATCH(Edges[[#This Row],[Vertex 1]],GroupVertices[Vertex],0)),1,1,"")</f>
        <v>1</v>
      </c>
      <c r="P1246" s="93" t="str">
        <f>REPLACE(INDEX(GroupVertices[Group], MATCH(Edges[[#This Row],[Vertex 2]],GroupVertices[Vertex],0)),1,1,"")</f>
        <v>1</v>
      </c>
    </row>
    <row r="1247" spans="1:16" ht="15.75" customHeight="1" thickTop="1" thickBot="1" x14ac:dyDescent="0.3">
      <c r="A1247" s="97" t="s">
        <v>285</v>
      </c>
      <c r="B1247" s="97" t="s">
        <v>801</v>
      </c>
      <c r="C1247" s="98"/>
      <c r="D1247" s="99">
        <v>1</v>
      </c>
      <c r="E1247" s="100"/>
      <c r="F1247" s="101"/>
      <c r="G1247" s="98"/>
      <c r="H1247" s="102"/>
      <c r="I1247" s="103"/>
      <c r="J1247" s="103"/>
      <c r="K1247" s="104"/>
      <c r="L1247" s="96">
        <v>1247</v>
      </c>
      <c r="M1247" s="96"/>
      <c r="N1247" s="105">
        <v>1</v>
      </c>
      <c r="O1247" s="93" t="str">
        <f>REPLACE(INDEX(GroupVertices[Group], MATCH(Edges[[#This Row],[Vertex 1]],GroupVertices[Vertex],0)),1,1,"")</f>
        <v>1</v>
      </c>
      <c r="P1247" s="93" t="str">
        <f>REPLACE(INDEX(GroupVertices[Group], MATCH(Edges[[#This Row],[Vertex 2]],GroupVertices[Vertex],0)),1,1,"")</f>
        <v>1</v>
      </c>
    </row>
    <row r="1248" spans="1:16" ht="15.75" customHeight="1" thickTop="1" thickBot="1" x14ac:dyDescent="0.3">
      <c r="A1248" s="97" t="s">
        <v>285</v>
      </c>
      <c r="B1248" s="97" t="s">
        <v>583</v>
      </c>
      <c r="C1248" s="98"/>
      <c r="D1248" s="99">
        <v>1.2857142857142856</v>
      </c>
      <c r="E1248" s="100"/>
      <c r="F1248" s="101"/>
      <c r="G1248" s="98"/>
      <c r="H1248" s="102"/>
      <c r="I1248" s="103"/>
      <c r="J1248" s="103"/>
      <c r="K1248" s="104"/>
      <c r="L1248" s="96">
        <v>1248</v>
      </c>
      <c r="M1248" s="96"/>
      <c r="N1248" s="105">
        <v>3</v>
      </c>
      <c r="O1248" s="93" t="str">
        <f>REPLACE(INDEX(GroupVertices[Group], MATCH(Edges[[#This Row],[Vertex 1]],GroupVertices[Vertex],0)),1,1,"")</f>
        <v>1</v>
      </c>
      <c r="P1248" s="93" t="str">
        <f>REPLACE(INDEX(GroupVertices[Group], MATCH(Edges[[#This Row],[Vertex 2]],GroupVertices[Vertex],0)),1,1,"")</f>
        <v>1</v>
      </c>
    </row>
    <row r="1249" spans="1:16" ht="15.75" customHeight="1" thickTop="1" thickBot="1" x14ac:dyDescent="0.3">
      <c r="A1249" s="97" t="s">
        <v>285</v>
      </c>
      <c r="B1249" s="97" t="s">
        <v>644</v>
      </c>
      <c r="C1249" s="98"/>
      <c r="D1249" s="99">
        <v>1.1428571428571428</v>
      </c>
      <c r="E1249" s="100"/>
      <c r="F1249" s="101"/>
      <c r="G1249" s="98"/>
      <c r="H1249" s="102"/>
      <c r="I1249" s="103"/>
      <c r="J1249" s="103"/>
      <c r="K1249" s="104"/>
      <c r="L1249" s="96">
        <v>1249</v>
      </c>
      <c r="M1249" s="96"/>
      <c r="N1249" s="105">
        <v>2</v>
      </c>
      <c r="O1249" s="93" t="str">
        <f>REPLACE(INDEX(GroupVertices[Group], MATCH(Edges[[#This Row],[Vertex 1]],GroupVertices[Vertex],0)),1,1,"")</f>
        <v>1</v>
      </c>
      <c r="P1249" s="93" t="str">
        <f>REPLACE(INDEX(GroupVertices[Group], MATCH(Edges[[#This Row],[Vertex 2]],GroupVertices[Vertex],0)),1,1,"")</f>
        <v>1</v>
      </c>
    </row>
    <row r="1250" spans="1:16" ht="15.75" customHeight="1" thickTop="1" thickBot="1" x14ac:dyDescent="0.3">
      <c r="A1250" s="97" t="s">
        <v>285</v>
      </c>
      <c r="B1250" s="97" t="s">
        <v>322</v>
      </c>
      <c r="C1250" s="98"/>
      <c r="D1250" s="99">
        <v>1.8571428571428572</v>
      </c>
      <c r="E1250" s="100"/>
      <c r="F1250" s="101"/>
      <c r="G1250" s="98"/>
      <c r="H1250" s="102"/>
      <c r="I1250" s="103"/>
      <c r="J1250" s="103"/>
      <c r="K1250" s="104"/>
      <c r="L1250" s="96">
        <v>1250</v>
      </c>
      <c r="M1250" s="96"/>
      <c r="N1250" s="105">
        <v>7</v>
      </c>
      <c r="O1250" s="93" t="str">
        <f>REPLACE(INDEX(GroupVertices[Group], MATCH(Edges[[#This Row],[Vertex 1]],GroupVertices[Vertex],0)),1,1,"")</f>
        <v>1</v>
      </c>
      <c r="P1250" s="93" t="str">
        <f>REPLACE(INDEX(GroupVertices[Group], MATCH(Edges[[#This Row],[Vertex 2]],GroupVertices[Vertex],0)),1,1,"")</f>
        <v>1</v>
      </c>
    </row>
    <row r="1251" spans="1:16" ht="15.75" customHeight="1" thickTop="1" thickBot="1" x14ac:dyDescent="0.3">
      <c r="A1251" s="97" t="s">
        <v>285</v>
      </c>
      <c r="B1251" s="97" t="s">
        <v>702</v>
      </c>
      <c r="C1251" s="98"/>
      <c r="D1251" s="99">
        <v>1</v>
      </c>
      <c r="E1251" s="100"/>
      <c r="F1251" s="101"/>
      <c r="G1251" s="98"/>
      <c r="H1251" s="102"/>
      <c r="I1251" s="103"/>
      <c r="J1251" s="103"/>
      <c r="K1251" s="104"/>
      <c r="L1251" s="96">
        <v>1251</v>
      </c>
      <c r="M1251" s="96"/>
      <c r="N1251" s="105">
        <v>1</v>
      </c>
      <c r="O1251" s="93" t="str">
        <f>REPLACE(INDEX(GroupVertices[Group], MATCH(Edges[[#This Row],[Vertex 1]],GroupVertices[Vertex],0)),1,1,"")</f>
        <v>1</v>
      </c>
      <c r="P1251" s="93" t="str">
        <f>REPLACE(INDEX(GroupVertices[Group], MATCH(Edges[[#This Row],[Vertex 2]],GroupVertices[Vertex],0)),1,1,"")</f>
        <v>1</v>
      </c>
    </row>
    <row r="1252" spans="1:16" ht="15.75" customHeight="1" thickTop="1" thickBot="1" x14ac:dyDescent="0.3">
      <c r="A1252" s="97" t="s">
        <v>285</v>
      </c>
      <c r="B1252" s="97" t="s">
        <v>376</v>
      </c>
      <c r="C1252" s="98"/>
      <c r="D1252" s="99">
        <v>1</v>
      </c>
      <c r="E1252" s="100"/>
      <c r="F1252" s="101"/>
      <c r="G1252" s="98"/>
      <c r="H1252" s="102"/>
      <c r="I1252" s="103"/>
      <c r="J1252" s="103"/>
      <c r="K1252" s="104"/>
      <c r="L1252" s="96">
        <v>1252</v>
      </c>
      <c r="M1252" s="96"/>
      <c r="N1252" s="105">
        <v>1</v>
      </c>
      <c r="O1252" s="93" t="str">
        <f>REPLACE(INDEX(GroupVertices[Group], MATCH(Edges[[#This Row],[Vertex 1]],GroupVertices[Vertex],0)),1,1,"")</f>
        <v>1</v>
      </c>
      <c r="P1252" s="93" t="str">
        <f>REPLACE(INDEX(GroupVertices[Group], MATCH(Edges[[#This Row],[Vertex 2]],GroupVertices[Vertex],0)),1,1,"")</f>
        <v>1</v>
      </c>
    </row>
    <row r="1253" spans="1:16" ht="15.75" customHeight="1" thickTop="1" thickBot="1" x14ac:dyDescent="0.3">
      <c r="A1253" s="97" t="s">
        <v>285</v>
      </c>
      <c r="B1253" s="97" t="s">
        <v>363</v>
      </c>
      <c r="C1253" s="98"/>
      <c r="D1253" s="99">
        <v>1.5714285714285714</v>
      </c>
      <c r="E1253" s="100"/>
      <c r="F1253" s="101"/>
      <c r="G1253" s="98"/>
      <c r="H1253" s="102"/>
      <c r="I1253" s="103"/>
      <c r="J1253" s="103"/>
      <c r="K1253" s="104"/>
      <c r="L1253" s="96">
        <v>1253</v>
      </c>
      <c r="M1253" s="96"/>
      <c r="N1253" s="105">
        <v>5</v>
      </c>
      <c r="O1253" s="93" t="str">
        <f>REPLACE(INDEX(GroupVertices[Group], MATCH(Edges[[#This Row],[Vertex 1]],GroupVertices[Vertex],0)),1,1,"")</f>
        <v>1</v>
      </c>
      <c r="P1253" s="93" t="str">
        <f>REPLACE(INDEX(GroupVertices[Group], MATCH(Edges[[#This Row],[Vertex 2]],GroupVertices[Vertex],0)),1,1,"")</f>
        <v>1</v>
      </c>
    </row>
    <row r="1254" spans="1:16" ht="15.75" customHeight="1" thickTop="1" thickBot="1" x14ac:dyDescent="0.3">
      <c r="A1254" s="97" t="s">
        <v>285</v>
      </c>
      <c r="B1254" s="97" t="s">
        <v>252</v>
      </c>
      <c r="C1254" s="98"/>
      <c r="D1254" s="99">
        <v>1</v>
      </c>
      <c r="E1254" s="100"/>
      <c r="F1254" s="101"/>
      <c r="G1254" s="98"/>
      <c r="H1254" s="102"/>
      <c r="I1254" s="103"/>
      <c r="J1254" s="103"/>
      <c r="K1254" s="104"/>
      <c r="L1254" s="96">
        <v>1254</v>
      </c>
      <c r="M1254" s="96"/>
      <c r="N1254" s="105">
        <v>1</v>
      </c>
      <c r="O1254" s="93" t="str">
        <f>REPLACE(INDEX(GroupVertices[Group], MATCH(Edges[[#This Row],[Vertex 1]],GroupVertices[Vertex],0)),1,1,"")</f>
        <v>1</v>
      </c>
      <c r="P1254" s="93" t="str">
        <f>REPLACE(INDEX(GroupVertices[Group], MATCH(Edges[[#This Row],[Vertex 2]],GroupVertices[Vertex],0)),1,1,"")</f>
        <v>1</v>
      </c>
    </row>
    <row r="1255" spans="1:16" ht="15.75" customHeight="1" thickTop="1" thickBot="1" x14ac:dyDescent="0.3">
      <c r="A1255" s="97" t="s">
        <v>285</v>
      </c>
      <c r="B1255" s="97" t="s">
        <v>802</v>
      </c>
      <c r="C1255" s="98"/>
      <c r="D1255" s="99">
        <v>1</v>
      </c>
      <c r="E1255" s="100"/>
      <c r="F1255" s="101"/>
      <c r="G1255" s="98"/>
      <c r="H1255" s="102"/>
      <c r="I1255" s="103"/>
      <c r="J1255" s="103"/>
      <c r="K1255" s="104"/>
      <c r="L1255" s="96">
        <v>1255</v>
      </c>
      <c r="M1255" s="96"/>
      <c r="N1255" s="105">
        <v>1</v>
      </c>
      <c r="O1255" s="93" t="str">
        <f>REPLACE(INDEX(GroupVertices[Group], MATCH(Edges[[#This Row],[Vertex 1]],GroupVertices[Vertex],0)),1,1,"")</f>
        <v>1</v>
      </c>
      <c r="P1255" s="93" t="str">
        <f>REPLACE(INDEX(GroupVertices[Group], MATCH(Edges[[#This Row],[Vertex 2]],GroupVertices[Vertex],0)),1,1,"")</f>
        <v>1</v>
      </c>
    </row>
    <row r="1256" spans="1:16" ht="15.75" customHeight="1" thickTop="1" thickBot="1" x14ac:dyDescent="0.3">
      <c r="A1256" s="97" t="s">
        <v>285</v>
      </c>
      <c r="B1256" s="97" t="s">
        <v>302</v>
      </c>
      <c r="C1256" s="98"/>
      <c r="D1256" s="99">
        <v>1.1428571428571428</v>
      </c>
      <c r="E1256" s="100"/>
      <c r="F1256" s="101"/>
      <c r="G1256" s="98"/>
      <c r="H1256" s="102"/>
      <c r="I1256" s="103"/>
      <c r="J1256" s="103"/>
      <c r="K1256" s="104"/>
      <c r="L1256" s="96">
        <v>1256</v>
      </c>
      <c r="M1256" s="96"/>
      <c r="N1256" s="105">
        <v>2</v>
      </c>
      <c r="O1256" s="93" t="str">
        <f>REPLACE(INDEX(GroupVertices[Group], MATCH(Edges[[#This Row],[Vertex 1]],GroupVertices[Vertex],0)),1,1,"")</f>
        <v>1</v>
      </c>
      <c r="P1256" s="93" t="str">
        <f>REPLACE(INDEX(GroupVertices[Group], MATCH(Edges[[#This Row],[Vertex 2]],GroupVertices[Vertex],0)),1,1,"")</f>
        <v>1</v>
      </c>
    </row>
    <row r="1257" spans="1:16" ht="15.75" customHeight="1" thickTop="1" thickBot="1" x14ac:dyDescent="0.3">
      <c r="A1257" s="97" t="s">
        <v>492</v>
      </c>
      <c r="B1257" s="97" t="s">
        <v>497</v>
      </c>
      <c r="C1257" s="98"/>
      <c r="D1257" s="99">
        <v>1.4285714285714286</v>
      </c>
      <c r="E1257" s="100"/>
      <c r="F1257" s="101"/>
      <c r="G1257" s="98"/>
      <c r="H1257" s="102"/>
      <c r="I1257" s="103"/>
      <c r="J1257" s="103"/>
      <c r="K1257" s="104"/>
      <c r="L1257" s="96">
        <v>1257</v>
      </c>
      <c r="M1257" s="96"/>
      <c r="N1257" s="105">
        <v>4</v>
      </c>
      <c r="O1257" s="93" t="str">
        <f>REPLACE(INDEX(GroupVertices[Group], MATCH(Edges[[#This Row],[Vertex 1]],GroupVertices[Vertex],0)),1,1,"")</f>
        <v>1</v>
      </c>
      <c r="P1257" s="93" t="str">
        <f>REPLACE(INDEX(GroupVertices[Group], MATCH(Edges[[#This Row],[Vertex 2]],GroupVertices[Vertex],0)),1,1,"")</f>
        <v>1</v>
      </c>
    </row>
    <row r="1258" spans="1:16" ht="15.75" customHeight="1" thickTop="1" thickBot="1" x14ac:dyDescent="0.3">
      <c r="A1258" s="97" t="s">
        <v>492</v>
      </c>
      <c r="B1258" s="97" t="s">
        <v>794</v>
      </c>
      <c r="C1258" s="98"/>
      <c r="D1258" s="99">
        <v>1</v>
      </c>
      <c r="E1258" s="100"/>
      <c r="F1258" s="101"/>
      <c r="G1258" s="98"/>
      <c r="H1258" s="102"/>
      <c r="I1258" s="103"/>
      <c r="J1258" s="103"/>
      <c r="K1258" s="104"/>
      <c r="L1258" s="96">
        <v>1258</v>
      </c>
      <c r="M1258" s="96"/>
      <c r="N1258" s="105">
        <v>1</v>
      </c>
      <c r="O1258" s="93" t="str">
        <f>REPLACE(INDEX(GroupVertices[Group], MATCH(Edges[[#This Row],[Vertex 1]],GroupVertices[Vertex],0)),1,1,"")</f>
        <v>1</v>
      </c>
      <c r="P1258" s="93" t="str">
        <f>REPLACE(INDEX(GroupVertices[Group], MATCH(Edges[[#This Row],[Vertex 2]],GroupVertices[Vertex],0)),1,1,"")</f>
        <v>1</v>
      </c>
    </row>
    <row r="1259" spans="1:16" ht="15.75" customHeight="1" thickTop="1" thickBot="1" x14ac:dyDescent="0.3">
      <c r="A1259" s="97" t="s">
        <v>492</v>
      </c>
      <c r="B1259" s="97" t="s">
        <v>803</v>
      </c>
      <c r="C1259" s="98"/>
      <c r="D1259" s="99">
        <v>1.1428571428571428</v>
      </c>
      <c r="E1259" s="100"/>
      <c r="F1259" s="101"/>
      <c r="G1259" s="98"/>
      <c r="H1259" s="102"/>
      <c r="I1259" s="103"/>
      <c r="J1259" s="103"/>
      <c r="K1259" s="104"/>
      <c r="L1259" s="96">
        <v>1259</v>
      </c>
      <c r="M1259" s="96"/>
      <c r="N1259" s="105">
        <v>2</v>
      </c>
      <c r="O1259" s="93" t="str">
        <f>REPLACE(INDEX(GroupVertices[Group], MATCH(Edges[[#This Row],[Vertex 1]],GroupVertices[Vertex],0)),1,1,"")</f>
        <v>1</v>
      </c>
      <c r="P1259" s="93" t="str">
        <f>REPLACE(INDEX(GroupVertices[Group], MATCH(Edges[[#This Row],[Vertex 2]],GroupVertices[Vertex],0)),1,1,"")</f>
        <v>1</v>
      </c>
    </row>
    <row r="1260" spans="1:16" ht="15.75" customHeight="1" thickTop="1" thickBot="1" x14ac:dyDescent="0.3">
      <c r="A1260" s="97" t="s">
        <v>492</v>
      </c>
      <c r="B1260" s="97" t="s">
        <v>726</v>
      </c>
      <c r="C1260" s="98"/>
      <c r="D1260" s="99">
        <v>1.4285714285714286</v>
      </c>
      <c r="E1260" s="100"/>
      <c r="F1260" s="101"/>
      <c r="G1260" s="98"/>
      <c r="H1260" s="102"/>
      <c r="I1260" s="103"/>
      <c r="J1260" s="103"/>
      <c r="K1260" s="104"/>
      <c r="L1260" s="96">
        <v>1260</v>
      </c>
      <c r="M1260" s="96"/>
      <c r="N1260" s="105">
        <v>4</v>
      </c>
      <c r="O1260" s="93" t="str">
        <f>REPLACE(INDEX(GroupVertices[Group], MATCH(Edges[[#This Row],[Vertex 1]],GroupVertices[Vertex],0)),1,1,"")</f>
        <v>1</v>
      </c>
      <c r="P1260" s="93" t="str">
        <f>REPLACE(INDEX(GroupVertices[Group], MATCH(Edges[[#This Row],[Vertex 2]],GroupVertices[Vertex],0)),1,1,"")</f>
        <v>1</v>
      </c>
    </row>
    <row r="1261" spans="1:16" ht="15.75" customHeight="1" thickTop="1" thickBot="1" x14ac:dyDescent="0.3">
      <c r="A1261" s="97" t="s">
        <v>697</v>
      </c>
      <c r="B1261" s="97" t="s">
        <v>698</v>
      </c>
      <c r="C1261" s="98"/>
      <c r="D1261" s="99">
        <v>1</v>
      </c>
      <c r="E1261" s="100"/>
      <c r="F1261" s="101"/>
      <c r="G1261" s="98"/>
      <c r="H1261" s="102"/>
      <c r="I1261" s="103"/>
      <c r="J1261" s="103"/>
      <c r="K1261" s="104"/>
      <c r="L1261" s="96">
        <v>1261</v>
      </c>
      <c r="M1261" s="96"/>
      <c r="N1261" s="105">
        <v>1</v>
      </c>
      <c r="O1261" s="93" t="str">
        <f>REPLACE(INDEX(GroupVertices[Group], MATCH(Edges[[#This Row],[Vertex 1]],GroupVertices[Vertex],0)),1,1,"")</f>
        <v>19</v>
      </c>
      <c r="P1261" s="93" t="str">
        <f>REPLACE(INDEX(GroupVertices[Group], MATCH(Edges[[#This Row],[Vertex 2]],GroupVertices[Vertex],0)),1,1,"")</f>
        <v>19</v>
      </c>
    </row>
    <row r="1262" spans="1:16" ht="15.75" customHeight="1" thickTop="1" thickBot="1" x14ac:dyDescent="0.3">
      <c r="A1262" s="97" t="s">
        <v>733</v>
      </c>
      <c r="B1262" s="97" t="s">
        <v>804</v>
      </c>
      <c r="C1262" s="98"/>
      <c r="D1262" s="99">
        <v>1.1428571428571428</v>
      </c>
      <c r="E1262" s="100"/>
      <c r="F1262" s="101"/>
      <c r="G1262" s="98"/>
      <c r="H1262" s="102"/>
      <c r="I1262" s="103"/>
      <c r="J1262" s="103"/>
      <c r="K1262" s="104"/>
      <c r="L1262" s="96">
        <v>1262</v>
      </c>
      <c r="M1262" s="96"/>
      <c r="N1262" s="105">
        <v>2</v>
      </c>
      <c r="O1262" s="93" t="str">
        <f>REPLACE(INDEX(GroupVertices[Group], MATCH(Edges[[#This Row],[Vertex 1]],GroupVertices[Vertex],0)),1,1,"")</f>
        <v>1</v>
      </c>
      <c r="P1262" s="93" t="str">
        <f>REPLACE(INDEX(GroupVertices[Group], MATCH(Edges[[#This Row],[Vertex 2]],GroupVertices[Vertex],0)),1,1,"")</f>
        <v>1</v>
      </c>
    </row>
    <row r="1263" spans="1:16" ht="15.75" customHeight="1" thickTop="1" thickBot="1" x14ac:dyDescent="0.3">
      <c r="A1263" s="97" t="s">
        <v>352</v>
      </c>
      <c r="B1263" s="97" t="s">
        <v>583</v>
      </c>
      <c r="C1263" s="98"/>
      <c r="D1263" s="99">
        <v>1.2857142857142856</v>
      </c>
      <c r="E1263" s="100"/>
      <c r="F1263" s="101"/>
      <c r="G1263" s="98"/>
      <c r="H1263" s="102"/>
      <c r="I1263" s="103"/>
      <c r="J1263" s="103"/>
      <c r="K1263" s="104"/>
      <c r="L1263" s="96">
        <v>1263</v>
      </c>
      <c r="M1263" s="96"/>
      <c r="N1263" s="105">
        <v>3</v>
      </c>
      <c r="O1263" s="93" t="str">
        <f>REPLACE(INDEX(GroupVertices[Group], MATCH(Edges[[#This Row],[Vertex 1]],GroupVertices[Vertex],0)),1,1,"")</f>
        <v>1</v>
      </c>
      <c r="P1263" s="93" t="str">
        <f>REPLACE(INDEX(GroupVertices[Group], MATCH(Edges[[#This Row],[Vertex 2]],GroupVertices[Vertex],0)),1,1,"")</f>
        <v>1</v>
      </c>
    </row>
    <row r="1264" spans="1:16" ht="15.75" customHeight="1" thickTop="1" thickBot="1" x14ac:dyDescent="0.3">
      <c r="A1264" s="97" t="s">
        <v>352</v>
      </c>
      <c r="B1264" s="97" t="s">
        <v>805</v>
      </c>
      <c r="C1264" s="98"/>
      <c r="D1264" s="99">
        <v>1</v>
      </c>
      <c r="E1264" s="100"/>
      <c r="F1264" s="101"/>
      <c r="G1264" s="98"/>
      <c r="H1264" s="102"/>
      <c r="I1264" s="103"/>
      <c r="J1264" s="103"/>
      <c r="K1264" s="104"/>
      <c r="L1264" s="96">
        <v>1264</v>
      </c>
      <c r="M1264" s="96"/>
      <c r="N1264" s="105">
        <v>1</v>
      </c>
      <c r="O1264" s="93" t="str">
        <f>REPLACE(INDEX(GroupVertices[Group], MATCH(Edges[[#This Row],[Vertex 1]],GroupVertices[Vertex],0)),1,1,"")</f>
        <v>1</v>
      </c>
      <c r="P1264" s="93" t="str">
        <f>REPLACE(INDEX(GroupVertices[Group], MATCH(Edges[[#This Row],[Vertex 2]],GroupVertices[Vertex],0)),1,1,"")</f>
        <v>1</v>
      </c>
    </row>
    <row r="1265" spans="1:16" ht="15.75" customHeight="1" thickTop="1" thickBot="1" x14ac:dyDescent="0.3">
      <c r="A1265" s="97" t="s">
        <v>352</v>
      </c>
      <c r="B1265" s="97" t="s">
        <v>322</v>
      </c>
      <c r="C1265" s="98"/>
      <c r="D1265" s="99">
        <v>1.7142857142857144</v>
      </c>
      <c r="E1265" s="100"/>
      <c r="F1265" s="101"/>
      <c r="G1265" s="98"/>
      <c r="H1265" s="102"/>
      <c r="I1265" s="103"/>
      <c r="J1265" s="103"/>
      <c r="K1265" s="104"/>
      <c r="L1265" s="96">
        <v>1265</v>
      </c>
      <c r="M1265" s="96"/>
      <c r="N1265" s="105">
        <v>6</v>
      </c>
      <c r="O1265" s="93" t="str">
        <f>REPLACE(INDEX(GroupVertices[Group], MATCH(Edges[[#This Row],[Vertex 1]],GroupVertices[Vertex],0)),1,1,"")</f>
        <v>1</v>
      </c>
      <c r="P1265" s="93" t="str">
        <f>REPLACE(INDEX(GroupVertices[Group], MATCH(Edges[[#This Row],[Vertex 2]],GroupVertices[Vertex],0)),1,1,"")</f>
        <v>1</v>
      </c>
    </row>
    <row r="1266" spans="1:16" ht="15.75" customHeight="1" thickTop="1" thickBot="1" x14ac:dyDescent="0.3">
      <c r="A1266" s="97" t="s">
        <v>352</v>
      </c>
      <c r="B1266" s="97" t="s">
        <v>590</v>
      </c>
      <c r="C1266" s="98"/>
      <c r="D1266" s="99">
        <v>1</v>
      </c>
      <c r="E1266" s="100"/>
      <c r="F1266" s="101"/>
      <c r="G1266" s="98"/>
      <c r="H1266" s="102"/>
      <c r="I1266" s="103"/>
      <c r="J1266" s="103"/>
      <c r="K1266" s="104"/>
      <c r="L1266" s="96">
        <v>1266</v>
      </c>
      <c r="M1266" s="96"/>
      <c r="N1266" s="105">
        <v>1</v>
      </c>
      <c r="O1266" s="93" t="str">
        <f>REPLACE(INDEX(GroupVertices[Group], MATCH(Edges[[#This Row],[Vertex 1]],GroupVertices[Vertex],0)),1,1,"")</f>
        <v>1</v>
      </c>
      <c r="P1266" s="93" t="str">
        <f>REPLACE(INDEX(GroupVertices[Group], MATCH(Edges[[#This Row],[Vertex 2]],GroupVertices[Vertex],0)),1,1,"")</f>
        <v>1</v>
      </c>
    </row>
    <row r="1267" spans="1:16" ht="15.75" customHeight="1" thickTop="1" thickBot="1" x14ac:dyDescent="0.3">
      <c r="A1267" s="97" t="s">
        <v>352</v>
      </c>
      <c r="B1267" s="97" t="s">
        <v>252</v>
      </c>
      <c r="C1267" s="98"/>
      <c r="D1267" s="99">
        <v>1.4285714285714286</v>
      </c>
      <c r="E1267" s="100"/>
      <c r="F1267" s="101"/>
      <c r="G1267" s="98"/>
      <c r="H1267" s="102"/>
      <c r="I1267" s="103"/>
      <c r="J1267" s="103"/>
      <c r="K1267" s="104"/>
      <c r="L1267" s="96">
        <v>1267</v>
      </c>
      <c r="M1267" s="96"/>
      <c r="N1267" s="105">
        <v>4</v>
      </c>
      <c r="O1267" s="93" t="str">
        <f>REPLACE(INDEX(GroupVertices[Group], MATCH(Edges[[#This Row],[Vertex 1]],GroupVertices[Vertex],0)),1,1,"")</f>
        <v>1</v>
      </c>
      <c r="P1267" s="93" t="str">
        <f>REPLACE(INDEX(GroupVertices[Group], MATCH(Edges[[#This Row],[Vertex 2]],GroupVertices[Vertex],0)),1,1,"")</f>
        <v>1</v>
      </c>
    </row>
    <row r="1268" spans="1:16" ht="15.75" customHeight="1" thickTop="1" thickBot="1" x14ac:dyDescent="0.3">
      <c r="A1268" s="97" t="s">
        <v>352</v>
      </c>
      <c r="B1268" s="97" t="s">
        <v>438</v>
      </c>
      <c r="C1268" s="98"/>
      <c r="D1268" s="99">
        <v>1</v>
      </c>
      <c r="E1268" s="100"/>
      <c r="F1268" s="101"/>
      <c r="G1268" s="98"/>
      <c r="H1268" s="102"/>
      <c r="I1268" s="103"/>
      <c r="J1268" s="103"/>
      <c r="K1268" s="104"/>
      <c r="L1268" s="96">
        <v>1268</v>
      </c>
      <c r="M1268" s="96"/>
      <c r="N1268" s="105">
        <v>1</v>
      </c>
      <c r="O1268" s="93" t="str">
        <f>REPLACE(INDEX(GroupVertices[Group], MATCH(Edges[[#This Row],[Vertex 1]],GroupVertices[Vertex],0)),1,1,"")</f>
        <v>1</v>
      </c>
      <c r="P1268" s="93" t="str">
        <f>REPLACE(INDEX(GroupVertices[Group], MATCH(Edges[[#This Row],[Vertex 2]],GroupVertices[Vertex],0)),1,1,"")</f>
        <v>1</v>
      </c>
    </row>
    <row r="1269" spans="1:16" ht="15.75" customHeight="1" thickTop="1" thickBot="1" x14ac:dyDescent="0.3">
      <c r="A1269" s="97" t="s">
        <v>352</v>
      </c>
      <c r="B1269" s="97" t="s">
        <v>806</v>
      </c>
      <c r="C1269" s="98"/>
      <c r="D1269" s="99">
        <v>1.2857142857142856</v>
      </c>
      <c r="E1269" s="100"/>
      <c r="F1269" s="101"/>
      <c r="G1269" s="98"/>
      <c r="H1269" s="102"/>
      <c r="I1269" s="103"/>
      <c r="J1269" s="103"/>
      <c r="K1269" s="104"/>
      <c r="L1269" s="96">
        <v>1269</v>
      </c>
      <c r="M1269" s="96"/>
      <c r="N1269" s="105">
        <v>3</v>
      </c>
      <c r="O1269" s="93" t="str">
        <f>REPLACE(INDEX(GroupVertices[Group], MATCH(Edges[[#This Row],[Vertex 1]],GroupVertices[Vertex],0)),1,1,"")</f>
        <v>1</v>
      </c>
      <c r="P1269" s="93" t="str">
        <f>REPLACE(INDEX(GroupVertices[Group], MATCH(Edges[[#This Row],[Vertex 2]],GroupVertices[Vertex],0)),1,1,"")</f>
        <v>1</v>
      </c>
    </row>
    <row r="1270" spans="1:16" ht="15.75" customHeight="1" thickTop="1" thickBot="1" x14ac:dyDescent="0.3">
      <c r="A1270" s="97" t="s">
        <v>352</v>
      </c>
      <c r="B1270" s="97" t="s">
        <v>802</v>
      </c>
      <c r="C1270" s="98"/>
      <c r="D1270" s="99">
        <v>1</v>
      </c>
      <c r="E1270" s="100"/>
      <c r="F1270" s="101"/>
      <c r="G1270" s="98"/>
      <c r="H1270" s="102"/>
      <c r="I1270" s="103"/>
      <c r="J1270" s="103"/>
      <c r="K1270" s="104"/>
      <c r="L1270" s="96">
        <v>1270</v>
      </c>
      <c r="M1270" s="96"/>
      <c r="N1270" s="105">
        <v>1</v>
      </c>
      <c r="O1270" s="93" t="str">
        <f>REPLACE(INDEX(GroupVertices[Group], MATCH(Edges[[#This Row],[Vertex 1]],GroupVertices[Vertex],0)),1,1,"")</f>
        <v>1</v>
      </c>
      <c r="P1270" s="93" t="str">
        <f>REPLACE(INDEX(GroupVertices[Group], MATCH(Edges[[#This Row],[Vertex 2]],GroupVertices[Vertex],0)),1,1,"")</f>
        <v>1</v>
      </c>
    </row>
    <row r="1271" spans="1:16" ht="15.75" customHeight="1" thickTop="1" thickBot="1" x14ac:dyDescent="0.3">
      <c r="A1271" s="97" t="s">
        <v>249</v>
      </c>
      <c r="B1271" s="97" t="s">
        <v>250</v>
      </c>
      <c r="C1271" s="98"/>
      <c r="D1271" s="99">
        <v>1</v>
      </c>
      <c r="E1271" s="100"/>
      <c r="F1271" s="101"/>
      <c r="G1271" s="98"/>
      <c r="H1271" s="102"/>
      <c r="I1271" s="103"/>
      <c r="J1271" s="103"/>
      <c r="K1271" s="104"/>
      <c r="L1271" s="96">
        <v>1271</v>
      </c>
      <c r="M1271" s="96"/>
      <c r="N1271" s="105">
        <v>1</v>
      </c>
      <c r="O1271" s="93" t="str">
        <f>REPLACE(INDEX(GroupVertices[Group], MATCH(Edges[[#This Row],[Vertex 1]],GroupVertices[Vertex],0)),1,1,"")</f>
        <v>1</v>
      </c>
      <c r="P1271" s="93" t="str">
        <f>REPLACE(INDEX(GroupVertices[Group], MATCH(Edges[[#This Row],[Vertex 2]],GroupVertices[Vertex],0)),1,1,"")</f>
        <v>1</v>
      </c>
    </row>
    <row r="1272" spans="1:16" ht="15.75" customHeight="1" thickTop="1" thickBot="1" x14ac:dyDescent="0.3">
      <c r="A1272" s="97" t="s">
        <v>480</v>
      </c>
      <c r="B1272" s="97" t="s">
        <v>481</v>
      </c>
      <c r="C1272" s="98"/>
      <c r="D1272" s="99">
        <v>1</v>
      </c>
      <c r="E1272" s="100"/>
      <c r="F1272" s="101"/>
      <c r="G1272" s="98"/>
      <c r="H1272" s="102"/>
      <c r="I1272" s="103"/>
      <c r="J1272" s="103"/>
      <c r="K1272" s="104"/>
      <c r="L1272" s="96">
        <v>1272</v>
      </c>
      <c r="M1272" s="96"/>
      <c r="N1272" s="105">
        <v>1</v>
      </c>
      <c r="O1272" s="93" t="str">
        <f>REPLACE(INDEX(GroupVertices[Group], MATCH(Edges[[#This Row],[Vertex 1]],GroupVertices[Vertex],0)),1,1,"")</f>
        <v>1</v>
      </c>
      <c r="P1272" s="93" t="str">
        <f>REPLACE(INDEX(GroupVertices[Group], MATCH(Edges[[#This Row],[Vertex 2]],GroupVertices[Vertex],0)),1,1,"")</f>
        <v>1</v>
      </c>
    </row>
    <row r="1273" spans="1:16" ht="15.75" customHeight="1" thickTop="1" thickBot="1" x14ac:dyDescent="0.3">
      <c r="A1273" s="97" t="s">
        <v>480</v>
      </c>
      <c r="B1273" s="97" t="s">
        <v>250</v>
      </c>
      <c r="C1273" s="98"/>
      <c r="D1273" s="99">
        <v>1</v>
      </c>
      <c r="E1273" s="100"/>
      <c r="F1273" s="101"/>
      <c r="G1273" s="98"/>
      <c r="H1273" s="102"/>
      <c r="I1273" s="103"/>
      <c r="J1273" s="103"/>
      <c r="K1273" s="104"/>
      <c r="L1273" s="96">
        <v>1273</v>
      </c>
      <c r="M1273" s="96"/>
      <c r="N1273" s="105">
        <v>1</v>
      </c>
      <c r="O1273" s="93" t="str">
        <f>REPLACE(INDEX(GroupVertices[Group], MATCH(Edges[[#This Row],[Vertex 1]],GroupVertices[Vertex],0)),1,1,"")</f>
        <v>1</v>
      </c>
      <c r="P1273" s="93" t="str">
        <f>REPLACE(INDEX(GroupVertices[Group], MATCH(Edges[[#This Row],[Vertex 2]],GroupVertices[Vertex],0)),1,1,"")</f>
        <v>1</v>
      </c>
    </row>
    <row r="1274" spans="1:16" ht="15.75" customHeight="1" thickTop="1" thickBot="1" x14ac:dyDescent="0.3">
      <c r="A1274" s="97" t="s">
        <v>219</v>
      </c>
      <c r="B1274" s="97" t="s">
        <v>220</v>
      </c>
      <c r="C1274" s="98"/>
      <c r="D1274" s="99">
        <v>1</v>
      </c>
      <c r="E1274" s="100"/>
      <c r="F1274" s="101"/>
      <c r="G1274" s="98"/>
      <c r="H1274" s="102"/>
      <c r="I1274" s="103"/>
      <c r="J1274" s="103"/>
      <c r="K1274" s="104"/>
      <c r="L1274" s="96">
        <v>1274</v>
      </c>
      <c r="M1274" s="96"/>
      <c r="N1274" s="105">
        <v>1</v>
      </c>
      <c r="O1274" s="93" t="str">
        <f>REPLACE(INDEX(GroupVertices[Group], MATCH(Edges[[#This Row],[Vertex 1]],GroupVertices[Vertex],0)),1,1,"")</f>
        <v>1</v>
      </c>
      <c r="P1274" s="93" t="str">
        <f>REPLACE(INDEX(GroupVertices[Group], MATCH(Edges[[#This Row],[Vertex 2]],GroupVertices[Vertex],0)),1,1,"")</f>
        <v>1</v>
      </c>
    </row>
    <row r="1275" spans="1:16" ht="15.75" customHeight="1" thickTop="1" thickBot="1" x14ac:dyDescent="0.3">
      <c r="A1275" s="97" t="s">
        <v>219</v>
      </c>
      <c r="B1275" s="97" t="s">
        <v>180</v>
      </c>
      <c r="C1275" s="98"/>
      <c r="D1275" s="99">
        <v>1</v>
      </c>
      <c r="E1275" s="100"/>
      <c r="F1275" s="101"/>
      <c r="G1275" s="98"/>
      <c r="H1275" s="102"/>
      <c r="I1275" s="103"/>
      <c r="J1275" s="103"/>
      <c r="K1275" s="104"/>
      <c r="L1275" s="96">
        <v>1275</v>
      </c>
      <c r="M1275" s="96"/>
      <c r="N1275" s="105">
        <v>1</v>
      </c>
      <c r="O1275" s="93" t="str">
        <f>REPLACE(INDEX(GroupVertices[Group], MATCH(Edges[[#This Row],[Vertex 1]],GroupVertices[Vertex],0)),1,1,"")</f>
        <v>1</v>
      </c>
      <c r="P1275" s="93" t="str">
        <f>REPLACE(INDEX(GroupVertices[Group], MATCH(Edges[[#This Row],[Vertex 2]],GroupVertices[Vertex],0)),1,1,"")</f>
        <v>1</v>
      </c>
    </row>
    <row r="1276" spans="1:16" ht="15.75" customHeight="1" thickTop="1" thickBot="1" x14ac:dyDescent="0.3">
      <c r="A1276" s="97" t="s">
        <v>807</v>
      </c>
      <c r="B1276" s="97" t="s">
        <v>726</v>
      </c>
      <c r="C1276" s="98"/>
      <c r="D1276" s="99">
        <v>1</v>
      </c>
      <c r="E1276" s="100"/>
      <c r="F1276" s="101"/>
      <c r="G1276" s="98"/>
      <c r="H1276" s="102"/>
      <c r="I1276" s="103"/>
      <c r="J1276" s="103"/>
      <c r="K1276" s="104"/>
      <c r="L1276" s="96">
        <v>1276</v>
      </c>
      <c r="M1276" s="96"/>
      <c r="N1276" s="105">
        <v>1</v>
      </c>
      <c r="O1276" s="93" t="str">
        <f>REPLACE(INDEX(GroupVertices[Group], MATCH(Edges[[#This Row],[Vertex 1]],GroupVertices[Vertex],0)),1,1,"")</f>
        <v>1</v>
      </c>
      <c r="P1276" s="93" t="str">
        <f>REPLACE(INDEX(GroupVertices[Group], MATCH(Edges[[#This Row],[Vertex 2]],GroupVertices[Vertex],0)),1,1,"")</f>
        <v>1</v>
      </c>
    </row>
    <row r="1277" spans="1:16" ht="15.75" customHeight="1" thickTop="1" thickBot="1" x14ac:dyDescent="0.3">
      <c r="A1277" s="97" t="s">
        <v>187</v>
      </c>
      <c r="B1277" s="97" t="s">
        <v>188</v>
      </c>
      <c r="C1277" s="98"/>
      <c r="D1277" s="99">
        <v>1.1428571428571428</v>
      </c>
      <c r="E1277" s="100"/>
      <c r="F1277" s="101"/>
      <c r="G1277" s="98"/>
      <c r="H1277" s="102"/>
      <c r="I1277" s="103"/>
      <c r="J1277" s="103"/>
      <c r="K1277" s="104"/>
      <c r="L1277" s="96">
        <v>1277</v>
      </c>
      <c r="M1277" s="96"/>
      <c r="N1277" s="105">
        <v>2</v>
      </c>
      <c r="O1277" s="93" t="str">
        <f>REPLACE(INDEX(GroupVertices[Group], MATCH(Edges[[#This Row],[Vertex 1]],GroupVertices[Vertex],0)),1,1,"")</f>
        <v>1</v>
      </c>
      <c r="P1277" s="93" t="str">
        <f>REPLACE(INDEX(GroupVertices[Group], MATCH(Edges[[#This Row],[Vertex 2]],GroupVertices[Vertex],0)),1,1,"")</f>
        <v>1</v>
      </c>
    </row>
    <row r="1278" spans="1:16" ht="15.75" customHeight="1" thickTop="1" thickBot="1" x14ac:dyDescent="0.3">
      <c r="A1278" s="97" t="s">
        <v>452</v>
      </c>
      <c r="B1278" s="97" t="s">
        <v>453</v>
      </c>
      <c r="C1278" s="98"/>
      <c r="D1278" s="99">
        <v>1</v>
      </c>
      <c r="E1278" s="100"/>
      <c r="F1278" s="101"/>
      <c r="G1278" s="98"/>
      <c r="H1278" s="102"/>
      <c r="I1278" s="103"/>
      <c r="J1278" s="103"/>
      <c r="K1278" s="104"/>
      <c r="L1278" s="96">
        <v>1278</v>
      </c>
      <c r="M1278" s="96"/>
      <c r="N1278" s="105">
        <v>1</v>
      </c>
      <c r="O1278" s="93" t="str">
        <f>REPLACE(INDEX(GroupVertices[Group], MATCH(Edges[[#This Row],[Vertex 1]],GroupVertices[Vertex],0)),1,1,"")</f>
        <v>1</v>
      </c>
      <c r="P1278" s="93" t="str">
        <f>REPLACE(INDEX(GroupVertices[Group], MATCH(Edges[[#This Row],[Vertex 2]],GroupVertices[Vertex],0)),1,1,"")</f>
        <v>1</v>
      </c>
    </row>
    <row r="1279" spans="1:16" ht="15.75" customHeight="1" thickTop="1" thickBot="1" x14ac:dyDescent="0.3">
      <c r="A1279" s="97" t="s">
        <v>452</v>
      </c>
      <c r="B1279" s="97" t="s">
        <v>188</v>
      </c>
      <c r="C1279" s="98"/>
      <c r="D1279" s="99">
        <v>1.1428571428571428</v>
      </c>
      <c r="E1279" s="100"/>
      <c r="F1279" s="101"/>
      <c r="G1279" s="98"/>
      <c r="H1279" s="102"/>
      <c r="I1279" s="103"/>
      <c r="J1279" s="103"/>
      <c r="K1279" s="104"/>
      <c r="L1279" s="96">
        <v>1279</v>
      </c>
      <c r="M1279" s="96"/>
      <c r="N1279" s="105">
        <v>2</v>
      </c>
      <c r="O1279" s="93" t="str">
        <f>REPLACE(INDEX(GroupVertices[Group], MATCH(Edges[[#This Row],[Vertex 1]],GroupVertices[Vertex],0)),1,1,"")</f>
        <v>1</v>
      </c>
      <c r="P1279" s="93" t="str">
        <f>REPLACE(INDEX(GroupVertices[Group], MATCH(Edges[[#This Row],[Vertex 2]],GroupVertices[Vertex],0)),1,1,"")</f>
        <v>1</v>
      </c>
    </row>
    <row r="1280" spans="1:16" ht="15.75" customHeight="1" thickTop="1" thickBot="1" x14ac:dyDescent="0.3">
      <c r="A1280" s="97" t="s">
        <v>412</v>
      </c>
      <c r="B1280" s="97" t="s">
        <v>413</v>
      </c>
      <c r="C1280" s="98"/>
      <c r="D1280" s="99">
        <v>1</v>
      </c>
      <c r="E1280" s="100"/>
      <c r="F1280" s="101"/>
      <c r="G1280" s="98"/>
      <c r="H1280" s="102"/>
      <c r="I1280" s="103"/>
      <c r="J1280" s="103"/>
      <c r="K1280" s="104"/>
      <c r="L1280" s="96">
        <v>1280</v>
      </c>
      <c r="M1280" s="96"/>
      <c r="N1280" s="105">
        <v>1</v>
      </c>
      <c r="O1280" s="93" t="str">
        <f>REPLACE(INDEX(GroupVertices[Group], MATCH(Edges[[#This Row],[Vertex 1]],GroupVertices[Vertex],0)),1,1,"")</f>
        <v>1</v>
      </c>
      <c r="P1280" s="93" t="str">
        <f>REPLACE(INDEX(GroupVertices[Group], MATCH(Edges[[#This Row],[Vertex 2]],GroupVertices[Vertex],0)),1,1,"")</f>
        <v>1</v>
      </c>
    </row>
    <row r="1281" spans="1:16" ht="15.75" customHeight="1" thickTop="1" thickBot="1" x14ac:dyDescent="0.3">
      <c r="A1281" s="97" t="s">
        <v>497</v>
      </c>
      <c r="B1281" s="97" t="s">
        <v>794</v>
      </c>
      <c r="C1281" s="98"/>
      <c r="D1281" s="99">
        <v>1.1428571428571428</v>
      </c>
      <c r="E1281" s="100"/>
      <c r="F1281" s="101"/>
      <c r="G1281" s="98"/>
      <c r="H1281" s="102"/>
      <c r="I1281" s="103"/>
      <c r="J1281" s="103"/>
      <c r="K1281" s="104"/>
      <c r="L1281" s="96">
        <v>1281</v>
      </c>
      <c r="M1281" s="96"/>
      <c r="N1281" s="105">
        <v>2</v>
      </c>
      <c r="O1281" s="93" t="str">
        <f>REPLACE(INDEX(GroupVertices[Group], MATCH(Edges[[#This Row],[Vertex 1]],GroupVertices[Vertex],0)),1,1,"")</f>
        <v>1</v>
      </c>
      <c r="P1281" s="93" t="str">
        <f>REPLACE(INDEX(GroupVertices[Group], MATCH(Edges[[#This Row],[Vertex 2]],GroupVertices[Vertex],0)),1,1,"")</f>
        <v>1</v>
      </c>
    </row>
    <row r="1282" spans="1:16" ht="15.75" customHeight="1" thickTop="1" thickBot="1" x14ac:dyDescent="0.3">
      <c r="A1282" s="97" t="s">
        <v>497</v>
      </c>
      <c r="B1282" s="97" t="s">
        <v>498</v>
      </c>
      <c r="C1282" s="98"/>
      <c r="D1282" s="99">
        <v>1.1428571428571428</v>
      </c>
      <c r="E1282" s="100"/>
      <c r="F1282" s="101"/>
      <c r="G1282" s="98"/>
      <c r="H1282" s="102"/>
      <c r="I1282" s="103"/>
      <c r="J1282" s="103"/>
      <c r="K1282" s="104"/>
      <c r="L1282" s="96">
        <v>1282</v>
      </c>
      <c r="M1282" s="96"/>
      <c r="N1282" s="105">
        <v>2</v>
      </c>
      <c r="O1282" s="93" t="str">
        <f>REPLACE(INDEX(GroupVertices[Group], MATCH(Edges[[#This Row],[Vertex 1]],GroupVertices[Vertex],0)),1,1,"")</f>
        <v>1</v>
      </c>
      <c r="P1282" s="93" t="str">
        <f>REPLACE(INDEX(GroupVertices[Group], MATCH(Edges[[#This Row],[Vertex 2]],GroupVertices[Vertex],0)),1,1,"")</f>
        <v>1</v>
      </c>
    </row>
    <row r="1283" spans="1:16" ht="15.75" customHeight="1" thickTop="1" thickBot="1" x14ac:dyDescent="0.3">
      <c r="A1283" s="97" t="s">
        <v>808</v>
      </c>
      <c r="B1283" s="97" t="s">
        <v>244</v>
      </c>
      <c r="C1283" s="98"/>
      <c r="D1283" s="99">
        <v>1</v>
      </c>
      <c r="E1283" s="100"/>
      <c r="F1283" s="101"/>
      <c r="G1283" s="98"/>
      <c r="H1283" s="102"/>
      <c r="I1283" s="103"/>
      <c r="J1283" s="103"/>
      <c r="K1283" s="104"/>
      <c r="L1283" s="96">
        <v>1283</v>
      </c>
      <c r="M1283" s="96"/>
      <c r="N1283" s="105">
        <v>1</v>
      </c>
      <c r="O1283" s="93" t="str">
        <f>REPLACE(INDEX(GroupVertices[Group], MATCH(Edges[[#This Row],[Vertex 1]],GroupVertices[Vertex],0)),1,1,"")</f>
        <v>1</v>
      </c>
      <c r="P1283" s="93" t="str">
        <f>REPLACE(INDEX(GroupVertices[Group], MATCH(Edges[[#This Row],[Vertex 2]],GroupVertices[Vertex],0)),1,1,"")</f>
        <v>1</v>
      </c>
    </row>
    <row r="1284" spans="1:16" ht="15.75" customHeight="1" thickTop="1" thickBot="1" x14ac:dyDescent="0.3">
      <c r="A1284" s="97" t="s">
        <v>588</v>
      </c>
      <c r="B1284" s="97" t="s">
        <v>589</v>
      </c>
      <c r="C1284" s="98"/>
      <c r="D1284" s="99">
        <v>1</v>
      </c>
      <c r="E1284" s="100"/>
      <c r="F1284" s="101"/>
      <c r="G1284" s="98"/>
      <c r="H1284" s="102"/>
      <c r="I1284" s="103"/>
      <c r="J1284" s="103"/>
      <c r="K1284" s="104"/>
      <c r="L1284" s="96">
        <v>1284</v>
      </c>
      <c r="M1284" s="96"/>
      <c r="N1284" s="105">
        <v>1</v>
      </c>
      <c r="O1284" s="93" t="str">
        <f>REPLACE(INDEX(GroupVertices[Group], MATCH(Edges[[#This Row],[Vertex 1]],GroupVertices[Vertex],0)),1,1,"")</f>
        <v>1</v>
      </c>
      <c r="P1284" s="93" t="str">
        <f>REPLACE(INDEX(GroupVertices[Group], MATCH(Edges[[#This Row],[Vertex 2]],GroupVertices[Vertex],0)),1,1,"")</f>
        <v>1</v>
      </c>
    </row>
    <row r="1285" spans="1:16" ht="15.75" customHeight="1" thickTop="1" thickBot="1" x14ac:dyDescent="0.3">
      <c r="A1285" s="97" t="s">
        <v>691</v>
      </c>
      <c r="B1285" s="97" t="s">
        <v>809</v>
      </c>
      <c r="C1285" s="98"/>
      <c r="D1285" s="99">
        <v>1.4285714285714286</v>
      </c>
      <c r="E1285" s="100"/>
      <c r="F1285" s="101"/>
      <c r="G1285" s="98"/>
      <c r="H1285" s="102"/>
      <c r="I1285" s="103"/>
      <c r="J1285" s="103"/>
      <c r="K1285" s="104"/>
      <c r="L1285" s="96">
        <v>1285</v>
      </c>
      <c r="M1285" s="96"/>
      <c r="N1285" s="105">
        <v>4</v>
      </c>
      <c r="O1285" s="93" t="str">
        <f>REPLACE(INDEX(GroupVertices[Group], MATCH(Edges[[#This Row],[Vertex 1]],GroupVertices[Vertex],0)),1,1,"")</f>
        <v>1</v>
      </c>
      <c r="P1285" s="93" t="str">
        <f>REPLACE(INDEX(GroupVertices[Group], MATCH(Edges[[#This Row],[Vertex 2]],GroupVertices[Vertex],0)),1,1,"")</f>
        <v>1</v>
      </c>
    </row>
    <row r="1286" spans="1:16" ht="15.75" customHeight="1" thickTop="1" thickBot="1" x14ac:dyDescent="0.3">
      <c r="A1286" s="97" t="s">
        <v>691</v>
      </c>
      <c r="B1286" s="97" t="s">
        <v>739</v>
      </c>
      <c r="C1286" s="98"/>
      <c r="D1286" s="99">
        <v>1</v>
      </c>
      <c r="E1286" s="100"/>
      <c r="F1286" s="101"/>
      <c r="G1286" s="98"/>
      <c r="H1286" s="102"/>
      <c r="I1286" s="103"/>
      <c r="J1286" s="103"/>
      <c r="K1286" s="104"/>
      <c r="L1286" s="96">
        <v>1286</v>
      </c>
      <c r="M1286" s="96"/>
      <c r="N1286" s="105">
        <v>1</v>
      </c>
      <c r="O1286" s="93" t="str">
        <f>REPLACE(INDEX(GroupVertices[Group], MATCH(Edges[[#This Row],[Vertex 1]],GroupVertices[Vertex],0)),1,1,"")</f>
        <v>1</v>
      </c>
      <c r="P1286" s="93" t="str">
        <f>REPLACE(INDEX(GroupVertices[Group], MATCH(Edges[[#This Row],[Vertex 2]],GroupVertices[Vertex],0)),1,1,"")</f>
        <v>1</v>
      </c>
    </row>
    <row r="1287" spans="1:16" ht="15.75" customHeight="1" thickTop="1" thickBot="1" x14ac:dyDescent="0.3">
      <c r="A1287" s="97" t="s">
        <v>691</v>
      </c>
      <c r="B1287" s="97" t="s">
        <v>702</v>
      </c>
      <c r="C1287" s="98"/>
      <c r="D1287" s="99">
        <v>1.1428571428571428</v>
      </c>
      <c r="E1287" s="100"/>
      <c r="F1287" s="101"/>
      <c r="G1287" s="98"/>
      <c r="H1287" s="102"/>
      <c r="I1287" s="103"/>
      <c r="J1287" s="103"/>
      <c r="K1287" s="104"/>
      <c r="L1287" s="96">
        <v>1287</v>
      </c>
      <c r="M1287" s="96"/>
      <c r="N1287" s="105">
        <v>2</v>
      </c>
      <c r="O1287" s="93" t="str">
        <f>REPLACE(INDEX(GroupVertices[Group], MATCH(Edges[[#This Row],[Vertex 1]],GroupVertices[Vertex],0)),1,1,"")</f>
        <v>1</v>
      </c>
      <c r="P1287" s="93" t="str">
        <f>REPLACE(INDEX(GroupVertices[Group], MATCH(Edges[[#This Row],[Vertex 2]],GroupVertices[Vertex],0)),1,1,"")</f>
        <v>1</v>
      </c>
    </row>
    <row r="1288" spans="1:16" ht="15.75" customHeight="1" thickTop="1" thickBot="1" x14ac:dyDescent="0.3">
      <c r="A1288" s="97" t="s">
        <v>665</v>
      </c>
      <c r="B1288" s="97" t="s">
        <v>556</v>
      </c>
      <c r="C1288" s="98"/>
      <c r="D1288" s="99">
        <v>1.1428571428571428</v>
      </c>
      <c r="E1288" s="100"/>
      <c r="F1288" s="101"/>
      <c r="G1288" s="98"/>
      <c r="H1288" s="102"/>
      <c r="I1288" s="103"/>
      <c r="J1288" s="103"/>
      <c r="K1288" s="104"/>
      <c r="L1288" s="96">
        <v>1288</v>
      </c>
      <c r="M1288" s="96"/>
      <c r="N1288" s="105">
        <v>2</v>
      </c>
      <c r="O1288" s="93" t="str">
        <f>REPLACE(INDEX(GroupVertices[Group], MATCH(Edges[[#This Row],[Vertex 1]],GroupVertices[Vertex],0)),1,1,"")</f>
        <v>12</v>
      </c>
      <c r="P1288" s="93" t="str">
        <f>REPLACE(INDEX(GroupVertices[Group], MATCH(Edges[[#This Row],[Vertex 2]],GroupVertices[Vertex],0)),1,1,"")</f>
        <v>12</v>
      </c>
    </row>
    <row r="1289" spans="1:16" ht="15.75" customHeight="1" thickTop="1" thickBot="1" x14ac:dyDescent="0.3">
      <c r="A1289" s="97" t="s">
        <v>229</v>
      </c>
      <c r="B1289" s="97" t="s">
        <v>674</v>
      </c>
      <c r="C1289" s="98"/>
      <c r="D1289" s="99">
        <v>1.1428571428571428</v>
      </c>
      <c r="E1289" s="100"/>
      <c r="F1289" s="101"/>
      <c r="G1289" s="98"/>
      <c r="H1289" s="102"/>
      <c r="I1289" s="103"/>
      <c r="J1289" s="103"/>
      <c r="K1289" s="104"/>
      <c r="L1289" s="96">
        <v>1289</v>
      </c>
      <c r="M1289" s="96"/>
      <c r="N1289" s="105">
        <v>2</v>
      </c>
      <c r="O1289" s="93" t="str">
        <f>REPLACE(INDEX(GroupVertices[Group], MATCH(Edges[[#This Row],[Vertex 1]],GroupVertices[Vertex],0)),1,1,"")</f>
        <v>2</v>
      </c>
      <c r="P1289" s="93" t="str">
        <f>REPLACE(INDEX(GroupVertices[Group], MATCH(Edges[[#This Row],[Vertex 2]],GroupVertices[Vertex],0)),1,1,"")</f>
        <v>2</v>
      </c>
    </row>
    <row r="1290" spans="1:16" ht="15.75" customHeight="1" thickTop="1" thickBot="1" x14ac:dyDescent="0.3">
      <c r="A1290" s="97" t="s">
        <v>229</v>
      </c>
      <c r="B1290" s="97" t="s">
        <v>230</v>
      </c>
      <c r="C1290" s="98"/>
      <c r="D1290" s="99">
        <v>1</v>
      </c>
      <c r="E1290" s="100"/>
      <c r="F1290" s="101"/>
      <c r="G1290" s="98"/>
      <c r="H1290" s="102"/>
      <c r="I1290" s="103"/>
      <c r="J1290" s="103"/>
      <c r="K1290" s="104"/>
      <c r="L1290" s="96">
        <v>1290</v>
      </c>
      <c r="M1290" s="96"/>
      <c r="N1290" s="105">
        <v>1</v>
      </c>
      <c r="O1290" s="93" t="str">
        <f>REPLACE(INDEX(GroupVertices[Group], MATCH(Edges[[#This Row],[Vertex 1]],GroupVertices[Vertex],0)),1,1,"")</f>
        <v>2</v>
      </c>
      <c r="P1290" s="93" t="str">
        <f>REPLACE(INDEX(GroupVertices[Group], MATCH(Edges[[#This Row],[Vertex 2]],GroupVertices[Vertex],0)),1,1,"")</f>
        <v>2</v>
      </c>
    </row>
    <row r="1291" spans="1:16" ht="15.75" customHeight="1" thickTop="1" thickBot="1" x14ac:dyDescent="0.3">
      <c r="A1291" s="97" t="s">
        <v>752</v>
      </c>
      <c r="B1291" s="97" t="s">
        <v>753</v>
      </c>
      <c r="C1291" s="98"/>
      <c r="D1291" s="99">
        <v>1.1428571428571428</v>
      </c>
      <c r="E1291" s="100"/>
      <c r="F1291" s="101"/>
      <c r="G1291" s="98"/>
      <c r="H1291" s="102"/>
      <c r="I1291" s="103"/>
      <c r="J1291" s="103"/>
      <c r="K1291" s="104"/>
      <c r="L1291" s="96">
        <v>1291</v>
      </c>
      <c r="M1291" s="96"/>
      <c r="N1291" s="105">
        <v>2</v>
      </c>
      <c r="O1291" s="93" t="str">
        <f>REPLACE(INDEX(GroupVertices[Group], MATCH(Edges[[#This Row],[Vertex 1]],GroupVertices[Vertex],0)),1,1,"")</f>
        <v>22</v>
      </c>
      <c r="P1291" s="93" t="str">
        <f>REPLACE(INDEX(GroupVertices[Group], MATCH(Edges[[#This Row],[Vertex 2]],GroupVertices[Vertex],0)),1,1,"")</f>
        <v>22</v>
      </c>
    </row>
    <row r="1292" spans="1:16" ht="15.75" customHeight="1" thickTop="1" thickBot="1" x14ac:dyDescent="0.3">
      <c r="A1292" s="97" t="s">
        <v>810</v>
      </c>
      <c r="B1292" s="97" t="s">
        <v>811</v>
      </c>
      <c r="C1292" s="98"/>
      <c r="D1292" s="99">
        <v>1</v>
      </c>
      <c r="E1292" s="100"/>
      <c r="F1292" s="101"/>
      <c r="G1292" s="98"/>
      <c r="H1292" s="102"/>
      <c r="I1292" s="103"/>
      <c r="J1292" s="103"/>
      <c r="K1292" s="104"/>
      <c r="L1292" s="96">
        <v>1292</v>
      </c>
      <c r="M1292" s="96"/>
      <c r="N1292" s="105">
        <v>1</v>
      </c>
      <c r="O1292" s="93" t="str">
        <f>REPLACE(INDEX(GroupVertices[Group], MATCH(Edges[[#This Row],[Vertex 1]],GroupVertices[Vertex],0)),1,1,"")</f>
        <v>42</v>
      </c>
      <c r="P1292" s="93" t="str">
        <f>REPLACE(INDEX(GroupVertices[Group], MATCH(Edges[[#This Row],[Vertex 2]],GroupVertices[Vertex],0)),1,1,"")</f>
        <v>42</v>
      </c>
    </row>
    <row r="1293" spans="1:16" ht="15.75" customHeight="1" thickTop="1" thickBot="1" x14ac:dyDescent="0.3">
      <c r="A1293" s="97" t="s">
        <v>801</v>
      </c>
      <c r="B1293" s="97" t="s">
        <v>583</v>
      </c>
      <c r="C1293" s="98"/>
      <c r="D1293" s="99">
        <v>1</v>
      </c>
      <c r="E1293" s="100"/>
      <c r="F1293" s="101"/>
      <c r="G1293" s="98"/>
      <c r="H1293" s="102"/>
      <c r="I1293" s="103"/>
      <c r="J1293" s="103"/>
      <c r="K1293" s="104"/>
      <c r="L1293" s="96">
        <v>1293</v>
      </c>
      <c r="M1293" s="96"/>
      <c r="N1293" s="105">
        <v>1</v>
      </c>
      <c r="O1293" s="93" t="str">
        <f>REPLACE(INDEX(GroupVertices[Group], MATCH(Edges[[#This Row],[Vertex 1]],GroupVertices[Vertex],0)),1,1,"")</f>
        <v>1</v>
      </c>
      <c r="P1293" s="93" t="str">
        <f>REPLACE(INDEX(GroupVertices[Group], MATCH(Edges[[#This Row],[Vertex 2]],GroupVertices[Vertex],0)),1,1,"")</f>
        <v>1</v>
      </c>
    </row>
    <row r="1294" spans="1:16" ht="15.75" customHeight="1" thickTop="1" thickBot="1" x14ac:dyDescent="0.3">
      <c r="A1294" s="97" t="s">
        <v>812</v>
      </c>
      <c r="B1294" s="97" t="s">
        <v>565</v>
      </c>
      <c r="C1294" s="98"/>
      <c r="D1294" s="99">
        <v>1.2857142857142856</v>
      </c>
      <c r="E1294" s="100"/>
      <c r="F1294" s="101"/>
      <c r="G1294" s="98"/>
      <c r="H1294" s="102"/>
      <c r="I1294" s="103"/>
      <c r="J1294" s="103"/>
      <c r="K1294" s="104"/>
      <c r="L1294" s="96">
        <v>1294</v>
      </c>
      <c r="M1294" s="96"/>
      <c r="N1294" s="105">
        <v>3</v>
      </c>
      <c r="O1294" s="93" t="str">
        <f>REPLACE(INDEX(GroupVertices[Group], MATCH(Edges[[#This Row],[Vertex 1]],GroupVertices[Vertex],0)),1,1,"")</f>
        <v>1</v>
      </c>
      <c r="P1294" s="93" t="str">
        <f>REPLACE(INDEX(GroupVertices[Group], MATCH(Edges[[#This Row],[Vertex 2]],GroupVertices[Vertex],0)),1,1,"")</f>
        <v>1</v>
      </c>
    </row>
    <row r="1295" spans="1:16" ht="15.75" customHeight="1" thickTop="1" thickBot="1" x14ac:dyDescent="0.3">
      <c r="A1295" s="97" t="s">
        <v>813</v>
      </c>
      <c r="B1295" s="97" t="s">
        <v>814</v>
      </c>
      <c r="C1295" s="98"/>
      <c r="D1295" s="99">
        <v>1.2857142857142856</v>
      </c>
      <c r="E1295" s="100"/>
      <c r="F1295" s="101"/>
      <c r="G1295" s="98"/>
      <c r="H1295" s="102"/>
      <c r="I1295" s="103"/>
      <c r="J1295" s="103"/>
      <c r="K1295" s="104"/>
      <c r="L1295" s="96">
        <v>1295</v>
      </c>
      <c r="M1295" s="96"/>
      <c r="N1295" s="105">
        <v>3</v>
      </c>
      <c r="O1295" s="93" t="str">
        <f>REPLACE(INDEX(GroupVertices[Group], MATCH(Edges[[#This Row],[Vertex 1]],GroupVertices[Vertex],0)),1,1,"")</f>
        <v>41</v>
      </c>
      <c r="P1295" s="93" t="str">
        <f>REPLACE(INDEX(GroupVertices[Group], MATCH(Edges[[#This Row],[Vertex 2]],GroupVertices[Vertex],0)),1,1,"")</f>
        <v>41</v>
      </c>
    </row>
    <row r="1296" spans="1:16" ht="15.75" customHeight="1" thickTop="1" thickBot="1" x14ac:dyDescent="0.3">
      <c r="A1296" s="97" t="s">
        <v>485</v>
      </c>
      <c r="B1296" s="97" t="s">
        <v>617</v>
      </c>
      <c r="C1296" s="98"/>
      <c r="D1296" s="99">
        <v>2</v>
      </c>
      <c r="E1296" s="100"/>
      <c r="F1296" s="101"/>
      <c r="G1296" s="98"/>
      <c r="H1296" s="102"/>
      <c r="I1296" s="103"/>
      <c r="J1296" s="103"/>
      <c r="K1296" s="104"/>
      <c r="L1296" s="96">
        <v>1296</v>
      </c>
      <c r="M1296" s="96"/>
      <c r="N1296" s="105">
        <v>8</v>
      </c>
      <c r="O1296" s="93" t="str">
        <f>REPLACE(INDEX(GroupVertices[Group], MATCH(Edges[[#This Row],[Vertex 1]],GroupVertices[Vertex],0)),1,1,"")</f>
        <v>1</v>
      </c>
      <c r="P1296" s="93" t="str">
        <f>REPLACE(INDEX(GroupVertices[Group], MATCH(Edges[[#This Row],[Vertex 2]],GroupVertices[Vertex],0)),1,1,"")</f>
        <v>1</v>
      </c>
    </row>
    <row r="1297" spans="1:16" ht="15.75" customHeight="1" thickTop="1" thickBot="1" x14ac:dyDescent="0.3">
      <c r="A1297" s="97" t="s">
        <v>485</v>
      </c>
      <c r="B1297" s="97" t="s">
        <v>486</v>
      </c>
      <c r="C1297" s="98"/>
      <c r="D1297" s="99">
        <v>3.1428571428571428</v>
      </c>
      <c r="E1297" s="100"/>
      <c r="F1297" s="101"/>
      <c r="G1297" s="98"/>
      <c r="H1297" s="102"/>
      <c r="I1297" s="103"/>
      <c r="J1297" s="103"/>
      <c r="K1297" s="104"/>
      <c r="L1297" s="96">
        <v>1297</v>
      </c>
      <c r="M1297" s="96"/>
      <c r="N1297" s="105">
        <v>16</v>
      </c>
      <c r="O1297" s="93" t="str">
        <f>REPLACE(INDEX(GroupVertices[Group], MATCH(Edges[[#This Row],[Vertex 1]],GroupVertices[Vertex],0)),1,1,"")</f>
        <v>1</v>
      </c>
      <c r="P1297" s="93" t="str">
        <f>REPLACE(INDEX(GroupVertices[Group], MATCH(Edges[[#This Row],[Vertex 2]],GroupVertices[Vertex],0)),1,1,"")</f>
        <v>1</v>
      </c>
    </row>
    <row r="1298" spans="1:16" ht="15.75" customHeight="1" thickTop="1" thickBot="1" x14ac:dyDescent="0.3">
      <c r="A1298" s="97" t="s">
        <v>485</v>
      </c>
      <c r="B1298" s="97" t="s">
        <v>487</v>
      </c>
      <c r="C1298" s="98"/>
      <c r="D1298" s="99">
        <v>1.4285714285714286</v>
      </c>
      <c r="E1298" s="100"/>
      <c r="F1298" s="101"/>
      <c r="G1298" s="98"/>
      <c r="H1298" s="102"/>
      <c r="I1298" s="103"/>
      <c r="J1298" s="103"/>
      <c r="K1298" s="104"/>
      <c r="L1298" s="96">
        <v>1298</v>
      </c>
      <c r="M1298" s="96"/>
      <c r="N1298" s="105">
        <v>4</v>
      </c>
      <c r="O1298" s="93" t="str">
        <f>REPLACE(INDEX(GroupVertices[Group], MATCH(Edges[[#This Row],[Vertex 1]],GroupVertices[Vertex],0)),1,1,"")</f>
        <v>1</v>
      </c>
      <c r="P1298" s="93" t="str">
        <f>REPLACE(INDEX(GroupVertices[Group], MATCH(Edges[[#This Row],[Vertex 2]],GroupVertices[Vertex],0)),1,1,"")</f>
        <v>1</v>
      </c>
    </row>
    <row r="1299" spans="1:16" ht="15.75" customHeight="1" thickTop="1" thickBot="1" x14ac:dyDescent="0.3">
      <c r="A1299" s="97" t="s">
        <v>617</v>
      </c>
      <c r="B1299" s="97" t="s">
        <v>486</v>
      </c>
      <c r="C1299" s="98"/>
      <c r="D1299" s="99">
        <v>3</v>
      </c>
      <c r="E1299" s="100"/>
      <c r="F1299" s="101"/>
      <c r="G1299" s="98"/>
      <c r="H1299" s="102"/>
      <c r="I1299" s="103"/>
      <c r="J1299" s="103"/>
      <c r="K1299" s="104"/>
      <c r="L1299" s="96">
        <v>1299</v>
      </c>
      <c r="M1299" s="96"/>
      <c r="N1299" s="105">
        <v>15</v>
      </c>
      <c r="O1299" s="93" t="str">
        <f>REPLACE(INDEX(GroupVertices[Group], MATCH(Edges[[#This Row],[Vertex 1]],GroupVertices[Vertex],0)),1,1,"")</f>
        <v>1</v>
      </c>
      <c r="P1299" s="93" t="str">
        <f>REPLACE(INDEX(GroupVertices[Group], MATCH(Edges[[#This Row],[Vertex 2]],GroupVertices[Vertex],0)),1,1,"")</f>
        <v>1</v>
      </c>
    </row>
    <row r="1300" spans="1:16" ht="15.75" customHeight="1" thickTop="1" thickBot="1" x14ac:dyDescent="0.3">
      <c r="A1300" s="97" t="s">
        <v>617</v>
      </c>
      <c r="B1300" s="97" t="s">
        <v>487</v>
      </c>
      <c r="C1300" s="98"/>
      <c r="D1300" s="99">
        <v>1.2857142857142856</v>
      </c>
      <c r="E1300" s="100"/>
      <c r="F1300" s="101"/>
      <c r="G1300" s="98"/>
      <c r="H1300" s="102"/>
      <c r="I1300" s="103"/>
      <c r="J1300" s="103"/>
      <c r="K1300" s="104"/>
      <c r="L1300" s="96">
        <v>1300</v>
      </c>
      <c r="M1300" s="96"/>
      <c r="N1300" s="105">
        <v>3</v>
      </c>
      <c r="O1300" s="93" t="str">
        <f>REPLACE(INDEX(GroupVertices[Group], MATCH(Edges[[#This Row],[Vertex 1]],GroupVertices[Vertex],0)),1,1,"")</f>
        <v>1</v>
      </c>
      <c r="P1300" s="93" t="str">
        <f>REPLACE(INDEX(GroupVertices[Group], MATCH(Edges[[#This Row],[Vertex 2]],GroupVertices[Vertex],0)),1,1,"")</f>
        <v>1</v>
      </c>
    </row>
    <row r="1301" spans="1:16" ht="15.75" customHeight="1" thickTop="1" thickBot="1" x14ac:dyDescent="0.3">
      <c r="A1301" s="97" t="s">
        <v>815</v>
      </c>
      <c r="B1301" s="97" t="s">
        <v>816</v>
      </c>
      <c r="C1301" s="98"/>
      <c r="D1301" s="99">
        <v>1.1428571428571428</v>
      </c>
      <c r="E1301" s="100"/>
      <c r="F1301" s="101"/>
      <c r="G1301" s="98"/>
      <c r="H1301" s="102"/>
      <c r="I1301" s="103"/>
      <c r="J1301" s="103"/>
      <c r="K1301" s="104"/>
      <c r="L1301" s="96">
        <v>1301</v>
      </c>
      <c r="M1301" s="96"/>
      <c r="N1301" s="105">
        <v>2</v>
      </c>
      <c r="O1301" s="93" t="str">
        <f>REPLACE(INDEX(GroupVertices[Group], MATCH(Edges[[#This Row],[Vertex 1]],GroupVertices[Vertex],0)),1,1,"")</f>
        <v>40</v>
      </c>
      <c r="P1301" s="93" t="str">
        <f>REPLACE(INDEX(GroupVertices[Group], MATCH(Edges[[#This Row],[Vertex 2]],GroupVertices[Vertex],0)),1,1,"")</f>
        <v>40</v>
      </c>
    </row>
    <row r="1302" spans="1:16" ht="15.75" customHeight="1" thickTop="1" thickBot="1" x14ac:dyDescent="0.3">
      <c r="A1302" s="97" t="s">
        <v>486</v>
      </c>
      <c r="B1302" s="97" t="s">
        <v>487</v>
      </c>
      <c r="C1302" s="98"/>
      <c r="D1302" s="99">
        <v>1.5714285714285714</v>
      </c>
      <c r="E1302" s="100"/>
      <c r="F1302" s="101"/>
      <c r="G1302" s="98"/>
      <c r="H1302" s="102"/>
      <c r="I1302" s="103"/>
      <c r="J1302" s="103"/>
      <c r="K1302" s="104"/>
      <c r="L1302" s="96">
        <v>1302</v>
      </c>
      <c r="M1302" s="96"/>
      <c r="N1302" s="105">
        <v>5</v>
      </c>
      <c r="O1302" s="93" t="str">
        <f>REPLACE(INDEX(GroupVertices[Group], MATCH(Edges[[#This Row],[Vertex 1]],GroupVertices[Vertex],0)),1,1,"")</f>
        <v>1</v>
      </c>
      <c r="P1302" s="93" t="str">
        <f>REPLACE(INDEX(GroupVertices[Group], MATCH(Edges[[#This Row],[Vertex 2]],GroupVertices[Vertex],0)),1,1,"")</f>
        <v>1</v>
      </c>
    </row>
    <row r="1303" spans="1:16" ht="15.75" customHeight="1" thickTop="1" thickBot="1" x14ac:dyDescent="0.3">
      <c r="A1303" s="97" t="s">
        <v>484</v>
      </c>
      <c r="B1303" s="97" t="s">
        <v>362</v>
      </c>
      <c r="C1303" s="98"/>
      <c r="D1303" s="99">
        <v>1.2857142857142856</v>
      </c>
      <c r="E1303" s="100"/>
      <c r="F1303" s="101"/>
      <c r="G1303" s="98"/>
      <c r="H1303" s="102"/>
      <c r="I1303" s="103"/>
      <c r="J1303" s="103"/>
      <c r="K1303" s="104"/>
      <c r="L1303" s="96">
        <v>1303</v>
      </c>
      <c r="M1303" s="96"/>
      <c r="N1303" s="105">
        <v>3</v>
      </c>
      <c r="O1303" s="93" t="str">
        <f>REPLACE(INDEX(GroupVertices[Group], MATCH(Edges[[#This Row],[Vertex 1]],GroupVertices[Vertex],0)),1,1,"")</f>
        <v>1</v>
      </c>
      <c r="P1303" s="93" t="str">
        <f>REPLACE(INDEX(GroupVertices[Group], MATCH(Edges[[#This Row],[Vertex 2]],GroupVertices[Vertex],0)),1,1,"")</f>
        <v>1</v>
      </c>
    </row>
    <row r="1304" spans="1:16" ht="15.75" customHeight="1" thickTop="1" thickBot="1" x14ac:dyDescent="0.3">
      <c r="A1304" s="97" t="s">
        <v>349</v>
      </c>
      <c r="B1304" s="97" t="s">
        <v>351</v>
      </c>
      <c r="C1304" s="98"/>
      <c r="D1304" s="99">
        <v>1.7142857142857144</v>
      </c>
      <c r="E1304" s="100"/>
      <c r="F1304" s="101"/>
      <c r="G1304" s="98"/>
      <c r="H1304" s="102"/>
      <c r="I1304" s="103"/>
      <c r="J1304" s="103"/>
      <c r="K1304" s="104"/>
      <c r="L1304" s="96">
        <v>1304</v>
      </c>
      <c r="M1304" s="96"/>
      <c r="N1304" s="105">
        <v>6</v>
      </c>
      <c r="O1304" s="93" t="str">
        <f>REPLACE(INDEX(GroupVertices[Group], MATCH(Edges[[#This Row],[Vertex 1]],GroupVertices[Vertex],0)),1,1,"")</f>
        <v>1</v>
      </c>
      <c r="P1304" s="93" t="str">
        <f>REPLACE(INDEX(GroupVertices[Group], MATCH(Edges[[#This Row],[Vertex 2]],GroupVertices[Vertex],0)),1,1,"")</f>
        <v>1</v>
      </c>
    </row>
    <row r="1305" spans="1:16" ht="15.75" customHeight="1" thickTop="1" thickBot="1" x14ac:dyDescent="0.3">
      <c r="A1305" s="97" t="s">
        <v>817</v>
      </c>
      <c r="B1305" s="97" t="s">
        <v>575</v>
      </c>
      <c r="C1305" s="98"/>
      <c r="D1305" s="99">
        <v>1.1428571428571428</v>
      </c>
      <c r="E1305" s="100"/>
      <c r="F1305" s="101"/>
      <c r="G1305" s="98"/>
      <c r="H1305" s="102"/>
      <c r="I1305" s="103"/>
      <c r="J1305" s="103"/>
      <c r="K1305" s="104"/>
      <c r="L1305" s="96">
        <v>1305</v>
      </c>
      <c r="M1305" s="96"/>
      <c r="N1305" s="105">
        <v>2</v>
      </c>
      <c r="O1305" s="93" t="str">
        <f>REPLACE(INDEX(GroupVertices[Group], MATCH(Edges[[#This Row],[Vertex 1]],GroupVertices[Vertex],0)),1,1,"")</f>
        <v>1</v>
      </c>
      <c r="P1305" s="93" t="str">
        <f>REPLACE(INDEX(GroupVertices[Group], MATCH(Edges[[#This Row],[Vertex 2]],GroupVertices[Vertex],0)),1,1,"")</f>
        <v>1</v>
      </c>
    </row>
    <row r="1306" spans="1:16" ht="15.75" customHeight="1" thickTop="1" thickBot="1" x14ac:dyDescent="0.3">
      <c r="A1306" s="97" t="s">
        <v>672</v>
      </c>
      <c r="B1306" s="97" t="s">
        <v>770</v>
      </c>
      <c r="C1306" s="98"/>
      <c r="D1306" s="99">
        <v>1.2857142857142856</v>
      </c>
      <c r="E1306" s="100"/>
      <c r="F1306" s="101"/>
      <c r="G1306" s="98"/>
      <c r="H1306" s="102"/>
      <c r="I1306" s="103"/>
      <c r="J1306" s="103"/>
      <c r="K1306" s="104"/>
      <c r="L1306" s="96">
        <v>1306</v>
      </c>
      <c r="M1306" s="96"/>
      <c r="N1306" s="105">
        <v>3</v>
      </c>
      <c r="O1306" s="93" t="str">
        <f>REPLACE(INDEX(GroupVertices[Group], MATCH(Edges[[#This Row],[Vertex 1]],GroupVertices[Vertex],0)),1,1,"")</f>
        <v>1</v>
      </c>
      <c r="P1306" s="93" t="str">
        <f>REPLACE(INDEX(GroupVertices[Group], MATCH(Edges[[#This Row],[Vertex 2]],GroupVertices[Vertex],0)),1,1,"")</f>
        <v>1</v>
      </c>
    </row>
    <row r="1307" spans="1:16" ht="15.75" customHeight="1" thickTop="1" thickBot="1" x14ac:dyDescent="0.3">
      <c r="A1307" s="97" t="s">
        <v>316</v>
      </c>
      <c r="B1307" s="97" t="s">
        <v>206</v>
      </c>
      <c r="C1307" s="98"/>
      <c r="D1307" s="99">
        <v>1.1428571428571428</v>
      </c>
      <c r="E1307" s="100"/>
      <c r="F1307" s="101"/>
      <c r="G1307" s="98"/>
      <c r="H1307" s="102"/>
      <c r="I1307" s="103"/>
      <c r="J1307" s="103"/>
      <c r="K1307" s="104"/>
      <c r="L1307" s="96">
        <v>1307</v>
      </c>
      <c r="M1307" s="96"/>
      <c r="N1307" s="105">
        <v>2</v>
      </c>
      <c r="O1307" s="93" t="str">
        <f>REPLACE(INDEX(GroupVertices[Group], MATCH(Edges[[#This Row],[Vertex 1]],GroupVertices[Vertex],0)),1,1,"")</f>
        <v>1</v>
      </c>
      <c r="P1307" s="93" t="str">
        <f>REPLACE(INDEX(GroupVertices[Group], MATCH(Edges[[#This Row],[Vertex 2]],GroupVertices[Vertex],0)),1,1,"")</f>
        <v>1</v>
      </c>
    </row>
    <row r="1308" spans="1:16" ht="15.75" customHeight="1" thickTop="1" thickBot="1" x14ac:dyDescent="0.3">
      <c r="A1308" s="97" t="s">
        <v>316</v>
      </c>
      <c r="B1308" s="97" t="s">
        <v>331</v>
      </c>
      <c r="C1308" s="98"/>
      <c r="D1308" s="99">
        <v>1.1428571428571428</v>
      </c>
      <c r="E1308" s="100"/>
      <c r="F1308" s="101"/>
      <c r="G1308" s="98"/>
      <c r="H1308" s="102"/>
      <c r="I1308" s="103"/>
      <c r="J1308" s="103"/>
      <c r="K1308" s="104"/>
      <c r="L1308" s="96">
        <v>1308</v>
      </c>
      <c r="M1308" s="96"/>
      <c r="N1308" s="105">
        <v>2</v>
      </c>
      <c r="O1308" s="93" t="str">
        <f>REPLACE(INDEX(GroupVertices[Group], MATCH(Edges[[#This Row],[Vertex 1]],GroupVertices[Vertex],0)),1,1,"")</f>
        <v>1</v>
      </c>
      <c r="P1308" s="93" t="str">
        <f>REPLACE(INDEX(GroupVertices[Group], MATCH(Edges[[#This Row],[Vertex 2]],GroupVertices[Vertex],0)),1,1,"")</f>
        <v>1</v>
      </c>
    </row>
    <row r="1309" spans="1:16" ht="15.75" customHeight="1" thickTop="1" thickBot="1" x14ac:dyDescent="0.3">
      <c r="A1309" s="97" t="s">
        <v>316</v>
      </c>
      <c r="B1309" s="97" t="s">
        <v>796</v>
      </c>
      <c r="C1309" s="98"/>
      <c r="D1309" s="99">
        <v>1.5714285714285714</v>
      </c>
      <c r="E1309" s="100"/>
      <c r="F1309" s="101"/>
      <c r="G1309" s="98"/>
      <c r="H1309" s="102"/>
      <c r="I1309" s="103"/>
      <c r="J1309" s="103"/>
      <c r="K1309" s="104"/>
      <c r="L1309" s="96">
        <v>1309</v>
      </c>
      <c r="M1309" s="96"/>
      <c r="N1309" s="105">
        <v>5</v>
      </c>
      <c r="O1309" s="93" t="str">
        <f>REPLACE(INDEX(GroupVertices[Group], MATCH(Edges[[#This Row],[Vertex 1]],GroupVertices[Vertex],0)),1,1,"")</f>
        <v>1</v>
      </c>
      <c r="P1309" s="93" t="str">
        <f>REPLACE(INDEX(GroupVertices[Group], MATCH(Edges[[#This Row],[Vertex 2]],GroupVertices[Vertex],0)),1,1,"")</f>
        <v>1</v>
      </c>
    </row>
    <row r="1310" spans="1:16" ht="15.75" customHeight="1" thickTop="1" thickBot="1" x14ac:dyDescent="0.3">
      <c r="A1310" s="97" t="s">
        <v>316</v>
      </c>
      <c r="B1310" s="97" t="s">
        <v>433</v>
      </c>
      <c r="C1310" s="98"/>
      <c r="D1310" s="99">
        <v>1.1428571428571428</v>
      </c>
      <c r="E1310" s="100"/>
      <c r="F1310" s="101"/>
      <c r="G1310" s="98"/>
      <c r="H1310" s="102"/>
      <c r="I1310" s="103"/>
      <c r="J1310" s="103"/>
      <c r="K1310" s="104"/>
      <c r="L1310" s="96">
        <v>1310</v>
      </c>
      <c r="M1310" s="96"/>
      <c r="N1310" s="105">
        <v>2</v>
      </c>
      <c r="O1310" s="93" t="str">
        <f>REPLACE(INDEX(GroupVertices[Group], MATCH(Edges[[#This Row],[Vertex 1]],GroupVertices[Vertex],0)),1,1,"")</f>
        <v>1</v>
      </c>
      <c r="P1310" s="93" t="str">
        <f>REPLACE(INDEX(GroupVertices[Group], MATCH(Edges[[#This Row],[Vertex 2]],GroupVertices[Vertex],0)),1,1,"")</f>
        <v>1</v>
      </c>
    </row>
    <row r="1311" spans="1:16" ht="15.75" customHeight="1" thickTop="1" thickBot="1" x14ac:dyDescent="0.3">
      <c r="A1311" s="97" t="s">
        <v>543</v>
      </c>
      <c r="B1311" s="97" t="s">
        <v>326</v>
      </c>
      <c r="C1311" s="98"/>
      <c r="D1311" s="99">
        <v>1.4285714285714286</v>
      </c>
      <c r="E1311" s="100"/>
      <c r="F1311" s="101"/>
      <c r="G1311" s="98"/>
      <c r="H1311" s="102"/>
      <c r="I1311" s="103"/>
      <c r="J1311" s="103"/>
      <c r="K1311" s="104"/>
      <c r="L1311" s="96">
        <v>1311</v>
      </c>
      <c r="M1311" s="96"/>
      <c r="N1311" s="105">
        <v>4</v>
      </c>
      <c r="O1311" s="93" t="str">
        <f>REPLACE(INDEX(GroupVertices[Group], MATCH(Edges[[#This Row],[Vertex 1]],GroupVertices[Vertex],0)),1,1,"")</f>
        <v>1</v>
      </c>
      <c r="P1311" s="93" t="str">
        <f>REPLACE(INDEX(GroupVertices[Group], MATCH(Edges[[#This Row],[Vertex 2]],GroupVertices[Vertex],0)),1,1,"")</f>
        <v>1</v>
      </c>
    </row>
    <row r="1312" spans="1:16" ht="15.75" customHeight="1" thickTop="1" thickBot="1" x14ac:dyDescent="0.3">
      <c r="A1312" s="97" t="s">
        <v>818</v>
      </c>
      <c r="B1312" s="97" t="s">
        <v>778</v>
      </c>
      <c r="C1312" s="98"/>
      <c r="D1312" s="99">
        <v>1.4285714285714286</v>
      </c>
      <c r="E1312" s="100"/>
      <c r="F1312" s="101"/>
      <c r="G1312" s="98"/>
      <c r="H1312" s="102"/>
      <c r="I1312" s="103"/>
      <c r="J1312" s="103"/>
      <c r="K1312" s="104"/>
      <c r="L1312" s="96">
        <v>1312</v>
      </c>
      <c r="M1312" s="96"/>
      <c r="N1312" s="105">
        <v>4</v>
      </c>
      <c r="O1312" s="93" t="str">
        <f>REPLACE(INDEX(GroupVertices[Group], MATCH(Edges[[#This Row],[Vertex 1]],GroupVertices[Vertex],0)),1,1,"")</f>
        <v>29</v>
      </c>
      <c r="P1312" s="93" t="str">
        <f>REPLACE(INDEX(GroupVertices[Group], MATCH(Edges[[#This Row],[Vertex 2]],GroupVertices[Vertex],0)),1,1,"")</f>
        <v>29</v>
      </c>
    </row>
    <row r="1313" spans="1:16" ht="15.75" customHeight="1" thickTop="1" thickBot="1" x14ac:dyDescent="0.3">
      <c r="A1313" s="97" t="s">
        <v>819</v>
      </c>
      <c r="B1313" s="97" t="s">
        <v>820</v>
      </c>
      <c r="C1313" s="98"/>
      <c r="D1313" s="99">
        <v>1</v>
      </c>
      <c r="E1313" s="100"/>
      <c r="F1313" s="101"/>
      <c r="G1313" s="98"/>
      <c r="H1313" s="102"/>
      <c r="I1313" s="103"/>
      <c r="J1313" s="103"/>
      <c r="K1313" s="104"/>
      <c r="L1313" s="96">
        <v>1313</v>
      </c>
      <c r="M1313" s="96"/>
      <c r="N1313" s="105">
        <v>1</v>
      </c>
      <c r="O1313" s="93" t="str">
        <f>REPLACE(INDEX(GroupVertices[Group], MATCH(Edges[[#This Row],[Vertex 1]],GroupVertices[Vertex],0)),1,1,"")</f>
        <v>1</v>
      </c>
      <c r="P1313" s="93" t="str">
        <f>REPLACE(INDEX(GroupVertices[Group], MATCH(Edges[[#This Row],[Vertex 2]],GroupVertices[Vertex],0)),1,1,"")</f>
        <v>1</v>
      </c>
    </row>
    <row r="1314" spans="1:16" ht="15.75" customHeight="1" thickTop="1" thickBot="1" x14ac:dyDescent="0.3">
      <c r="A1314" s="97" t="s">
        <v>205</v>
      </c>
      <c r="B1314" s="97" t="s">
        <v>821</v>
      </c>
      <c r="C1314" s="98"/>
      <c r="D1314" s="99">
        <v>1</v>
      </c>
      <c r="E1314" s="100"/>
      <c r="F1314" s="101"/>
      <c r="G1314" s="98"/>
      <c r="H1314" s="102"/>
      <c r="I1314" s="103"/>
      <c r="J1314" s="103"/>
      <c r="K1314" s="104"/>
      <c r="L1314" s="96">
        <v>1314</v>
      </c>
      <c r="M1314" s="96"/>
      <c r="N1314" s="105">
        <v>1</v>
      </c>
      <c r="O1314" s="93" t="str">
        <f>REPLACE(INDEX(GroupVertices[Group], MATCH(Edges[[#This Row],[Vertex 1]],GroupVertices[Vertex],0)),1,1,"")</f>
        <v>1</v>
      </c>
      <c r="P1314" s="93" t="str">
        <f>REPLACE(INDEX(GroupVertices[Group], MATCH(Edges[[#This Row],[Vertex 2]],GroupVertices[Vertex],0)),1,1,"")</f>
        <v>1</v>
      </c>
    </row>
    <row r="1315" spans="1:16" ht="15.75" customHeight="1" thickTop="1" thickBot="1" x14ac:dyDescent="0.3">
      <c r="A1315" s="97" t="s">
        <v>205</v>
      </c>
      <c r="B1315" s="97" t="s">
        <v>206</v>
      </c>
      <c r="C1315" s="98"/>
      <c r="D1315" s="99">
        <v>1.5714285714285714</v>
      </c>
      <c r="E1315" s="100"/>
      <c r="F1315" s="101"/>
      <c r="G1315" s="98"/>
      <c r="H1315" s="102"/>
      <c r="I1315" s="103"/>
      <c r="J1315" s="103"/>
      <c r="K1315" s="104"/>
      <c r="L1315" s="96">
        <v>1315</v>
      </c>
      <c r="M1315" s="96"/>
      <c r="N1315" s="105">
        <v>5</v>
      </c>
      <c r="O1315" s="93" t="str">
        <f>REPLACE(INDEX(GroupVertices[Group], MATCH(Edges[[#This Row],[Vertex 1]],GroupVertices[Vertex],0)),1,1,"")</f>
        <v>1</v>
      </c>
      <c r="P1315" s="93" t="str">
        <f>REPLACE(INDEX(GroupVertices[Group], MATCH(Edges[[#This Row],[Vertex 2]],GroupVertices[Vertex],0)),1,1,"")</f>
        <v>1</v>
      </c>
    </row>
    <row r="1316" spans="1:16" ht="15.75" customHeight="1" thickTop="1" thickBot="1" x14ac:dyDescent="0.3">
      <c r="A1316" s="97" t="s">
        <v>205</v>
      </c>
      <c r="B1316" s="97" t="s">
        <v>322</v>
      </c>
      <c r="C1316" s="98"/>
      <c r="D1316" s="99">
        <v>1.2857142857142856</v>
      </c>
      <c r="E1316" s="100"/>
      <c r="F1316" s="101"/>
      <c r="G1316" s="98"/>
      <c r="H1316" s="102"/>
      <c r="I1316" s="103"/>
      <c r="J1316" s="103"/>
      <c r="K1316" s="104"/>
      <c r="L1316" s="96">
        <v>1316</v>
      </c>
      <c r="M1316" s="96"/>
      <c r="N1316" s="105">
        <v>3</v>
      </c>
      <c r="O1316" s="93" t="str">
        <f>REPLACE(INDEX(GroupVertices[Group], MATCH(Edges[[#This Row],[Vertex 1]],GroupVertices[Vertex],0)),1,1,"")</f>
        <v>1</v>
      </c>
      <c r="P1316" s="93" t="str">
        <f>REPLACE(INDEX(GroupVertices[Group], MATCH(Edges[[#This Row],[Vertex 2]],GroupVertices[Vertex],0)),1,1,"")</f>
        <v>1</v>
      </c>
    </row>
    <row r="1317" spans="1:16" ht="15.75" customHeight="1" thickTop="1" thickBot="1" x14ac:dyDescent="0.3">
      <c r="A1317" s="97" t="s">
        <v>205</v>
      </c>
      <c r="B1317" s="97" t="s">
        <v>822</v>
      </c>
      <c r="C1317" s="98"/>
      <c r="D1317" s="99">
        <v>1.1428571428571428</v>
      </c>
      <c r="E1317" s="100"/>
      <c r="F1317" s="101"/>
      <c r="G1317" s="98"/>
      <c r="H1317" s="102"/>
      <c r="I1317" s="103"/>
      <c r="J1317" s="103"/>
      <c r="K1317" s="104"/>
      <c r="L1317" s="96">
        <v>1317</v>
      </c>
      <c r="M1317" s="96"/>
      <c r="N1317" s="105">
        <v>2</v>
      </c>
      <c r="O1317" s="93" t="str">
        <f>REPLACE(INDEX(GroupVertices[Group], MATCH(Edges[[#This Row],[Vertex 1]],GroupVertices[Vertex],0)),1,1,"")</f>
        <v>1</v>
      </c>
      <c r="P1317" s="93" t="str">
        <f>REPLACE(INDEX(GroupVertices[Group], MATCH(Edges[[#This Row],[Vertex 2]],GroupVertices[Vertex],0)),1,1,"")</f>
        <v>1</v>
      </c>
    </row>
    <row r="1318" spans="1:16" ht="15.75" customHeight="1" thickTop="1" thickBot="1" x14ac:dyDescent="0.3">
      <c r="A1318" s="97" t="s">
        <v>205</v>
      </c>
      <c r="B1318" s="97" t="s">
        <v>656</v>
      </c>
      <c r="C1318" s="98"/>
      <c r="D1318" s="99">
        <v>1.1428571428571428</v>
      </c>
      <c r="E1318" s="100"/>
      <c r="F1318" s="101"/>
      <c r="G1318" s="98"/>
      <c r="H1318" s="102"/>
      <c r="I1318" s="103"/>
      <c r="J1318" s="103"/>
      <c r="K1318" s="104"/>
      <c r="L1318" s="96">
        <v>1318</v>
      </c>
      <c r="M1318" s="96"/>
      <c r="N1318" s="105">
        <v>2</v>
      </c>
      <c r="O1318" s="93" t="str">
        <f>REPLACE(INDEX(GroupVertices[Group], MATCH(Edges[[#This Row],[Vertex 1]],GroupVertices[Vertex],0)),1,1,"")</f>
        <v>1</v>
      </c>
      <c r="P1318" s="93" t="str">
        <f>REPLACE(INDEX(GroupVertices[Group], MATCH(Edges[[#This Row],[Vertex 2]],GroupVertices[Vertex],0)),1,1,"")</f>
        <v>1</v>
      </c>
    </row>
    <row r="1319" spans="1:16" ht="15.75" customHeight="1" thickTop="1" thickBot="1" x14ac:dyDescent="0.3">
      <c r="A1319" s="97" t="s">
        <v>205</v>
      </c>
      <c r="B1319" s="97" t="s">
        <v>252</v>
      </c>
      <c r="C1319" s="98"/>
      <c r="D1319" s="99">
        <v>1.7142857142857144</v>
      </c>
      <c r="E1319" s="100"/>
      <c r="F1319" s="101"/>
      <c r="G1319" s="98"/>
      <c r="H1319" s="102"/>
      <c r="I1319" s="103"/>
      <c r="J1319" s="103"/>
      <c r="K1319" s="104"/>
      <c r="L1319" s="96">
        <v>1319</v>
      </c>
      <c r="M1319" s="96"/>
      <c r="N1319" s="105">
        <v>6</v>
      </c>
      <c r="O1319" s="93" t="str">
        <f>REPLACE(INDEX(GroupVertices[Group], MATCH(Edges[[#This Row],[Vertex 1]],GroupVertices[Vertex],0)),1,1,"")</f>
        <v>1</v>
      </c>
      <c r="P1319" s="93" t="str">
        <f>REPLACE(INDEX(GroupVertices[Group], MATCH(Edges[[#This Row],[Vertex 2]],GroupVertices[Vertex],0)),1,1,"")</f>
        <v>1</v>
      </c>
    </row>
    <row r="1320" spans="1:16" ht="15.75" customHeight="1" thickTop="1" thickBot="1" x14ac:dyDescent="0.3">
      <c r="A1320" s="97" t="s">
        <v>205</v>
      </c>
      <c r="B1320" s="97" t="s">
        <v>823</v>
      </c>
      <c r="C1320" s="98"/>
      <c r="D1320" s="99">
        <v>1.2857142857142856</v>
      </c>
      <c r="E1320" s="100"/>
      <c r="F1320" s="101"/>
      <c r="G1320" s="98"/>
      <c r="H1320" s="102"/>
      <c r="I1320" s="103"/>
      <c r="J1320" s="103"/>
      <c r="K1320" s="104"/>
      <c r="L1320" s="96">
        <v>1320</v>
      </c>
      <c r="M1320" s="96"/>
      <c r="N1320" s="105">
        <v>3</v>
      </c>
      <c r="O1320" s="93" t="str">
        <f>REPLACE(INDEX(GroupVertices[Group], MATCH(Edges[[#This Row],[Vertex 1]],GroupVertices[Vertex],0)),1,1,"")</f>
        <v>1</v>
      </c>
      <c r="P1320" s="93" t="str">
        <f>REPLACE(INDEX(GroupVertices[Group], MATCH(Edges[[#This Row],[Vertex 2]],GroupVertices[Vertex],0)),1,1,"")</f>
        <v>1</v>
      </c>
    </row>
    <row r="1321" spans="1:16" ht="15.75" customHeight="1" thickTop="1" thickBot="1" x14ac:dyDescent="0.3">
      <c r="A1321" s="97" t="s">
        <v>785</v>
      </c>
      <c r="B1321" s="97" t="s">
        <v>930</v>
      </c>
      <c r="C1321" s="98"/>
      <c r="D1321" s="99">
        <v>1</v>
      </c>
      <c r="E1321" s="100"/>
      <c r="F1321" s="101"/>
      <c r="G1321" s="98"/>
      <c r="H1321" s="102"/>
      <c r="I1321" s="103"/>
      <c r="J1321" s="103"/>
      <c r="K1321" s="104"/>
      <c r="L1321" s="96">
        <v>1321</v>
      </c>
      <c r="M1321" s="96"/>
      <c r="N1321" s="105">
        <v>1</v>
      </c>
      <c r="O1321" s="93" t="str">
        <f>REPLACE(INDEX(GroupVertices[Group], MATCH(Edges[[#This Row],[Vertex 1]],GroupVertices[Vertex],0)),1,1,"")</f>
        <v>25</v>
      </c>
      <c r="P1321" s="93" t="str">
        <f>REPLACE(INDEX(GroupVertices[Group], MATCH(Edges[[#This Row],[Vertex 2]],GroupVertices[Vertex],0)),1,1,"")</f>
        <v>25</v>
      </c>
    </row>
    <row r="1322" spans="1:16" ht="15.75" customHeight="1" thickTop="1" thickBot="1" x14ac:dyDescent="0.3">
      <c r="A1322" s="97" t="s">
        <v>800</v>
      </c>
      <c r="B1322" s="97" t="s">
        <v>650</v>
      </c>
      <c r="C1322" s="98"/>
      <c r="D1322" s="99">
        <v>1.2857142857142856</v>
      </c>
      <c r="E1322" s="100"/>
      <c r="F1322" s="101"/>
      <c r="G1322" s="98"/>
      <c r="H1322" s="102"/>
      <c r="I1322" s="103"/>
      <c r="J1322" s="103"/>
      <c r="K1322" s="104"/>
      <c r="L1322" s="96">
        <v>1322</v>
      </c>
      <c r="M1322" s="96"/>
      <c r="N1322" s="105">
        <v>3</v>
      </c>
      <c r="O1322" s="93" t="str">
        <f>REPLACE(INDEX(GroupVertices[Group], MATCH(Edges[[#This Row],[Vertex 1]],GroupVertices[Vertex],0)),1,1,"")</f>
        <v>1</v>
      </c>
      <c r="P1322" s="93" t="str">
        <f>REPLACE(INDEX(GroupVertices[Group], MATCH(Edges[[#This Row],[Vertex 2]],GroupVertices[Vertex],0)),1,1,"")</f>
        <v>1</v>
      </c>
    </row>
    <row r="1323" spans="1:16" ht="15.75" customHeight="1" thickTop="1" thickBot="1" x14ac:dyDescent="0.3">
      <c r="A1323" s="97" t="s">
        <v>824</v>
      </c>
      <c r="B1323" s="97" t="s">
        <v>825</v>
      </c>
      <c r="C1323" s="98"/>
      <c r="D1323" s="99">
        <v>1</v>
      </c>
      <c r="E1323" s="100"/>
      <c r="F1323" s="101"/>
      <c r="G1323" s="98"/>
      <c r="H1323" s="102"/>
      <c r="I1323" s="103"/>
      <c r="J1323" s="103"/>
      <c r="K1323" s="104"/>
      <c r="L1323" s="96">
        <v>1323</v>
      </c>
      <c r="M1323" s="96"/>
      <c r="N1323" s="105">
        <v>1</v>
      </c>
      <c r="O1323" s="93" t="str">
        <f>REPLACE(INDEX(GroupVertices[Group], MATCH(Edges[[#This Row],[Vertex 1]],GroupVertices[Vertex],0)),1,1,"")</f>
        <v>1</v>
      </c>
      <c r="P1323" s="93" t="str">
        <f>REPLACE(INDEX(GroupVertices[Group], MATCH(Edges[[#This Row],[Vertex 2]],GroupVertices[Vertex],0)),1,1,"")</f>
        <v>1</v>
      </c>
    </row>
    <row r="1324" spans="1:16" ht="15.75" customHeight="1" thickTop="1" thickBot="1" x14ac:dyDescent="0.3">
      <c r="A1324" s="97" t="s">
        <v>824</v>
      </c>
      <c r="B1324" s="97" t="s">
        <v>826</v>
      </c>
      <c r="C1324" s="98"/>
      <c r="D1324" s="99">
        <v>1</v>
      </c>
      <c r="E1324" s="100"/>
      <c r="F1324" s="101"/>
      <c r="G1324" s="98"/>
      <c r="H1324" s="102"/>
      <c r="I1324" s="103"/>
      <c r="J1324" s="103"/>
      <c r="K1324" s="104"/>
      <c r="L1324" s="96">
        <v>1324</v>
      </c>
      <c r="M1324" s="96"/>
      <c r="N1324" s="105">
        <v>1</v>
      </c>
      <c r="O1324" s="93" t="str">
        <f>REPLACE(INDEX(GroupVertices[Group], MATCH(Edges[[#This Row],[Vertex 1]],GroupVertices[Vertex],0)),1,1,"")</f>
        <v>1</v>
      </c>
      <c r="P1324" s="93" t="str">
        <f>REPLACE(INDEX(GroupVertices[Group], MATCH(Edges[[#This Row],[Vertex 2]],GroupVertices[Vertex],0)),1,1,"")</f>
        <v>1</v>
      </c>
    </row>
    <row r="1325" spans="1:16" ht="15.75" customHeight="1" thickTop="1" thickBot="1" x14ac:dyDescent="0.3">
      <c r="A1325" s="97" t="s">
        <v>402</v>
      </c>
      <c r="B1325" s="97" t="s">
        <v>403</v>
      </c>
      <c r="C1325" s="98"/>
      <c r="D1325" s="99">
        <v>1</v>
      </c>
      <c r="E1325" s="100"/>
      <c r="F1325" s="101"/>
      <c r="G1325" s="98"/>
      <c r="H1325" s="102"/>
      <c r="I1325" s="103"/>
      <c r="J1325" s="103"/>
      <c r="K1325" s="104"/>
      <c r="L1325" s="96">
        <v>1325</v>
      </c>
      <c r="M1325" s="96"/>
      <c r="N1325" s="105">
        <v>1</v>
      </c>
      <c r="O1325" s="93" t="str">
        <f>REPLACE(INDEX(GroupVertices[Group], MATCH(Edges[[#This Row],[Vertex 1]],GroupVertices[Vertex],0)),1,1,"")</f>
        <v>1</v>
      </c>
      <c r="P1325" s="93" t="str">
        <f>REPLACE(INDEX(GroupVertices[Group], MATCH(Edges[[#This Row],[Vertex 2]],GroupVertices[Vertex],0)),1,1,"")</f>
        <v>1</v>
      </c>
    </row>
    <row r="1326" spans="1:16" ht="15.75" customHeight="1" thickTop="1" thickBot="1" x14ac:dyDescent="0.3">
      <c r="A1326" s="97" t="s">
        <v>402</v>
      </c>
      <c r="B1326" s="97" t="s">
        <v>244</v>
      </c>
      <c r="C1326" s="98"/>
      <c r="D1326" s="99">
        <v>1</v>
      </c>
      <c r="E1326" s="100"/>
      <c r="F1326" s="101"/>
      <c r="G1326" s="98"/>
      <c r="H1326" s="102"/>
      <c r="I1326" s="103"/>
      <c r="J1326" s="103"/>
      <c r="K1326" s="104"/>
      <c r="L1326" s="96">
        <v>1326</v>
      </c>
      <c r="M1326" s="96"/>
      <c r="N1326" s="105">
        <v>1</v>
      </c>
      <c r="O1326" s="93" t="str">
        <f>REPLACE(INDEX(GroupVertices[Group], MATCH(Edges[[#This Row],[Vertex 1]],GroupVertices[Vertex],0)),1,1,"")</f>
        <v>1</v>
      </c>
      <c r="P1326" s="93" t="str">
        <f>REPLACE(INDEX(GroupVertices[Group], MATCH(Edges[[#This Row],[Vertex 2]],GroupVertices[Vertex],0)),1,1,"")</f>
        <v>1</v>
      </c>
    </row>
    <row r="1327" spans="1:16" ht="15.75" customHeight="1" thickTop="1" thickBot="1" x14ac:dyDescent="0.3">
      <c r="A1327" s="97" t="s">
        <v>583</v>
      </c>
      <c r="B1327" s="97" t="s">
        <v>805</v>
      </c>
      <c r="C1327" s="98"/>
      <c r="D1327" s="99">
        <v>1</v>
      </c>
      <c r="E1327" s="100"/>
      <c r="F1327" s="101"/>
      <c r="G1327" s="98"/>
      <c r="H1327" s="102"/>
      <c r="I1327" s="103"/>
      <c r="J1327" s="103"/>
      <c r="K1327" s="104"/>
      <c r="L1327" s="96">
        <v>1327</v>
      </c>
      <c r="M1327" s="96"/>
      <c r="N1327" s="105">
        <v>1</v>
      </c>
      <c r="O1327" s="93" t="str">
        <f>REPLACE(INDEX(GroupVertices[Group], MATCH(Edges[[#This Row],[Vertex 1]],GroupVertices[Vertex],0)),1,1,"")</f>
        <v>1</v>
      </c>
      <c r="P1327" s="93" t="str">
        <f>REPLACE(INDEX(GroupVertices[Group], MATCH(Edges[[#This Row],[Vertex 2]],GroupVertices[Vertex],0)),1,1,"")</f>
        <v>1</v>
      </c>
    </row>
    <row r="1328" spans="1:16" ht="15.75" customHeight="1" thickTop="1" thickBot="1" x14ac:dyDescent="0.3">
      <c r="A1328" s="97" t="s">
        <v>583</v>
      </c>
      <c r="B1328" s="97" t="s">
        <v>322</v>
      </c>
      <c r="C1328" s="98"/>
      <c r="D1328" s="99">
        <v>1.2857142857142856</v>
      </c>
      <c r="E1328" s="100"/>
      <c r="F1328" s="101"/>
      <c r="G1328" s="98"/>
      <c r="H1328" s="102"/>
      <c r="I1328" s="103"/>
      <c r="J1328" s="103"/>
      <c r="K1328" s="104"/>
      <c r="L1328" s="96">
        <v>1328</v>
      </c>
      <c r="M1328" s="96"/>
      <c r="N1328" s="105">
        <v>3</v>
      </c>
      <c r="O1328" s="93" t="str">
        <f>REPLACE(INDEX(GroupVertices[Group], MATCH(Edges[[#This Row],[Vertex 1]],GroupVertices[Vertex],0)),1,1,"")</f>
        <v>1</v>
      </c>
      <c r="P1328" s="93" t="str">
        <f>REPLACE(INDEX(GroupVertices[Group], MATCH(Edges[[#This Row],[Vertex 2]],GroupVertices[Vertex],0)),1,1,"")</f>
        <v>1</v>
      </c>
    </row>
    <row r="1329" spans="1:16" ht="15.75" customHeight="1" thickTop="1" thickBot="1" x14ac:dyDescent="0.3">
      <c r="A1329" s="97" t="s">
        <v>821</v>
      </c>
      <c r="B1329" s="97" t="s">
        <v>823</v>
      </c>
      <c r="C1329" s="98"/>
      <c r="D1329" s="99">
        <v>1.2857142857142856</v>
      </c>
      <c r="E1329" s="100"/>
      <c r="F1329" s="101"/>
      <c r="G1329" s="98"/>
      <c r="H1329" s="102"/>
      <c r="I1329" s="103"/>
      <c r="J1329" s="103"/>
      <c r="K1329" s="104"/>
      <c r="L1329" s="96">
        <v>1329</v>
      </c>
      <c r="M1329" s="96"/>
      <c r="N1329" s="105">
        <v>3</v>
      </c>
      <c r="O1329" s="93" t="str">
        <f>REPLACE(INDEX(GroupVertices[Group], MATCH(Edges[[#This Row],[Vertex 1]],GroupVertices[Vertex],0)),1,1,"")</f>
        <v>1</v>
      </c>
      <c r="P1329" s="93" t="str">
        <f>REPLACE(INDEX(GroupVertices[Group], MATCH(Edges[[#This Row],[Vertex 2]],GroupVertices[Vertex],0)),1,1,"")</f>
        <v>1</v>
      </c>
    </row>
    <row r="1330" spans="1:16" ht="15.75" customHeight="1" thickTop="1" thickBot="1" x14ac:dyDescent="0.3">
      <c r="A1330" s="97" t="s">
        <v>421</v>
      </c>
      <c r="B1330" s="97" t="s">
        <v>356</v>
      </c>
      <c r="C1330" s="98"/>
      <c r="D1330" s="99">
        <v>1</v>
      </c>
      <c r="E1330" s="100"/>
      <c r="F1330" s="101"/>
      <c r="G1330" s="98"/>
      <c r="H1330" s="102"/>
      <c r="I1330" s="103"/>
      <c r="J1330" s="103"/>
      <c r="K1330" s="104"/>
      <c r="L1330" s="96">
        <v>1330</v>
      </c>
      <c r="M1330" s="96"/>
      <c r="N1330" s="105">
        <v>1</v>
      </c>
      <c r="O1330" s="93" t="str">
        <f>REPLACE(INDEX(GroupVertices[Group], MATCH(Edges[[#This Row],[Vertex 1]],GroupVertices[Vertex],0)),1,1,"")</f>
        <v>1</v>
      </c>
      <c r="P1330" s="93" t="str">
        <f>REPLACE(INDEX(GroupVertices[Group], MATCH(Edges[[#This Row],[Vertex 2]],GroupVertices[Vertex],0)),1,1,"")</f>
        <v>1</v>
      </c>
    </row>
    <row r="1331" spans="1:16" ht="15.75" customHeight="1" thickTop="1" thickBot="1" x14ac:dyDescent="0.3">
      <c r="A1331" s="97" t="s">
        <v>421</v>
      </c>
      <c r="B1331" s="97" t="s">
        <v>734</v>
      </c>
      <c r="C1331" s="98"/>
      <c r="D1331" s="99">
        <v>1</v>
      </c>
      <c r="E1331" s="100"/>
      <c r="F1331" s="101"/>
      <c r="G1331" s="98"/>
      <c r="H1331" s="102"/>
      <c r="I1331" s="103"/>
      <c r="J1331" s="103"/>
      <c r="K1331" s="104"/>
      <c r="L1331" s="96">
        <v>1331</v>
      </c>
      <c r="M1331" s="96"/>
      <c r="N1331" s="105">
        <v>1</v>
      </c>
      <c r="O1331" s="93" t="str">
        <f>REPLACE(INDEX(GroupVertices[Group], MATCH(Edges[[#This Row],[Vertex 1]],GroupVertices[Vertex],0)),1,1,"")</f>
        <v>1</v>
      </c>
      <c r="P1331" s="93" t="str">
        <f>REPLACE(INDEX(GroupVertices[Group], MATCH(Edges[[#This Row],[Vertex 2]],GroupVertices[Vertex],0)),1,1,"")</f>
        <v>1</v>
      </c>
    </row>
    <row r="1332" spans="1:16" ht="15.75" customHeight="1" thickTop="1" thickBot="1" x14ac:dyDescent="0.3">
      <c r="A1332" s="97" t="s">
        <v>935</v>
      </c>
      <c r="B1332" s="97" t="s">
        <v>828</v>
      </c>
      <c r="C1332" s="98"/>
      <c r="D1332" s="99">
        <v>1</v>
      </c>
      <c r="E1332" s="100"/>
      <c r="F1332" s="101"/>
      <c r="G1332" s="98"/>
      <c r="H1332" s="102"/>
      <c r="I1332" s="103"/>
      <c r="J1332" s="103"/>
      <c r="K1332" s="104"/>
      <c r="L1332" s="96">
        <v>1332</v>
      </c>
      <c r="M1332" s="96"/>
      <c r="N1332" s="105">
        <v>1</v>
      </c>
      <c r="O1332" s="93" t="e">
        <f>REPLACE(INDEX(GroupVertices[Group], MATCH(Edges[[#This Row],[Vertex 1]],GroupVertices[Vertex],0)),1,1,"")</f>
        <v>#N/A</v>
      </c>
      <c r="P1332" s="93" t="str">
        <f>REPLACE(INDEX(GroupVertices[Group], MATCH(Edges[[#This Row],[Vertex 2]],GroupVertices[Vertex],0)),1,1,"")</f>
        <v>35</v>
      </c>
    </row>
    <row r="1333" spans="1:16" ht="15.75" customHeight="1" thickTop="1" thickBot="1" x14ac:dyDescent="0.3">
      <c r="A1333" s="97" t="s">
        <v>797</v>
      </c>
      <c r="B1333" s="97" t="s">
        <v>326</v>
      </c>
      <c r="C1333" s="98"/>
      <c r="D1333" s="99">
        <v>1</v>
      </c>
      <c r="E1333" s="100"/>
      <c r="F1333" s="101"/>
      <c r="G1333" s="98"/>
      <c r="H1333" s="102"/>
      <c r="I1333" s="103"/>
      <c r="J1333" s="103"/>
      <c r="K1333" s="104"/>
      <c r="L1333" s="96">
        <v>1333</v>
      </c>
      <c r="M1333" s="96"/>
      <c r="N1333" s="105">
        <v>1</v>
      </c>
      <c r="O1333" s="93" t="str">
        <f>REPLACE(INDEX(GroupVertices[Group], MATCH(Edges[[#This Row],[Vertex 1]],GroupVertices[Vertex],0)),1,1,"")</f>
        <v>1</v>
      </c>
      <c r="P1333" s="93" t="str">
        <f>REPLACE(INDEX(GroupVertices[Group], MATCH(Edges[[#This Row],[Vertex 2]],GroupVertices[Vertex],0)),1,1,"")</f>
        <v>1</v>
      </c>
    </row>
    <row r="1334" spans="1:16" ht="15.75" customHeight="1" thickTop="1" thickBot="1" x14ac:dyDescent="0.3">
      <c r="A1334" s="97" t="s">
        <v>805</v>
      </c>
      <c r="B1334" s="97" t="s">
        <v>322</v>
      </c>
      <c r="C1334" s="98"/>
      <c r="D1334" s="99">
        <v>1</v>
      </c>
      <c r="E1334" s="100"/>
      <c r="F1334" s="101"/>
      <c r="G1334" s="98"/>
      <c r="H1334" s="102"/>
      <c r="I1334" s="103"/>
      <c r="J1334" s="103"/>
      <c r="K1334" s="104"/>
      <c r="L1334" s="96">
        <v>1334</v>
      </c>
      <c r="M1334" s="96"/>
      <c r="N1334" s="105">
        <v>1</v>
      </c>
      <c r="O1334" s="93" t="str">
        <f>REPLACE(INDEX(GroupVertices[Group], MATCH(Edges[[#This Row],[Vertex 1]],GroupVertices[Vertex],0)),1,1,"")</f>
        <v>1</v>
      </c>
      <c r="P1334" s="93" t="str">
        <f>REPLACE(INDEX(GroupVertices[Group], MATCH(Edges[[#This Row],[Vertex 2]],GroupVertices[Vertex],0)),1,1,"")</f>
        <v>1</v>
      </c>
    </row>
    <row r="1335" spans="1:16" ht="15.75" customHeight="1" thickTop="1" thickBot="1" x14ac:dyDescent="0.3">
      <c r="A1335" s="97" t="s">
        <v>646</v>
      </c>
      <c r="B1335" s="97" t="s">
        <v>250</v>
      </c>
      <c r="C1335" s="98"/>
      <c r="D1335" s="99">
        <v>1</v>
      </c>
      <c r="E1335" s="100"/>
      <c r="F1335" s="101"/>
      <c r="G1335" s="98"/>
      <c r="H1335" s="102"/>
      <c r="I1335" s="103"/>
      <c r="J1335" s="103"/>
      <c r="K1335" s="104"/>
      <c r="L1335" s="96">
        <v>1335</v>
      </c>
      <c r="M1335" s="96"/>
      <c r="N1335" s="105">
        <v>1</v>
      </c>
      <c r="O1335" s="93" t="str">
        <f>REPLACE(INDEX(GroupVertices[Group], MATCH(Edges[[#This Row],[Vertex 1]],GroupVertices[Vertex],0)),1,1,"")</f>
        <v>1</v>
      </c>
      <c r="P1335" s="93" t="str">
        <f>REPLACE(INDEX(GroupVertices[Group], MATCH(Edges[[#This Row],[Vertex 2]],GroupVertices[Vertex],0)),1,1,"")</f>
        <v>1</v>
      </c>
    </row>
    <row r="1336" spans="1:16" ht="15.75" customHeight="1" thickTop="1" thickBot="1" x14ac:dyDescent="0.3">
      <c r="A1336" s="97" t="s">
        <v>206</v>
      </c>
      <c r="B1336" s="97" t="s">
        <v>433</v>
      </c>
      <c r="C1336" s="98"/>
      <c r="D1336" s="99">
        <v>2.4285714285714288</v>
      </c>
      <c r="E1336" s="100"/>
      <c r="F1336" s="101"/>
      <c r="G1336" s="98"/>
      <c r="H1336" s="102"/>
      <c r="I1336" s="103"/>
      <c r="J1336" s="103"/>
      <c r="K1336" s="104"/>
      <c r="L1336" s="96">
        <v>1336</v>
      </c>
      <c r="M1336" s="96"/>
      <c r="N1336" s="105">
        <v>11</v>
      </c>
      <c r="O1336" s="93" t="str">
        <f>REPLACE(INDEX(GroupVertices[Group], MATCH(Edges[[#This Row],[Vertex 1]],GroupVertices[Vertex],0)),1,1,"")</f>
        <v>1</v>
      </c>
      <c r="P1336" s="93" t="str">
        <f>REPLACE(INDEX(GroupVertices[Group], MATCH(Edges[[#This Row],[Vertex 2]],GroupVertices[Vertex],0)),1,1,"")</f>
        <v>1</v>
      </c>
    </row>
    <row r="1337" spans="1:16" ht="15.75" customHeight="1" thickTop="1" thickBot="1" x14ac:dyDescent="0.3">
      <c r="A1337" s="97" t="s">
        <v>206</v>
      </c>
      <c r="B1337" s="97" t="s">
        <v>656</v>
      </c>
      <c r="C1337" s="98"/>
      <c r="D1337" s="99">
        <v>1</v>
      </c>
      <c r="E1337" s="100"/>
      <c r="F1337" s="101"/>
      <c r="G1337" s="98"/>
      <c r="H1337" s="102"/>
      <c r="I1337" s="103"/>
      <c r="J1337" s="103"/>
      <c r="K1337" s="104"/>
      <c r="L1337" s="96">
        <v>1337</v>
      </c>
      <c r="M1337" s="96"/>
      <c r="N1337" s="105">
        <v>1</v>
      </c>
      <c r="O1337" s="93" t="str">
        <f>REPLACE(INDEX(GroupVertices[Group], MATCH(Edges[[#This Row],[Vertex 1]],GroupVertices[Vertex],0)),1,1,"")</f>
        <v>1</v>
      </c>
      <c r="P1337" s="93" t="str">
        <f>REPLACE(INDEX(GroupVertices[Group], MATCH(Edges[[#This Row],[Vertex 2]],GroupVertices[Vertex],0)),1,1,"")</f>
        <v>1</v>
      </c>
    </row>
    <row r="1338" spans="1:16" ht="15.75" customHeight="1" thickTop="1" thickBot="1" x14ac:dyDescent="0.3">
      <c r="A1338" s="97" t="s">
        <v>206</v>
      </c>
      <c r="B1338" s="97" t="s">
        <v>252</v>
      </c>
      <c r="C1338" s="98"/>
      <c r="D1338" s="99">
        <v>1.1428571428571428</v>
      </c>
      <c r="E1338" s="100"/>
      <c r="F1338" s="101"/>
      <c r="G1338" s="98"/>
      <c r="H1338" s="102"/>
      <c r="I1338" s="103"/>
      <c r="J1338" s="103"/>
      <c r="K1338" s="104"/>
      <c r="L1338" s="96">
        <v>1338</v>
      </c>
      <c r="M1338" s="96"/>
      <c r="N1338" s="105">
        <v>2</v>
      </c>
      <c r="O1338" s="93" t="str">
        <f>REPLACE(INDEX(GroupVertices[Group], MATCH(Edges[[#This Row],[Vertex 1]],GroupVertices[Vertex],0)),1,1,"")</f>
        <v>1</v>
      </c>
      <c r="P1338" s="93" t="str">
        <f>REPLACE(INDEX(GroupVertices[Group], MATCH(Edges[[#This Row],[Vertex 2]],GroupVertices[Vertex],0)),1,1,"")</f>
        <v>1</v>
      </c>
    </row>
    <row r="1339" spans="1:16" ht="15.75" customHeight="1" thickTop="1" thickBot="1" x14ac:dyDescent="0.3">
      <c r="A1339" s="97" t="s">
        <v>289</v>
      </c>
      <c r="B1339" s="97" t="s">
        <v>302</v>
      </c>
      <c r="C1339" s="98"/>
      <c r="D1339" s="99">
        <v>1.1428571428571428</v>
      </c>
      <c r="E1339" s="100"/>
      <c r="F1339" s="101"/>
      <c r="G1339" s="98"/>
      <c r="H1339" s="102"/>
      <c r="I1339" s="103"/>
      <c r="J1339" s="103"/>
      <c r="K1339" s="104"/>
      <c r="L1339" s="96">
        <v>1339</v>
      </c>
      <c r="M1339" s="96"/>
      <c r="N1339" s="105">
        <v>2</v>
      </c>
      <c r="O1339" s="93" t="str">
        <f>REPLACE(INDEX(GroupVertices[Group], MATCH(Edges[[#This Row],[Vertex 1]],GroupVertices[Vertex],0)),1,1,"")</f>
        <v>1</v>
      </c>
      <c r="P1339" s="93" t="str">
        <f>REPLACE(INDEX(GroupVertices[Group], MATCH(Edges[[#This Row],[Vertex 2]],GroupVertices[Vertex],0)),1,1,"")</f>
        <v>1</v>
      </c>
    </row>
    <row r="1340" spans="1:16" ht="15.75" customHeight="1" thickTop="1" thickBot="1" x14ac:dyDescent="0.3">
      <c r="A1340" s="97" t="s">
        <v>782</v>
      </c>
      <c r="B1340" s="97" t="s">
        <v>783</v>
      </c>
      <c r="C1340" s="98"/>
      <c r="D1340" s="99">
        <v>1.2857142857142856</v>
      </c>
      <c r="E1340" s="100"/>
      <c r="F1340" s="101"/>
      <c r="G1340" s="98"/>
      <c r="H1340" s="102"/>
      <c r="I1340" s="103"/>
      <c r="J1340" s="103"/>
      <c r="K1340" s="104"/>
      <c r="L1340" s="96">
        <v>1340</v>
      </c>
      <c r="M1340" s="96"/>
      <c r="N1340" s="105">
        <v>3</v>
      </c>
      <c r="O1340" s="93" t="str">
        <f>REPLACE(INDEX(GroupVertices[Group], MATCH(Edges[[#This Row],[Vertex 1]],GroupVertices[Vertex],0)),1,1,"")</f>
        <v>10</v>
      </c>
      <c r="P1340" s="93" t="str">
        <f>REPLACE(INDEX(GroupVertices[Group], MATCH(Edges[[#This Row],[Vertex 2]],GroupVertices[Vertex],0)),1,1,"")</f>
        <v>10</v>
      </c>
    </row>
    <row r="1341" spans="1:16" ht="15.75" customHeight="1" thickTop="1" thickBot="1" x14ac:dyDescent="0.3">
      <c r="A1341" s="97" t="s">
        <v>750</v>
      </c>
      <c r="B1341" s="97" t="s">
        <v>796</v>
      </c>
      <c r="C1341" s="98"/>
      <c r="D1341" s="99">
        <v>1.1428571428571428</v>
      </c>
      <c r="E1341" s="100"/>
      <c r="F1341" s="101"/>
      <c r="G1341" s="98"/>
      <c r="H1341" s="102"/>
      <c r="I1341" s="103"/>
      <c r="J1341" s="103"/>
      <c r="K1341" s="104"/>
      <c r="L1341" s="96">
        <v>1341</v>
      </c>
      <c r="M1341" s="96"/>
      <c r="N1341" s="105">
        <v>2</v>
      </c>
      <c r="O1341" s="93" t="str">
        <f>REPLACE(INDEX(GroupVertices[Group], MATCH(Edges[[#This Row],[Vertex 1]],GroupVertices[Vertex],0)),1,1,"")</f>
        <v>1</v>
      </c>
      <c r="P1341" s="93" t="str">
        <f>REPLACE(INDEX(GroupVertices[Group], MATCH(Edges[[#This Row],[Vertex 2]],GroupVertices[Vertex],0)),1,1,"")</f>
        <v>1</v>
      </c>
    </row>
    <row r="1342" spans="1:16" ht="15.75" customHeight="1" thickTop="1" thickBot="1" x14ac:dyDescent="0.3">
      <c r="A1342" s="97" t="s">
        <v>565</v>
      </c>
      <c r="B1342" s="97" t="s">
        <v>650</v>
      </c>
      <c r="C1342" s="98"/>
      <c r="D1342" s="99">
        <v>1.2857142857142856</v>
      </c>
      <c r="E1342" s="100"/>
      <c r="F1342" s="101"/>
      <c r="G1342" s="98"/>
      <c r="H1342" s="102"/>
      <c r="I1342" s="103"/>
      <c r="J1342" s="103"/>
      <c r="K1342" s="104"/>
      <c r="L1342" s="96">
        <v>1342</v>
      </c>
      <c r="M1342" s="96"/>
      <c r="N1342" s="105">
        <v>3</v>
      </c>
      <c r="O1342" s="93" t="str">
        <f>REPLACE(INDEX(GroupVertices[Group], MATCH(Edges[[#This Row],[Vertex 1]],GroupVertices[Vertex],0)),1,1,"")</f>
        <v>1</v>
      </c>
      <c r="P1342" s="93" t="str">
        <f>REPLACE(INDEX(GroupVertices[Group], MATCH(Edges[[#This Row],[Vertex 2]],GroupVertices[Vertex],0)),1,1,"")</f>
        <v>1</v>
      </c>
    </row>
    <row r="1343" spans="1:16" ht="15.75" customHeight="1" thickTop="1" thickBot="1" x14ac:dyDescent="0.3">
      <c r="A1343" s="97" t="s">
        <v>565</v>
      </c>
      <c r="B1343" s="97" t="s">
        <v>829</v>
      </c>
      <c r="C1343" s="98"/>
      <c r="D1343" s="99">
        <v>1.1428571428571428</v>
      </c>
      <c r="E1343" s="100"/>
      <c r="F1343" s="101"/>
      <c r="G1343" s="98"/>
      <c r="H1343" s="102"/>
      <c r="I1343" s="103"/>
      <c r="J1343" s="103"/>
      <c r="K1343" s="104"/>
      <c r="L1343" s="96">
        <v>1343</v>
      </c>
      <c r="M1343" s="96"/>
      <c r="N1343" s="105">
        <v>2</v>
      </c>
      <c r="O1343" s="93" t="str">
        <f>REPLACE(INDEX(GroupVertices[Group], MATCH(Edges[[#This Row],[Vertex 1]],GroupVertices[Vertex],0)),1,1,"")</f>
        <v>1</v>
      </c>
      <c r="P1343" s="93" t="str">
        <f>REPLACE(INDEX(GroupVertices[Group], MATCH(Edges[[#This Row],[Vertex 2]],GroupVertices[Vertex],0)),1,1,"")</f>
        <v>1</v>
      </c>
    </row>
    <row r="1344" spans="1:16" ht="15.75" customHeight="1" thickTop="1" thickBot="1" x14ac:dyDescent="0.3">
      <c r="A1344" s="97" t="s">
        <v>565</v>
      </c>
      <c r="B1344" s="97" t="s">
        <v>566</v>
      </c>
      <c r="C1344" s="98"/>
      <c r="D1344" s="99">
        <v>1.1428571428571428</v>
      </c>
      <c r="E1344" s="100"/>
      <c r="F1344" s="101"/>
      <c r="G1344" s="98"/>
      <c r="H1344" s="102"/>
      <c r="I1344" s="103"/>
      <c r="J1344" s="103"/>
      <c r="K1344" s="104"/>
      <c r="L1344" s="96">
        <v>1344</v>
      </c>
      <c r="M1344" s="96"/>
      <c r="N1344" s="105">
        <v>2</v>
      </c>
      <c r="O1344" s="93" t="str">
        <f>REPLACE(INDEX(GroupVertices[Group], MATCH(Edges[[#This Row],[Vertex 1]],GroupVertices[Vertex],0)),1,1,"")</f>
        <v>1</v>
      </c>
      <c r="P1344" s="93" t="str">
        <f>REPLACE(INDEX(GroupVertices[Group], MATCH(Edges[[#This Row],[Vertex 2]],GroupVertices[Vertex],0)),1,1,"")</f>
        <v>1</v>
      </c>
    </row>
    <row r="1345" spans="1:16" ht="15.75" customHeight="1" thickTop="1" thickBot="1" x14ac:dyDescent="0.3">
      <c r="A1345" s="97" t="s">
        <v>820</v>
      </c>
      <c r="B1345" s="97" t="s">
        <v>376</v>
      </c>
      <c r="C1345" s="98"/>
      <c r="D1345" s="99">
        <v>1</v>
      </c>
      <c r="E1345" s="100"/>
      <c r="F1345" s="101"/>
      <c r="G1345" s="98"/>
      <c r="H1345" s="102"/>
      <c r="I1345" s="103"/>
      <c r="J1345" s="103"/>
      <c r="K1345" s="104"/>
      <c r="L1345" s="96">
        <v>1345</v>
      </c>
      <c r="M1345" s="96"/>
      <c r="N1345" s="105">
        <v>1</v>
      </c>
      <c r="O1345" s="93" t="str">
        <f>REPLACE(INDEX(GroupVertices[Group], MATCH(Edges[[#This Row],[Vertex 1]],GroupVertices[Vertex],0)),1,1,"")</f>
        <v>1</v>
      </c>
      <c r="P1345" s="93" t="str">
        <f>REPLACE(INDEX(GroupVertices[Group], MATCH(Edges[[#This Row],[Vertex 2]],GroupVertices[Vertex],0)),1,1,"")</f>
        <v>1</v>
      </c>
    </row>
    <row r="1346" spans="1:16" ht="15.75" customHeight="1" thickTop="1" thickBot="1" x14ac:dyDescent="0.3">
      <c r="A1346" s="97" t="s">
        <v>271</v>
      </c>
      <c r="B1346" s="97" t="s">
        <v>272</v>
      </c>
      <c r="C1346" s="98"/>
      <c r="D1346" s="99">
        <v>1.1428571428571428</v>
      </c>
      <c r="E1346" s="100"/>
      <c r="F1346" s="101"/>
      <c r="G1346" s="98"/>
      <c r="H1346" s="102"/>
      <c r="I1346" s="103"/>
      <c r="J1346" s="103"/>
      <c r="K1346" s="104"/>
      <c r="L1346" s="96">
        <v>1346</v>
      </c>
      <c r="M1346" s="96"/>
      <c r="N1346" s="105">
        <v>2</v>
      </c>
      <c r="O1346" s="93" t="str">
        <f>REPLACE(INDEX(GroupVertices[Group], MATCH(Edges[[#This Row],[Vertex 1]],GroupVertices[Vertex],0)),1,1,"")</f>
        <v>1</v>
      </c>
      <c r="P1346" s="93" t="str">
        <f>REPLACE(INDEX(GroupVertices[Group], MATCH(Edges[[#This Row],[Vertex 2]],GroupVertices[Vertex],0)),1,1,"")</f>
        <v>1</v>
      </c>
    </row>
    <row r="1347" spans="1:16" ht="15.75" customHeight="1" thickTop="1" thickBot="1" x14ac:dyDescent="0.3">
      <c r="A1347" s="97" t="s">
        <v>271</v>
      </c>
      <c r="B1347" s="97" t="s">
        <v>326</v>
      </c>
      <c r="C1347" s="98"/>
      <c r="D1347" s="99">
        <v>1.1428571428571428</v>
      </c>
      <c r="E1347" s="100"/>
      <c r="F1347" s="101"/>
      <c r="G1347" s="98"/>
      <c r="H1347" s="102"/>
      <c r="I1347" s="103"/>
      <c r="J1347" s="103"/>
      <c r="K1347" s="104"/>
      <c r="L1347" s="96">
        <v>1347</v>
      </c>
      <c r="M1347" s="96"/>
      <c r="N1347" s="105">
        <v>2</v>
      </c>
      <c r="O1347" s="93" t="str">
        <f>REPLACE(INDEX(GroupVertices[Group], MATCH(Edges[[#This Row],[Vertex 1]],GroupVertices[Vertex],0)),1,1,"")</f>
        <v>1</v>
      </c>
      <c r="P1347" s="93" t="str">
        <f>REPLACE(INDEX(GroupVertices[Group], MATCH(Edges[[#This Row],[Vertex 2]],GroupVertices[Vertex],0)),1,1,"")</f>
        <v>1</v>
      </c>
    </row>
    <row r="1348" spans="1:16" ht="15.75" customHeight="1" thickTop="1" thickBot="1" x14ac:dyDescent="0.3">
      <c r="A1348" s="97" t="s">
        <v>531</v>
      </c>
      <c r="B1348" s="97" t="s">
        <v>323</v>
      </c>
      <c r="C1348" s="98"/>
      <c r="D1348" s="99">
        <v>1.1428571428571428</v>
      </c>
      <c r="E1348" s="100"/>
      <c r="F1348" s="101"/>
      <c r="G1348" s="98"/>
      <c r="H1348" s="102"/>
      <c r="I1348" s="103"/>
      <c r="J1348" s="103"/>
      <c r="K1348" s="104"/>
      <c r="L1348" s="96">
        <v>1348</v>
      </c>
      <c r="M1348" s="96"/>
      <c r="N1348" s="105">
        <v>2</v>
      </c>
      <c r="O1348" s="93" t="str">
        <f>REPLACE(INDEX(GroupVertices[Group], MATCH(Edges[[#This Row],[Vertex 1]],GroupVertices[Vertex],0)),1,1,"")</f>
        <v>1</v>
      </c>
      <c r="P1348" s="93" t="str">
        <f>REPLACE(INDEX(GroupVertices[Group], MATCH(Edges[[#This Row],[Vertex 2]],GroupVertices[Vertex],0)),1,1,"")</f>
        <v>1</v>
      </c>
    </row>
    <row r="1349" spans="1:16" ht="15.75" customHeight="1" thickTop="1" thickBot="1" x14ac:dyDescent="0.3">
      <c r="A1349" s="97" t="s">
        <v>488</v>
      </c>
      <c r="B1349" s="97" t="s">
        <v>195</v>
      </c>
      <c r="C1349" s="98"/>
      <c r="D1349" s="99">
        <v>1</v>
      </c>
      <c r="E1349" s="100"/>
      <c r="F1349" s="101"/>
      <c r="G1349" s="98"/>
      <c r="H1349" s="102"/>
      <c r="I1349" s="103"/>
      <c r="J1349" s="103"/>
      <c r="K1349" s="104"/>
      <c r="L1349" s="96">
        <v>1349</v>
      </c>
      <c r="M1349" s="96"/>
      <c r="N1349" s="105">
        <v>1</v>
      </c>
      <c r="O1349" s="93" t="str">
        <f>REPLACE(INDEX(GroupVertices[Group], MATCH(Edges[[#This Row],[Vertex 1]],GroupVertices[Vertex],0)),1,1,"")</f>
        <v>1</v>
      </c>
      <c r="P1349" s="93" t="str">
        <f>REPLACE(INDEX(GroupVertices[Group], MATCH(Edges[[#This Row],[Vertex 2]],GroupVertices[Vertex],0)),1,1,"")</f>
        <v>1</v>
      </c>
    </row>
    <row r="1350" spans="1:16" ht="15.75" customHeight="1" thickTop="1" thickBot="1" x14ac:dyDescent="0.3">
      <c r="A1350" s="97" t="s">
        <v>830</v>
      </c>
      <c r="B1350" s="97" t="s">
        <v>831</v>
      </c>
      <c r="C1350" s="98"/>
      <c r="D1350" s="99">
        <v>1</v>
      </c>
      <c r="E1350" s="100"/>
      <c r="F1350" s="101"/>
      <c r="G1350" s="98"/>
      <c r="H1350" s="102"/>
      <c r="I1350" s="103"/>
      <c r="J1350" s="103"/>
      <c r="K1350" s="104"/>
      <c r="L1350" s="96">
        <v>1350</v>
      </c>
      <c r="M1350" s="96"/>
      <c r="N1350" s="105">
        <v>1</v>
      </c>
      <c r="O1350" s="93" t="str">
        <f>REPLACE(INDEX(GroupVertices[Group], MATCH(Edges[[#This Row],[Vertex 1]],GroupVertices[Vertex],0)),1,1,"")</f>
        <v>31</v>
      </c>
      <c r="P1350" s="93" t="str">
        <f>REPLACE(INDEX(GroupVertices[Group], MATCH(Edges[[#This Row],[Vertex 2]],GroupVertices[Vertex],0)),1,1,"")</f>
        <v>31</v>
      </c>
    </row>
    <row r="1351" spans="1:16" ht="15.75" customHeight="1" thickTop="1" thickBot="1" x14ac:dyDescent="0.3">
      <c r="A1351" s="97" t="s">
        <v>825</v>
      </c>
      <c r="B1351" s="97" t="s">
        <v>272</v>
      </c>
      <c r="C1351" s="98"/>
      <c r="D1351" s="99">
        <v>1.1428571428571428</v>
      </c>
      <c r="E1351" s="100"/>
      <c r="F1351" s="101"/>
      <c r="G1351" s="98"/>
      <c r="H1351" s="102"/>
      <c r="I1351" s="103"/>
      <c r="J1351" s="103"/>
      <c r="K1351" s="104"/>
      <c r="L1351" s="96">
        <v>1351</v>
      </c>
      <c r="M1351" s="96"/>
      <c r="N1351" s="105">
        <v>2</v>
      </c>
      <c r="O1351" s="93" t="str">
        <f>REPLACE(INDEX(GroupVertices[Group], MATCH(Edges[[#This Row],[Vertex 1]],GroupVertices[Vertex],0)),1,1,"")</f>
        <v>1</v>
      </c>
      <c r="P1351" s="93" t="str">
        <f>REPLACE(INDEX(GroupVertices[Group], MATCH(Edges[[#This Row],[Vertex 2]],GroupVertices[Vertex],0)),1,1,"")</f>
        <v>1</v>
      </c>
    </row>
    <row r="1352" spans="1:16" ht="15.75" customHeight="1" thickTop="1" thickBot="1" x14ac:dyDescent="0.3">
      <c r="A1352" s="97" t="s">
        <v>825</v>
      </c>
      <c r="B1352" s="97" t="s">
        <v>826</v>
      </c>
      <c r="C1352" s="98"/>
      <c r="D1352" s="99">
        <v>1</v>
      </c>
      <c r="E1352" s="100"/>
      <c r="F1352" s="101"/>
      <c r="G1352" s="98"/>
      <c r="H1352" s="102"/>
      <c r="I1352" s="103"/>
      <c r="J1352" s="103"/>
      <c r="K1352" s="104"/>
      <c r="L1352" s="96">
        <v>1352</v>
      </c>
      <c r="M1352" s="96"/>
      <c r="N1352" s="105">
        <v>1</v>
      </c>
      <c r="O1352" s="93" t="str">
        <f>REPLACE(INDEX(GroupVertices[Group], MATCH(Edges[[#This Row],[Vertex 1]],GroupVertices[Vertex],0)),1,1,"")</f>
        <v>1</v>
      </c>
      <c r="P1352" s="93" t="str">
        <f>REPLACE(INDEX(GroupVertices[Group], MATCH(Edges[[#This Row],[Vertex 2]],GroupVertices[Vertex],0)),1,1,"")</f>
        <v>1</v>
      </c>
    </row>
    <row r="1353" spans="1:16" ht="15.75" customHeight="1" thickTop="1" thickBot="1" x14ac:dyDescent="0.3">
      <c r="A1353" s="97" t="s">
        <v>331</v>
      </c>
      <c r="B1353" s="97" t="s">
        <v>272</v>
      </c>
      <c r="C1353" s="98"/>
      <c r="D1353" s="99">
        <v>1.2857142857142856</v>
      </c>
      <c r="E1353" s="100"/>
      <c r="F1353" s="101"/>
      <c r="G1353" s="98"/>
      <c r="H1353" s="102"/>
      <c r="I1353" s="103"/>
      <c r="J1353" s="103"/>
      <c r="K1353" s="104"/>
      <c r="L1353" s="96">
        <v>1353</v>
      </c>
      <c r="M1353" s="96"/>
      <c r="N1353" s="105">
        <v>3</v>
      </c>
      <c r="O1353" s="93" t="str">
        <f>REPLACE(INDEX(GroupVertices[Group], MATCH(Edges[[#This Row],[Vertex 1]],GroupVertices[Vertex],0)),1,1,"")</f>
        <v>1</v>
      </c>
      <c r="P1353" s="93" t="str">
        <f>REPLACE(INDEX(GroupVertices[Group], MATCH(Edges[[#This Row],[Vertex 2]],GroupVertices[Vertex],0)),1,1,"")</f>
        <v>1</v>
      </c>
    </row>
    <row r="1354" spans="1:16" ht="15.75" customHeight="1" thickTop="1" thickBot="1" x14ac:dyDescent="0.3">
      <c r="A1354" s="97" t="s">
        <v>453</v>
      </c>
      <c r="B1354" s="97" t="s">
        <v>188</v>
      </c>
      <c r="C1354" s="98"/>
      <c r="D1354" s="99">
        <v>1.1428571428571428</v>
      </c>
      <c r="E1354" s="100"/>
      <c r="F1354" s="101"/>
      <c r="G1354" s="98"/>
      <c r="H1354" s="102"/>
      <c r="I1354" s="103"/>
      <c r="J1354" s="103"/>
      <c r="K1354" s="104"/>
      <c r="L1354" s="96">
        <v>1354</v>
      </c>
      <c r="M1354" s="96"/>
      <c r="N1354" s="105">
        <v>2</v>
      </c>
      <c r="O1354" s="93" t="str">
        <f>REPLACE(INDEX(GroupVertices[Group], MATCH(Edges[[#This Row],[Vertex 1]],GroupVertices[Vertex],0)),1,1,"")</f>
        <v>1</v>
      </c>
      <c r="P1354" s="93" t="str">
        <f>REPLACE(INDEX(GroupVertices[Group], MATCH(Edges[[#This Row],[Vertex 2]],GroupVertices[Vertex],0)),1,1,"")</f>
        <v>1</v>
      </c>
    </row>
    <row r="1355" spans="1:16" ht="15.75" customHeight="1" thickTop="1" thickBot="1" x14ac:dyDescent="0.3">
      <c r="A1355" s="97" t="s">
        <v>220</v>
      </c>
      <c r="B1355" s="97" t="s">
        <v>180</v>
      </c>
      <c r="C1355" s="98"/>
      <c r="D1355" s="99">
        <v>1</v>
      </c>
      <c r="E1355" s="100"/>
      <c r="F1355" s="101"/>
      <c r="G1355" s="98"/>
      <c r="H1355" s="102"/>
      <c r="I1355" s="103"/>
      <c r="J1355" s="103"/>
      <c r="K1355" s="104"/>
      <c r="L1355" s="96">
        <v>1355</v>
      </c>
      <c r="M1355" s="96"/>
      <c r="N1355" s="105">
        <v>1</v>
      </c>
      <c r="O1355" s="93" t="str">
        <f>REPLACE(INDEX(GroupVertices[Group], MATCH(Edges[[#This Row],[Vertex 1]],GroupVertices[Vertex],0)),1,1,"")</f>
        <v>1</v>
      </c>
      <c r="P1355" s="93" t="str">
        <f>REPLACE(INDEX(GroupVertices[Group], MATCH(Edges[[#This Row],[Vertex 2]],GroupVertices[Vertex],0)),1,1,"")</f>
        <v>1</v>
      </c>
    </row>
    <row r="1356" spans="1:16" ht="15.75" customHeight="1" thickTop="1" thickBot="1" x14ac:dyDescent="0.3">
      <c r="A1356" s="97" t="s">
        <v>548</v>
      </c>
      <c r="B1356" s="97" t="s">
        <v>832</v>
      </c>
      <c r="C1356" s="98"/>
      <c r="D1356" s="99">
        <v>1.1428571428571428</v>
      </c>
      <c r="E1356" s="100"/>
      <c r="F1356" s="101"/>
      <c r="G1356" s="98"/>
      <c r="H1356" s="102"/>
      <c r="I1356" s="103"/>
      <c r="J1356" s="103"/>
      <c r="K1356" s="104"/>
      <c r="L1356" s="96">
        <v>1356</v>
      </c>
      <c r="M1356" s="96"/>
      <c r="N1356" s="105">
        <v>2</v>
      </c>
      <c r="O1356" s="93" t="str">
        <f>REPLACE(INDEX(GroupVertices[Group], MATCH(Edges[[#This Row],[Vertex 1]],GroupVertices[Vertex],0)),1,1,"")</f>
        <v>15</v>
      </c>
      <c r="P1356" s="93" t="str">
        <f>REPLACE(INDEX(GroupVertices[Group], MATCH(Edges[[#This Row],[Vertex 2]],GroupVertices[Vertex],0)),1,1,"")</f>
        <v>15</v>
      </c>
    </row>
    <row r="1357" spans="1:16" ht="15.75" customHeight="1" thickTop="1" thickBot="1" x14ac:dyDescent="0.3">
      <c r="A1357" s="97" t="s">
        <v>626</v>
      </c>
      <c r="B1357" s="97" t="s">
        <v>627</v>
      </c>
      <c r="C1357" s="98"/>
      <c r="D1357" s="99">
        <v>1</v>
      </c>
      <c r="E1357" s="100"/>
      <c r="F1357" s="101"/>
      <c r="G1357" s="98"/>
      <c r="H1357" s="102"/>
      <c r="I1357" s="103"/>
      <c r="J1357" s="103"/>
      <c r="K1357" s="104"/>
      <c r="L1357" s="96">
        <v>1357</v>
      </c>
      <c r="M1357" s="96"/>
      <c r="N1357" s="105">
        <v>1</v>
      </c>
      <c r="O1357" s="93" t="str">
        <f>REPLACE(INDEX(GroupVertices[Group], MATCH(Edges[[#This Row],[Vertex 1]],GroupVertices[Vertex],0)),1,1,"")</f>
        <v>1</v>
      </c>
      <c r="P1357" s="93" t="str">
        <f>REPLACE(INDEX(GroupVertices[Group], MATCH(Edges[[#This Row],[Vertex 2]],GroupVertices[Vertex],0)),1,1,"")</f>
        <v>1</v>
      </c>
    </row>
    <row r="1358" spans="1:16" ht="15.75" customHeight="1" thickTop="1" thickBot="1" x14ac:dyDescent="0.3">
      <c r="A1358" s="97" t="s">
        <v>626</v>
      </c>
      <c r="B1358" s="97" t="s">
        <v>506</v>
      </c>
      <c r="C1358" s="98"/>
      <c r="D1358" s="99">
        <v>1</v>
      </c>
      <c r="E1358" s="100"/>
      <c r="F1358" s="101"/>
      <c r="G1358" s="98"/>
      <c r="H1358" s="102"/>
      <c r="I1358" s="103"/>
      <c r="J1358" s="103"/>
      <c r="K1358" s="104"/>
      <c r="L1358" s="96">
        <v>1358</v>
      </c>
      <c r="M1358" s="96"/>
      <c r="N1358" s="105">
        <v>1</v>
      </c>
      <c r="O1358" s="93" t="str">
        <f>REPLACE(INDEX(GroupVertices[Group], MATCH(Edges[[#This Row],[Vertex 1]],GroupVertices[Vertex],0)),1,1,"")</f>
        <v>1</v>
      </c>
      <c r="P1358" s="93" t="str">
        <f>REPLACE(INDEX(GroupVertices[Group], MATCH(Edges[[#This Row],[Vertex 2]],GroupVertices[Vertex],0)),1,1,"")</f>
        <v>1</v>
      </c>
    </row>
    <row r="1359" spans="1:16" ht="15.75" customHeight="1" thickTop="1" thickBot="1" x14ac:dyDescent="0.3">
      <c r="A1359" s="97" t="s">
        <v>356</v>
      </c>
      <c r="B1359" s="97" t="s">
        <v>833</v>
      </c>
      <c r="C1359" s="98"/>
      <c r="D1359" s="99">
        <v>1.1428571428571428</v>
      </c>
      <c r="E1359" s="100"/>
      <c r="F1359" s="101"/>
      <c r="G1359" s="98"/>
      <c r="H1359" s="102"/>
      <c r="I1359" s="103"/>
      <c r="J1359" s="103"/>
      <c r="K1359" s="104"/>
      <c r="L1359" s="96">
        <v>1359</v>
      </c>
      <c r="M1359" s="96"/>
      <c r="N1359" s="105">
        <v>2</v>
      </c>
      <c r="O1359" s="93" t="str">
        <f>REPLACE(INDEX(GroupVertices[Group], MATCH(Edges[[#This Row],[Vertex 1]],GroupVertices[Vertex],0)),1,1,"")</f>
        <v>1</v>
      </c>
      <c r="P1359" s="93" t="str">
        <f>REPLACE(INDEX(GroupVertices[Group], MATCH(Edges[[#This Row],[Vertex 2]],GroupVertices[Vertex],0)),1,1,"")</f>
        <v>1</v>
      </c>
    </row>
    <row r="1360" spans="1:16" ht="15.75" customHeight="1" thickTop="1" thickBot="1" x14ac:dyDescent="0.3">
      <c r="A1360" s="97" t="s">
        <v>356</v>
      </c>
      <c r="B1360" s="97" t="s">
        <v>454</v>
      </c>
      <c r="C1360" s="98"/>
      <c r="D1360" s="99">
        <v>1.1428571428571428</v>
      </c>
      <c r="E1360" s="100"/>
      <c r="F1360" s="101"/>
      <c r="G1360" s="98"/>
      <c r="H1360" s="102"/>
      <c r="I1360" s="103"/>
      <c r="J1360" s="103"/>
      <c r="K1360" s="104"/>
      <c r="L1360" s="96">
        <v>1360</v>
      </c>
      <c r="M1360" s="96"/>
      <c r="N1360" s="105">
        <v>2</v>
      </c>
      <c r="O1360" s="93" t="str">
        <f>REPLACE(INDEX(GroupVertices[Group], MATCH(Edges[[#This Row],[Vertex 1]],GroupVertices[Vertex],0)),1,1,"")</f>
        <v>1</v>
      </c>
      <c r="P1360" s="93" t="str">
        <f>REPLACE(INDEX(GroupVertices[Group], MATCH(Edges[[#This Row],[Vertex 2]],GroupVertices[Vertex],0)),1,1,"")</f>
        <v>1</v>
      </c>
    </row>
    <row r="1361" spans="1:16" ht="15.75" customHeight="1" thickTop="1" thickBot="1" x14ac:dyDescent="0.3">
      <c r="A1361" s="97" t="s">
        <v>481</v>
      </c>
      <c r="B1361" s="97" t="s">
        <v>250</v>
      </c>
      <c r="C1361" s="98"/>
      <c r="D1361" s="99">
        <v>1</v>
      </c>
      <c r="E1361" s="100"/>
      <c r="F1361" s="101"/>
      <c r="G1361" s="98"/>
      <c r="H1361" s="102"/>
      <c r="I1361" s="103"/>
      <c r="J1361" s="103"/>
      <c r="K1361" s="104"/>
      <c r="L1361" s="96">
        <v>1361</v>
      </c>
      <c r="M1361" s="96"/>
      <c r="N1361" s="105">
        <v>1</v>
      </c>
      <c r="O1361" s="93" t="str">
        <f>REPLACE(INDEX(GroupVertices[Group], MATCH(Edges[[#This Row],[Vertex 1]],GroupVertices[Vertex],0)),1,1,"")</f>
        <v>1</v>
      </c>
      <c r="P1361" s="93" t="str">
        <f>REPLACE(INDEX(GroupVertices[Group], MATCH(Edges[[#This Row],[Vertex 2]],GroupVertices[Vertex],0)),1,1,"")</f>
        <v>1</v>
      </c>
    </row>
    <row r="1362" spans="1:16" ht="15.75" customHeight="1" thickTop="1" thickBot="1" x14ac:dyDescent="0.3">
      <c r="A1362" s="97" t="s">
        <v>834</v>
      </c>
      <c r="B1362" s="97" t="s">
        <v>376</v>
      </c>
      <c r="C1362" s="98"/>
      <c r="D1362" s="99">
        <v>1.1428571428571428</v>
      </c>
      <c r="E1362" s="100"/>
      <c r="F1362" s="101"/>
      <c r="G1362" s="98"/>
      <c r="H1362" s="102"/>
      <c r="I1362" s="103"/>
      <c r="J1362" s="103"/>
      <c r="K1362" s="104"/>
      <c r="L1362" s="96">
        <v>1362</v>
      </c>
      <c r="M1362" s="96"/>
      <c r="N1362" s="105">
        <v>2</v>
      </c>
      <c r="O1362" s="93" t="str">
        <f>REPLACE(INDEX(GroupVertices[Group], MATCH(Edges[[#This Row],[Vertex 1]],GroupVertices[Vertex],0)),1,1,"")</f>
        <v>1</v>
      </c>
      <c r="P1362" s="93" t="str">
        <f>REPLACE(INDEX(GroupVertices[Group], MATCH(Edges[[#This Row],[Vertex 2]],GroupVertices[Vertex],0)),1,1,"")</f>
        <v>1</v>
      </c>
    </row>
    <row r="1363" spans="1:16" ht="15.75" customHeight="1" thickTop="1" thickBot="1" x14ac:dyDescent="0.3">
      <c r="A1363" s="97" t="s">
        <v>627</v>
      </c>
      <c r="B1363" s="97" t="s">
        <v>506</v>
      </c>
      <c r="C1363" s="98"/>
      <c r="D1363" s="99">
        <v>1</v>
      </c>
      <c r="E1363" s="100"/>
      <c r="F1363" s="101"/>
      <c r="G1363" s="98"/>
      <c r="H1363" s="102"/>
      <c r="I1363" s="103"/>
      <c r="J1363" s="103"/>
      <c r="K1363" s="104"/>
      <c r="L1363" s="96">
        <v>1363</v>
      </c>
      <c r="M1363" s="96"/>
      <c r="N1363" s="105">
        <v>1</v>
      </c>
      <c r="O1363" s="93" t="str">
        <f>REPLACE(INDEX(GroupVertices[Group], MATCH(Edges[[#This Row],[Vertex 1]],GroupVertices[Vertex],0)),1,1,"")</f>
        <v>1</v>
      </c>
      <c r="P1363" s="93" t="str">
        <f>REPLACE(INDEX(GroupVertices[Group], MATCH(Edges[[#This Row],[Vertex 2]],GroupVertices[Vertex],0)),1,1,"")</f>
        <v>1</v>
      </c>
    </row>
    <row r="1364" spans="1:16" ht="15.75" customHeight="1" thickTop="1" thickBot="1" x14ac:dyDescent="0.3">
      <c r="A1364" s="97" t="s">
        <v>835</v>
      </c>
      <c r="B1364" s="97" t="s">
        <v>736</v>
      </c>
      <c r="C1364" s="98"/>
      <c r="D1364" s="99">
        <v>1</v>
      </c>
      <c r="E1364" s="100"/>
      <c r="F1364" s="101"/>
      <c r="G1364" s="98"/>
      <c r="H1364" s="102"/>
      <c r="I1364" s="103"/>
      <c r="J1364" s="103"/>
      <c r="K1364" s="104"/>
      <c r="L1364" s="96">
        <v>1364</v>
      </c>
      <c r="M1364" s="96"/>
      <c r="N1364" s="105">
        <v>1</v>
      </c>
      <c r="O1364" s="93" t="str">
        <f>REPLACE(INDEX(GroupVertices[Group], MATCH(Edges[[#This Row],[Vertex 1]],GroupVertices[Vertex],0)),1,1,"")</f>
        <v>13</v>
      </c>
      <c r="P1364" s="93" t="str">
        <f>REPLACE(INDEX(GroupVertices[Group], MATCH(Edges[[#This Row],[Vertex 2]],GroupVertices[Vertex],0)),1,1,"")</f>
        <v>13</v>
      </c>
    </row>
    <row r="1365" spans="1:16" ht="15.75" customHeight="1" thickTop="1" thickBot="1" x14ac:dyDescent="0.3">
      <c r="A1365" s="97" t="s">
        <v>272</v>
      </c>
      <c r="B1365" s="97" t="s">
        <v>826</v>
      </c>
      <c r="C1365" s="98"/>
      <c r="D1365" s="99">
        <v>1.4285714285714286</v>
      </c>
      <c r="E1365" s="100"/>
      <c r="F1365" s="101"/>
      <c r="G1365" s="98"/>
      <c r="H1365" s="102"/>
      <c r="I1365" s="103"/>
      <c r="J1365" s="103"/>
      <c r="K1365" s="104"/>
      <c r="L1365" s="96">
        <v>1365</v>
      </c>
      <c r="M1365" s="96"/>
      <c r="N1365" s="105">
        <v>4</v>
      </c>
      <c r="O1365" s="93" t="str">
        <f>REPLACE(INDEX(GroupVertices[Group], MATCH(Edges[[#This Row],[Vertex 1]],GroupVertices[Vertex],0)),1,1,"")</f>
        <v>1</v>
      </c>
      <c r="P1365" s="93" t="str">
        <f>REPLACE(INDEX(GroupVertices[Group], MATCH(Edges[[#This Row],[Vertex 2]],GroupVertices[Vertex],0)),1,1,"")</f>
        <v>1</v>
      </c>
    </row>
    <row r="1366" spans="1:16" ht="15.75" customHeight="1" thickTop="1" thickBot="1" x14ac:dyDescent="0.3">
      <c r="A1366" s="97" t="s">
        <v>836</v>
      </c>
      <c r="B1366" s="97" t="s">
        <v>426</v>
      </c>
      <c r="C1366" s="98"/>
      <c r="D1366" s="99">
        <v>1</v>
      </c>
      <c r="E1366" s="100"/>
      <c r="F1366" s="101"/>
      <c r="G1366" s="98"/>
      <c r="H1366" s="102"/>
      <c r="I1366" s="103"/>
      <c r="J1366" s="103"/>
      <c r="K1366" s="104"/>
      <c r="L1366" s="96">
        <v>1366</v>
      </c>
      <c r="M1366" s="96"/>
      <c r="N1366" s="105">
        <v>1</v>
      </c>
      <c r="O1366" s="93" t="str">
        <f>REPLACE(INDEX(GroupVertices[Group], MATCH(Edges[[#This Row],[Vertex 1]],GroupVertices[Vertex],0)),1,1,"")</f>
        <v>6</v>
      </c>
      <c r="P1366" s="93" t="str">
        <f>REPLACE(INDEX(GroupVertices[Group], MATCH(Edges[[#This Row],[Vertex 2]],GroupVertices[Vertex],0)),1,1,"")</f>
        <v>6</v>
      </c>
    </row>
    <row r="1367" spans="1:16" ht="15.75" customHeight="1" thickTop="1" thickBot="1" x14ac:dyDescent="0.3">
      <c r="A1367" s="97" t="s">
        <v>236</v>
      </c>
      <c r="B1367" s="97" t="s">
        <v>237</v>
      </c>
      <c r="C1367" s="98"/>
      <c r="D1367" s="99">
        <v>3</v>
      </c>
      <c r="E1367" s="100"/>
      <c r="F1367" s="101"/>
      <c r="G1367" s="98"/>
      <c r="H1367" s="102"/>
      <c r="I1367" s="103"/>
      <c r="J1367" s="103"/>
      <c r="K1367" s="104"/>
      <c r="L1367" s="96">
        <v>1367</v>
      </c>
      <c r="M1367" s="96"/>
      <c r="N1367" s="105">
        <v>15</v>
      </c>
      <c r="O1367" s="93" t="str">
        <f>REPLACE(INDEX(GroupVertices[Group], MATCH(Edges[[#This Row],[Vertex 1]],GroupVertices[Vertex],0)),1,1,"")</f>
        <v>1</v>
      </c>
      <c r="P1367" s="93" t="str">
        <f>REPLACE(INDEX(GroupVertices[Group], MATCH(Edges[[#This Row],[Vertex 2]],GroupVertices[Vertex],0)),1,1,"")</f>
        <v>1</v>
      </c>
    </row>
    <row r="1368" spans="1:16" ht="15.75" customHeight="1" thickTop="1" thickBot="1" x14ac:dyDescent="0.3">
      <c r="A1368" s="97" t="s">
        <v>477</v>
      </c>
      <c r="B1368" s="97" t="s">
        <v>478</v>
      </c>
      <c r="C1368" s="98"/>
      <c r="D1368" s="99">
        <v>1.1428571428571428</v>
      </c>
      <c r="E1368" s="100"/>
      <c r="F1368" s="101"/>
      <c r="G1368" s="98"/>
      <c r="H1368" s="102"/>
      <c r="I1368" s="103"/>
      <c r="J1368" s="103"/>
      <c r="K1368" s="104"/>
      <c r="L1368" s="96">
        <v>1368</v>
      </c>
      <c r="M1368" s="96"/>
      <c r="N1368" s="105">
        <v>2</v>
      </c>
      <c r="O1368" s="93" t="str">
        <f>REPLACE(INDEX(GroupVertices[Group], MATCH(Edges[[#This Row],[Vertex 1]],GroupVertices[Vertex],0)),1,1,"")</f>
        <v>3</v>
      </c>
      <c r="P1368" s="93" t="str">
        <f>REPLACE(INDEX(GroupVertices[Group], MATCH(Edges[[#This Row],[Vertex 2]],GroupVertices[Vertex],0)),1,1,"")</f>
        <v>3</v>
      </c>
    </row>
    <row r="1369" spans="1:16" ht="15.75" customHeight="1" thickTop="1" thickBot="1" x14ac:dyDescent="0.3">
      <c r="A1369" s="97" t="s">
        <v>650</v>
      </c>
      <c r="B1369" s="97" t="s">
        <v>829</v>
      </c>
      <c r="C1369" s="98"/>
      <c r="D1369" s="99">
        <v>1</v>
      </c>
      <c r="E1369" s="100"/>
      <c r="F1369" s="101"/>
      <c r="G1369" s="98"/>
      <c r="H1369" s="102"/>
      <c r="I1369" s="103"/>
      <c r="J1369" s="103"/>
      <c r="K1369" s="104"/>
      <c r="L1369" s="96">
        <v>1369</v>
      </c>
      <c r="M1369" s="96"/>
      <c r="N1369" s="105">
        <v>1</v>
      </c>
      <c r="O1369" s="93" t="str">
        <f>REPLACE(INDEX(GroupVertices[Group], MATCH(Edges[[#This Row],[Vertex 1]],GroupVertices[Vertex],0)),1,1,"")</f>
        <v>1</v>
      </c>
      <c r="P1369" s="93" t="str">
        <f>REPLACE(INDEX(GroupVertices[Group], MATCH(Edges[[#This Row],[Vertex 2]],GroupVertices[Vertex],0)),1,1,"")</f>
        <v>1</v>
      </c>
    </row>
    <row r="1370" spans="1:16" ht="15.75" customHeight="1" thickTop="1" thickBot="1" x14ac:dyDescent="0.3">
      <c r="A1370" s="97" t="s">
        <v>650</v>
      </c>
      <c r="B1370" s="97" t="s">
        <v>252</v>
      </c>
      <c r="C1370" s="98"/>
      <c r="D1370" s="99">
        <v>1</v>
      </c>
      <c r="E1370" s="100"/>
      <c r="F1370" s="101"/>
      <c r="G1370" s="98"/>
      <c r="H1370" s="102"/>
      <c r="I1370" s="103"/>
      <c r="J1370" s="103"/>
      <c r="K1370" s="104"/>
      <c r="L1370" s="96">
        <v>1370</v>
      </c>
      <c r="M1370" s="96"/>
      <c r="N1370" s="105">
        <v>1</v>
      </c>
      <c r="O1370" s="93" t="str">
        <f>REPLACE(INDEX(GroupVertices[Group], MATCH(Edges[[#This Row],[Vertex 1]],GroupVertices[Vertex],0)),1,1,"")</f>
        <v>1</v>
      </c>
      <c r="P1370" s="93" t="str">
        <f>REPLACE(INDEX(GroupVertices[Group], MATCH(Edges[[#This Row],[Vertex 2]],GroupVertices[Vertex],0)),1,1,"")</f>
        <v>1</v>
      </c>
    </row>
    <row r="1371" spans="1:16" ht="15.75" customHeight="1" thickTop="1" thickBot="1" x14ac:dyDescent="0.3">
      <c r="A1371" s="97" t="s">
        <v>323</v>
      </c>
      <c r="B1371" s="97" t="s">
        <v>376</v>
      </c>
      <c r="C1371" s="98"/>
      <c r="D1371" s="99">
        <v>1.2857142857142856</v>
      </c>
      <c r="E1371" s="100"/>
      <c r="F1371" s="101"/>
      <c r="G1371" s="98"/>
      <c r="H1371" s="102"/>
      <c r="I1371" s="103"/>
      <c r="J1371" s="103"/>
      <c r="K1371" s="104"/>
      <c r="L1371" s="96">
        <v>1371</v>
      </c>
      <c r="M1371" s="96"/>
      <c r="N1371" s="105">
        <v>3</v>
      </c>
      <c r="O1371" s="93" t="str">
        <f>REPLACE(INDEX(GroupVertices[Group], MATCH(Edges[[#This Row],[Vertex 1]],GroupVertices[Vertex],0)),1,1,"")</f>
        <v>1</v>
      </c>
      <c r="P1371" s="93" t="str">
        <f>REPLACE(INDEX(GroupVertices[Group], MATCH(Edges[[#This Row],[Vertex 2]],GroupVertices[Vertex],0)),1,1,"")</f>
        <v>1</v>
      </c>
    </row>
    <row r="1372" spans="1:16" ht="15.75" customHeight="1" thickTop="1" thickBot="1" x14ac:dyDescent="0.3">
      <c r="A1372" s="97" t="s">
        <v>323</v>
      </c>
      <c r="B1372" s="97" t="s">
        <v>767</v>
      </c>
      <c r="C1372" s="98"/>
      <c r="D1372" s="99">
        <v>1</v>
      </c>
      <c r="E1372" s="100"/>
      <c r="F1372" s="101"/>
      <c r="G1372" s="98"/>
      <c r="H1372" s="102"/>
      <c r="I1372" s="103"/>
      <c r="J1372" s="103"/>
      <c r="K1372" s="104"/>
      <c r="L1372" s="96">
        <v>1372</v>
      </c>
      <c r="M1372" s="96"/>
      <c r="N1372" s="105">
        <v>1</v>
      </c>
      <c r="O1372" s="93" t="str">
        <f>REPLACE(INDEX(GroupVertices[Group], MATCH(Edges[[#This Row],[Vertex 1]],GroupVertices[Vertex],0)),1,1,"")</f>
        <v>1</v>
      </c>
      <c r="P1372" s="93" t="str">
        <f>REPLACE(INDEX(GroupVertices[Group], MATCH(Edges[[#This Row],[Vertex 2]],GroupVertices[Vertex],0)),1,1,"")</f>
        <v>1</v>
      </c>
    </row>
    <row r="1373" spans="1:16" ht="15.75" customHeight="1" thickTop="1" thickBot="1" x14ac:dyDescent="0.3">
      <c r="A1373" s="97" t="s">
        <v>647</v>
      </c>
      <c r="B1373" s="97" t="s">
        <v>648</v>
      </c>
      <c r="C1373" s="98"/>
      <c r="D1373" s="99">
        <v>1</v>
      </c>
      <c r="E1373" s="100"/>
      <c r="F1373" s="101"/>
      <c r="G1373" s="98"/>
      <c r="H1373" s="102"/>
      <c r="I1373" s="103"/>
      <c r="J1373" s="103"/>
      <c r="K1373" s="104"/>
      <c r="L1373" s="96">
        <v>1373</v>
      </c>
      <c r="M1373" s="96"/>
      <c r="N1373" s="105">
        <v>1</v>
      </c>
      <c r="O1373" s="93" t="str">
        <f>REPLACE(INDEX(GroupVertices[Group], MATCH(Edges[[#This Row],[Vertex 1]],GroupVertices[Vertex],0)),1,1,"")</f>
        <v>1</v>
      </c>
      <c r="P1373" s="93" t="str">
        <f>REPLACE(INDEX(GroupVertices[Group], MATCH(Edges[[#This Row],[Vertex 2]],GroupVertices[Vertex],0)),1,1,"")</f>
        <v>1</v>
      </c>
    </row>
    <row r="1374" spans="1:16" ht="15.75" customHeight="1" thickTop="1" thickBot="1" x14ac:dyDescent="0.3">
      <c r="A1374" s="97" t="s">
        <v>647</v>
      </c>
      <c r="B1374" s="97" t="s">
        <v>837</v>
      </c>
      <c r="C1374" s="98"/>
      <c r="D1374" s="99">
        <v>1</v>
      </c>
      <c r="E1374" s="100"/>
      <c r="F1374" s="101"/>
      <c r="G1374" s="98"/>
      <c r="H1374" s="102"/>
      <c r="I1374" s="103"/>
      <c r="J1374" s="103"/>
      <c r="K1374" s="104"/>
      <c r="L1374" s="96">
        <v>1374</v>
      </c>
      <c r="M1374" s="96"/>
      <c r="N1374" s="105">
        <v>1</v>
      </c>
      <c r="O1374" s="93" t="str">
        <f>REPLACE(INDEX(GroupVertices[Group], MATCH(Edges[[#This Row],[Vertex 1]],GroupVertices[Vertex],0)),1,1,"")</f>
        <v>1</v>
      </c>
      <c r="P1374" s="93" t="str">
        <f>REPLACE(INDEX(GroupVertices[Group], MATCH(Edges[[#This Row],[Vertex 2]],GroupVertices[Vertex],0)),1,1,"")</f>
        <v>1</v>
      </c>
    </row>
    <row r="1375" spans="1:16" ht="15.75" customHeight="1" thickTop="1" thickBot="1" x14ac:dyDescent="0.3">
      <c r="A1375" s="97" t="s">
        <v>647</v>
      </c>
      <c r="B1375" s="97" t="s">
        <v>838</v>
      </c>
      <c r="C1375" s="98"/>
      <c r="D1375" s="99">
        <v>1.2857142857142856</v>
      </c>
      <c r="E1375" s="100"/>
      <c r="F1375" s="101"/>
      <c r="G1375" s="98"/>
      <c r="H1375" s="102"/>
      <c r="I1375" s="103"/>
      <c r="J1375" s="103"/>
      <c r="K1375" s="104"/>
      <c r="L1375" s="96">
        <v>1375</v>
      </c>
      <c r="M1375" s="96"/>
      <c r="N1375" s="105">
        <v>3</v>
      </c>
      <c r="O1375" s="93" t="str">
        <f>REPLACE(INDEX(GroupVertices[Group], MATCH(Edges[[#This Row],[Vertex 1]],GroupVertices[Vertex],0)),1,1,"")</f>
        <v>1</v>
      </c>
      <c r="P1375" s="93" t="str">
        <f>REPLACE(INDEX(GroupVertices[Group], MATCH(Edges[[#This Row],[Vertex 2]],GroupVertices[Vertex],0)),1,1,"")</f>
        <v>1</v>
      </c>
    </row>
    <row r="1376" spans="1:16" ht="15.75" customHeight="1" thickTop="1" thickBot="1" x14ac:dyDescent="0.3">
      <c r="A1376" s="97" t="s">
        <v>403</v>
      </c>
      <c r="B1376" s="97" t="s">
        <v>244</v>
      </c>
      <c r="C1376" s="98"/>
      <c r="D1376" s="99">
        <v>1.2857142857142856</v>
      </c>
      <c r="E1376" s="100"/>
      <c r="F1376" s="101"/>
      <c r="G1376" s="98"/>
      <c r="H1376" s="102"/>
      <c r="I1376" s="103"/>
      <c r="J1376" s="103"/>
      <c r="K1376" s="104"/>
      <c r="L1376" s="96">
        <v>1376</v>
      </c>
      <c r="M1376" s="96"/>
      <c r="N1376" s="105">
        <v>3</v>
      </c>
      <c r="O1376" s="93" t="str">
        <f>REPLACE(INDEX(GroupVertices[Group], MATCH(Edges[[#This Row],[Vertex 1]],GroupVertices[Vertex],0)),1,1,"")</f>
        <v>1</v>
      </c>
      <c r="P1376" s="93" t="str">
        <f>REPLACE(INDEX(GroupVertices[Group], MATCH(Edges[[#This Row],[Vertex 2]],GroupVertices[Vertex],0)),1,1,"")</f>
        <v>1</v>
      </c>
    </row>
    <row r="1377" spans="1:16" ht="15.75" customHeight="1" thickTop="1" thickBot="1" x14ac:dyDescent="0.3">
      <c r="A1377" s="97" t="s">
        <v>656</v>
      </c>
      <c r="B1377" s="97" t="s">
        <v>252</v>
      </c>
      <c r="C1377" s="98"/>
      <c r="D1377" s="99">
        <v>1.1428571428571428</v>
      </c>
      <c r="E1377" s="100"/>
      <c r="F1377" s="101"/>
      <c r="G1377" s="98"/>
      <c r="H1377" s="102"/>
      <c r="I1377" s="103"/>
      <c r="J1377" s="103"/>
      <c r="K1377" s="104"/>
      <c r="L1377" s="96">
        <v>1377</v>
      </c>
      <c r="M1377" s="96"/>
      <c r="N1377" s="105">
        <v>2</v>
      </c>
      <c r="O1377" s="93" t="str">
        <f>REPLACE(INDEX(GroupVertices[Group], MATCH(Edges[[#This Row],[Vertex 1]],GroupVertices[Vertex],0)),1,1,"")</f>
        <v>1</v>
      </c>
      <c r="P1377" s="93" t="str">
        <f>REPLACE(INDEX(GroupVertices[Group], MATCH(Edges[[#This Row],[Vertex 2]],GroupVertices[Vertex],0)),1,1,"")</f>
        <v>1</v>
      </c>
    </row>
    <row r="1378" spans="1:16" ht="15.75" customHeight="1" thickTop="1" thickBot="1" x14ac:dyDescent="0.3">
      <c r="A1378" s="97" t="s">
        <v>179</v>
      </c>
      <c r="B1378" s="97" t="s">
        <v>244</v>
      </c>
      <c r="C1378" s="98"/>
      <c r="D1378" s="99">
        <v>1.4285714285714286</v>
      </c>
      <c r="E1378" s="100"/>
      <c r="F1378" s="101"/>
      <c r="G1378" s="98"/>
      <c r="H1378" s="102"/>
      <c r="I1378" s="103"/>
      <c r="J1378" s="103"/>
      <c r="K1378" s="104"/>
      <c r="L1378" s="96">
        <v>1378</v>
      </c>
      <c r="M1378" s="96"/>
      <c r="N1378" s="105">
        <v>4</v>
      </c>
      <c r="O1378" s="93" t="str">
        <f>REPLACE(INDEX(GroupVertices[Group], MATCH(Edges[[#This Row],[Vertex 1]],GroupVertices[Vertex],0)),1,1,"")</f>
        <v>1</v>
      </c>
      <c r="P1378" s="93" t="str">
        <f>REPLACE(INDEX(GroupVertices[Group], MATCH(Edges[[#This Row],[Vertex 2]],GroupVertices[Vertex],0)),1,1,"")</f>
        <v>1</v>
      </c>
    </row>
    <row r="1379" spans="1:16" ht="15.75" customHeight="1" thickTop="1" thickBot="1" x14ac:dyDescent="0.3">
      <c r="A1379" s="97" t="s">
        <v>690</v>
      </c>
      <c r="B1379" s="97" t="s">
        <v>324</v>
      </c>
      <c r="C1379" s="98"/>
      <c r="D1379" s="99">
        <v>1.4285714285714286</v>
      </c>
      <c r="E1379" s="100"/>
      <c r="F1379" s="101"/>
      <c r="G1379" s="98"/>
      <c r="H1379" s="102"/>
      <c r="I1379" s="103"/>
      <c r="J1379" s="103"/>
      <c r="K1379" s="104"/>
      <c r="L1379" s="96">
        <v>1379</v>
      </c>
      <c r="M1379" s="96"/>
      <c r="N1379" s="105">
        <v>4</v>
      </c>
      <c r="O1379" s="93" t="str">
        <f>REPLACE(INDEX(GroupVertices[Group], MATCH(Edges[[#This Row],[Vertex 1]],GroupVertices[Vertex],0)),1,1,"")</f>
        <v>1</v>
      </c>
      <c r="P1379" s="93" t="str">
        <f>REPLACE(INDEX(GroupVertices[Group], MATCH(Edges[[#This Row],[Vertex 2]],GroupVertices[Vertex],0)),1,1,"")</f>
        <v>1</v>
      </c>
    </row>
    <row r="1380" spans="1:16" ht="15.75" customHeight="1" thickTop="1" thickBot="1" x14ac:dyDescent="0.3">
      <c r="A1380" s="97" t="s">
        <v>376</v>
      </c>
      <c r="B1380" s="97" t="s">
        <v>678</v>
      </c>
      <c r="C1380" s="98"/>
      <c r="D1380" s="99">
        <v>1</v>
      </c>
      <c r="E1380" s="100"/>
      <c r="F1380" s="101"/>
      <c r="G1380" s="98"/>
      <c r="H1380" s="102"/>
      <c r="I1380" s="103"/>
      <c r="J1380" s="103"/>
      <c r="K1380" s="104"/>
      <c r="L1380" s="96">
        <v>1380</v>
      </c>
      <c r="M1380" s="96"/>
      <c r="N1380" s="105">
        <v>1</v>
      </c>
      <c r="O1380" s="93" t="str">
        <f>REPLACE(INDEX(GroupVertices[Group], MATCH(Edges[[#This Row],[Vertex 1]],GroupVertices[Vertex],0)),1,1,"")</f>
        <v>1</v>
      </c>
      <c r="P1380" s="93" t="str">
        <f>REPLACE(INDEX(GroupVertices[Group], MATCH(Edges[[#This Row],[Vertex 2]],GroupVertices[Vertex],0)),1,1,"")</f>
        <v>1</v>
      </c>
    </row>
    <row r="1381" spans="1:16" ht="15.75" customHeight="1" thickTop="1" thickBot="1" x14ac:dyDescent="0.3">
      <c r="A1381" s="97" t="s">
        <v>376</v>
      </c>
      <c r="B1381" s="97" t="s">
        <v>603</v>
      </c>
      <c r="C1381" s="98"/>
      <c r="D1381" s="99">
        <v>1</v>
      </c>
      <c r="E1381" s="100"/>
      <c r="F1381" s="101"/>
      <c r="G1381" s="98"/>
      <c r="H1381" s="102"/>
      <c r="I1381" s="103"/>
      <c r="J1381" s="103"/>
      <c r="K1381" s="104"/>
      <c r="L1381" s="96">
        <v>1381</v>
      </c>
      <c r="M1381" s="96"/>
      <c r="N1381" s="105">
        <v>1</v>
      </c>
      <c r="O1381" s="93" t="str">
        <f>REPLACE(INDEX(GroupVertices[Group], MATCH(Edges[[#This Row],[Vertex 1]],GroupVertices[Vertex],0)),1,1,"")</f>
        <v>1</v>
      </c>
      <c r="P1381" s="93" t="str">
        <f>REPLACE(INDEX(GroupVertices[Group], MATCH(Edges[[#This Row],[Vertex 2]],GroupVertices[Vertex],0)),1,1,"")</f>
        <v>1</v>
      </c>
    </row>
    <row r="1382" spans="1:16" ht="15.75" customHeight="1" thickTop="1" thickBot="1" x14ac:dyDescent="0.3">
      <c r="A1382" s="97" t="s">
        <v>340</v>
      </c>
      <c r="B1382" s="97" t="s">
        <v>438</v>
      </c>
      <c r="C1382" s="98"/>
      <c r="D1382" s="99">
        <v>1</v>
      </c>
      <c r="E1382" s="100"/>
      <c r="F1382" s="101"/>
      <c r="G1382" s="98"/>
      <c r="H1382" s="102"/>
      <c r="I1382" s="103"/>
      <c r="J1382" s="103"/>
      <c r="K1382" s="104"/>
      <c r="L1382" s="96">
        <v>1382</v>
      </c>
      <c r="M1382" s="96"/>
      <c r="N1382" s="105">
        <v>1</v>
      </c>
      <c r="O1382" s="93" t="str">
        <f>REPLACE(INDEX(GroupVertices[Group], MATCH(Edges[[#This Row],[Vertex 1]],GroupVertices[Vertex],0)),1,1,"")</f>
        <v>1</v>
      </c>
      <c r="P1382" s="93" t="str">
        <f>REPLACE(INDEX(GroupVertices[Group], MATCH(Edges[[#This Row],[Vertex 2]],GroupVertices[Vertex],0)),1,1,"")</f>
        <v>1</v>
      </c>
    </row>
    <row r="1383" spans="1:16" ht="15.75" customHeight="1" thickTop="1" thickBot="1" x14ac:dyDescent="0.3">
      <c r="A1383" s="97" t="s">
        <v>438</v>
      </c>
      <c r="B1383" s="97" t="s">
        <v>584</v>
      </c>
      <c r="C1383" s="98"/>
      <c r="D1383" s="99">
        <v>1.1428571428571428</v>
      </c>
      <c r="E1383" s="100"/>
      <c r="F1383" s="101"/>
      <c r="G1383" s="98"/>
      <c r="H1383" s="102"/>
      <c r="I1383" s="103"/>
      <c r="J1383" s="103"/>
      <c r="K1383" s="104"/>
      <c r="L1383" s="96">
        <v>1383</v>
      </c>
      <c r="M1383" s="96"/>
      <c r="N1383" s="105">
        <v>2</v>
      </c>
      <c r="O1383" s="93" t="str">
        <f>REPLACE(INDEX(GroupVertices[Group], MATCH(Edges[[#This Row],[Vertex 1]],GroupVertices[Vertex],0)),1,1,"")</f>
        <v>1</v>
      </c>
      <c r="P1383" s="93" t="str">
        <f>REPLACE(INDEX(GroupVertices[Group], MATCH(Edges[[#This Row],[Vertex 2]],GroupVertices[Vertex],0)),1,1,"")</f>
        <v>1</v>
      </c>
    </row>
    <row r="1384" spans="1:16" ht="15.75" customHeight="1" thickTop="1" thickBot="1" x14ac:dyDescent="0.3">
      <c r="A1384" s="97" t="s">
        <v>438</v>
      </c>
      <c r="B1384" s="97" t="s">
        <v>302</v>
      </c>
      <c r="C1384" s="98"/>
      <c r="D1384" s="99">
        <v>1</v>
      </c>
      <c r="E1384" s="100"/>
      <c r="F1384" s="101"/>
      <c r="G1384" s="98"/>
      <c r="H1384" s="102"/>
      <c r="I1384" s="103"/>
      <c r="J1384" s="103"/>
      <c r="K1384" s="104"/>
      <c r="L1384" s="96">
        <v>1384</v>
      </c>
      <c r="M1384" s="96"/>
      <c r="N1384" s="105">
        <v>1</v>
      </c>
      <c r="O1384" s="93" t="str">
        <f>REPLACE(INDEX(GroupVertices[Group], MATCH(Edges[[#This Row],[Vertex 1]],GroupVertices[Vertex],0)),1,1,"")</f>
        <v>1</v>
      </c>
      <c r="P1384" s="93" t="str">
        <f>REPLACE(INDEX(GroupVertices[Group], MATCH(Edges[[#This Row],[Vertex 2]],GroupVertices[Vertex],0)),1,1,"")</f>
        <v>1</v>
      </c>
    </row>
    <row r="1385" spans="1:16" ht="15.75" customHeight="1" thickTop="1" thickBot="1" x14ac:dyDescent="0.3">
      <c r="A1385" s="97" t="s">
        <v>462</v>
      </c>
      <c r="B1385" s="97" t="s">
        <v>463</v>
      </c>
      <c r="C1385" s="98"/>
      <c r="D1385" s="99">
        <v>1.4285714285714286</v>
      </c>
      <c r="E1385" s="100"/>
      <c r="F1385" s="101"/>
      <c r="G1385" s="98"/>
      <c r="H1385" s="102"/>
      <c r="I1385" s="103"/>
      <c r="J1385" s="103"/>
      <c r="K1385" s="104"/>
      <c r="L1385" s="96">
        <v>1385</v>
      </c>
      <c r="M1385" s="96"/>
      <c r="N1385" s="105">
        <v>4</v>
      </c>
      <c r="O1385" s="93" t="str">
        <f>REPLACE(INDEX(GroupVertices[Group], MATCH(Edges[[#This Row],[Vertex 1]],GroupVertices[Vertex],0)),1,1,"")</f>
        <v>4</v>
      </c>
      <c r="P1385" s="93" t="str">
        <f>REPLACE(INDEX(GroupVertices[Group], MATCH(Edges[[#This Row],[Vertex 2]],GroupVertices[Vertex],0)),1,1,"")</f>
        <v>4</v>
      </c>
    </row>
    <row r="1386" spans="1:16" ht="15.75" customHeight="1" thickTop="1" thickBot="1" x14ac:dyDescent="0.3">
      <c r="A1386" s="97" t="s">
        <v>462</v>
      </c>
      <c r="B1386" s="97" t="s">
        <v>464</v>
      </c>
      <c r="C1386" s="98"/>
      <c r="D1386" s="99">
        <v>1.1428571428571428</v>
      </c>
      <c r="E1386" s="100"/>
      <c r="F1386" s="101"/>
      <c r="G1386" s="98"/>
      <c r="H1386" s="102"/>
      <c r="I1386" s="103"/>
      <c r="J1386" s="103"/>
      <c r="K1386" s="104"/>
      <c r="L1386" s="96">
        <v>1386</v>
      </c>
      <c r="M1386" s="96"/>
      <c r="N1386" s="105">
        <v>2</v>
      </c>
      <c r="O1386" s="93" t="str">
        <f>REPLACE(INDEX(GroupVertices[Group], MATCH(Edges[[#This Row],[Vertex 1]],GroupVertices[Vertex],0)),1,1,"")</f>
        <v>4</v>
      </c>
      <c r="P1386" s="93" t="str">
        <f>REPLACE(INDEX(GroupVertices[Group], MATCH(Edges[[#This Row],[Vertex 2]],GroupVertices[Vertex],0)),1,1,"")</f>
        <v>4</v>
      </c>
    </row>
    <row r="1387" spans="1:16" ht="15.75" customHeight="1" thickTop="1" thickBot="1" x14ac:dyDescent="0.3">
      <c r="A1387" s="97" t="s">
        <v>462</v>
      </c>
      <c r="B1387" s="97" t="s">
        <v>465</v>
      </c>
      <c r="C1387" s="98"/>
      <c r="D1387" s="99">
        <v>1.1428571428571428</v>
      </c>
      <c r="E1387" s="100"/>
      <c r="F1387" s="101"/>
      <c r="G1387" s="98"/>
      <c r="H1387" s="102"/>
      <c r="I1387" s="103"/>
      <c r="J1387" s="103"/>
      <c r="K1387" s="104"/>
      <c r="L1387" s="96">
        <v>1387</v>
      </c>
      <c r="M1387" s="96"/>
      <c r="N1387" s="105">
        <v>2</v>
      </c>
      <c r="O1387" s="93" t="str">
        <f>REPLACE(INDEX(GroupVertices[Group], MATCH(Edges[[#This Row],[Vertex 1]],GroupVertices[Vertex],0)),1,1,"")</f>
        <v>4</v>
      </c>
      <c r="P1387" s="93" t="str">
        <f>REPLACE(INDEX(GroupVertices[Group], MATCH(Edges[[#This Row],[Vertex 2]],GroupVertices[Vertex],0)),1,1,"")</f>
        <v>4</v>
      </c>
    </row>
    <row r="1388" spans="1:16" ht="15.75" customHeight="1" thickTop="1" thickBot="1" x14ac:dyDescent="0.3">
      <c r="A1388" s="97" t="s">
        <v>748</v>
      </c>
      <c r="B1388" s="97" t="s">
        <v>676</v>
      </c>
      <c r="C1388" s="98"/>
      <c r="D1388" s="99">
        <v>1</v>
      </c>
      <c r="E1388" s="100"/>
      <c r="F1388" s="101"/>
      <c r="G1388" s="98"/>
      <c r="H1388" s="102"/>
      <c r="I1388" s="103"/>
      <c r="J1388" s="103"/>
      <c r="K1388" s="104"/>
      <c r="L1388" s="96">
        <v>1388</v>
      </c>
      <c r="M1388" s="96"/>
      <c r="N1388" s="105">
        <v>1</v>
      </c>
      <c r="O1388" s="93" t="str">
        <f>REPLACE(INDEX(GroupVertices[Group], MATCH(Edges[[#This Row],[Vertex 1]],GroupVertices[Vertex],0)),1,1,"")</f>
        <v>1</v>
      </c>
      <c r="P1388" s="93" t="str">
        <f>REPLACE(INDEX(GroupVertices[Group], MATCH(Edges[[#This Row],[Vertex 2]],GroupVertices[Vertex],0)),1,1,"")</f>
        <v>1</v>
      </c>
    </row>
    <row r="1389" spans="1:16" ht="15.75" customHeight="1" thickTop="1" thickBot="1" x14ac:dyDescent="0.3">
      <c r="A1389" s="97" t="s">
        <v>463</v>
      </c>
      <c r="B1389" s="97" t="s">
        <v>464</v>
      </c>
      <c r="C1389" s="98"/>
      <c r="D1389" s="99">
        <v>1.1428571428571428</v>
      </c>
      <c r="E1389" s="100"/>
      <c r="F1389" s="101"/>
      <c r="G1389" s="98"/>
      <c r="H1389" s="102"/>
      <c r="I1389" s="103"/>
      <c r="J1389" s="103"/>
      <c r="K1389" s="104"/>
      <c r="L1389" s="96">
        <v>1389</v>
      </c>
      <c r="M1389" s="96"/>
      <c r="N1389" s="105">
        <v>2</v>
      </c>
      <c r="O1389" s="93" t="str">
        <f>REPLACE(INDEX(GroupVertices[Group], MATCH(Edges[[#This Row],[Vertex 1]],GroupVertices[Vertex],0)),1,1,"")</f>
        <v>4</v>
      </c>
      <c r="P1389" s="93" t="str">
        <f>REPLACE(INDEX(GroupVertices[Group], MATCH(Edges[[#This Row],[Vertex 2]],GroupVertices[Vertex],0)),1,1,"")</f>
        <v>4</v>
      </c>
    </row>
    <row r="1390" spans="1:16" ht="15.75" customHeight="1" thickTop="1" thickBot="1" x14ac:dyDescent="0.3">
      <c r="A1390" s="97" t="s">
        <v>463</v>
      </c>
      <c r="B1390" s="97" t="s">
        <v>465</v>
      </c>
      <c r="C1390" s="98"/>
      <c r="D1390" s="99">
        <v>1.1428571428571428</v>
      </c>
      <c r="E1390" s="100"/>
      <c r="F1390" s="101"/>
      <c r="G1390" s="98"/>
      <c r="H1390" s="102"/>
      <c r="I1390" s="103"/>
      <c r="J1390" s="103"/>
      <c r="K1390" s="104"/>
      <c r="L1390" s="96">
        <v>1390</v>
      </c>
      <c r="M1390" s="96"/>
      <c r="N1390" s="105">
        <v>2</v>
      </c>
      <c r="O1390" s="93" t="str">
        <f>REPLACE(INDEX(GroupVertices[Group], MATCH(Edges[[#This Row],[Vertex 1]],GroupVertices[Vertex],0)),1,1,"")</f>
        <v>4</v>
      </c>
      <c r="P1390" s="93" t="str">
        <f>REPLACE(INDEX(GroupVertices[Group], MATCH(Edges[[#This Row],[Vertex 2]],GroupVertices[Vertex],0)),1,1,"")</f>
        <v>4</v>
      </c>
    </row>
    <row r="1391" spans="1:16" ht="15.75" customHeight="1" thickTop="1" thickBot="1" x14ac:dyDescent="0.3">
      <c r="A1391" s="97" t="s">
        <v>464</v>
      </c>
      <c r="B1391" s="97" t="s">
        <v>465</v>
      </c>
      <c r="C1391" s="98"/>
      <c r="D1391" s="99">
        <v>1</v>
      </c>
      <c r="E1391" s="100"/>
      <c r="F1391" s="101"/>
      <c r="G1391" s="98"/>
      <c r="H1391" s="102"/>
      <c r="I1391" s="103"/>
      <c r="J1391" s="103"/>
      <c r="K1391" s="104"/>
      <c r="L1391" s="96">
        <v>1391</v>
      </c>
      <c r="M1391" s="96"/>
      <c r="N1391" s="105">
        <v>1</v>
      </c>
      <c r="O1391" s="93" t="str">
        <f>REPLACE(INDEX(GroupVertices[Group], MATCH(Edges[[#This Row],[Vertex 1]],GroupVertices[Vertex],0)),1,1,"")</f>
        <v>4</v>
      </c>
      <c r="P1391" s="93" t="str">
        <f>REPLACE(INDEX(GroupVertices[Group], MATCH(Edges[[#This Row],[Vertex 2]],GroupVertices[Vertex],0)),1,1,"")</f>
        <v>4</v>
      </c>
    </row>
    <row r="1392" spans="1:16" ht="15.75" customHeight="1" thickTop="1" x14ac:dyDescent="0.25"/>
  </sheetData>
  <dataConsolidate/>
  <dataValidations count="12">
    <dataValidation allowBlank="1" showErrorMessage="1" sqref="N2"/>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391"/>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391"/>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391"/>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391"/>
    <dataValidation allowBlank="1" showInputMessage="1" promptTitle="Edge Color" prompt="To select an optional edge color, right-click and select Select Color on the right-click menu." sqref="C3:C1391"/>
    <dataValidation allowBlank="1" showInputMessage="1" errorTitle="Invalid Edge Width" error="The optional edge width must be a whole number between 1 and 10." promptTitle="Edge Width" prompt="Enter an optional edge width between 1 and 10." sqref="D3:D1391"/>
    <dataValidation allowBlank="1" showInputMessage="1" errorTitle="Invalid Edge Opacity" error="The optional edge opacity must be a whole number between 0 and 10." promptTitle="Edge Opacity" prompt="Enter an optional edge opacity between 0 (transparent) and 100 (opaque)." sqref="F3:F1391"/>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391">
      <formula1>ValidEdgeVisibilities</formula1>
    </dataValidation>
    <dataValidation allowBlank="1" showInputMessage="1" showErrorMessage="1" errorTitle="Invalid Edge Visibility" error="You have entered an unrecognized edge visibility.  Try selecting from the drop-down list instead." promptTitle="Edge Label" prompt="Enter an optional edge label." sqref="H3:H1391"/>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391">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391"/>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I700"/>
  <sheetViews>
    <sheetView tabSelected="1" workbookViewId="0">
      <pane xSplit="1" ySplit="2" topLeftCell="B500" activePane="bottomRight" state="frozen"/>
      <selection pane="topRight" activeCell="B1" sqref="B1"/>
      <selection pane="bottomLeft" activeCell="A3" sqref="A3"/>
      <selection pane="bottomRight" activeCell="A501" sqref="A501"/>
    </sheetView>
  </sheetViews>
  <sheetFormatPr defaultRowHeight="15" x14ac:dyDescent="0.25"/>
  <cols>
    <col min="1" max="1" width="103.5703125" style="1" bestFit="1" customWidth="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customWidth="1"/>
    <col min="19" max="19" width="9.28515625" customWidth="1"/>
    <col min="20" max="20" width="9.5703125" customWidth="1"/>
    <col min="21" max="23" width="14.28515625" customWidth="1"/>
    <col min="24" max="24" width="11.85546875" customWidth="1"/>
    <col min="25" max="25" width="14.42578125" customWidth="1"/>
    <col min="26" max="26" width="18.28515625" customWidth="1"/>
    <col min="27" max="27" width="5" style="3" hidden="1" customWidth="1"/>
    <col min="28" max="28" width="16" style="3" hidden="1" customWidth="1"/>
    <col min="29" max="29" width="16" style="6" bestFit="1" customWidth="1"/>
    <col min="30" max="30" width="15.140625" style="2" bestFit="1" customWidth="1"/>
    <col min="31" max="32" width="14.28515625" style="3" customWidth="1"/>
    <col min="33" max="33" width="11.85546875" style="3" customWidth="1"/>
    <col min="34" max="34" width="14.42578125" style="3" customWidth="1"/>
    <col min="35" max="35" width="5" customWidth="1"/>
    <col min="36" max="36" width="16" customWidth="1"/>
    <col min="37" max="37" width="16" bestFit="1" customWidth="1"/>
    <col min="38" max="39" width="9.140625" customWidth="1"/>
  </cols>
  <sheetData>
    <row r="1" spans="1:35" x14ac:dyDescent="0.25">
      <c r="B1" s="23" t="s">
        <v>40</v>
      </c>
      <c r="C1" s="16"/>
      <c r="D1" s="16"/>
      <c r="E1" s="16"/>
      <c r="F1" s="16"/>
      <c r="G1" s="16"/>
      <c r="H1" s="25" t="s">
        <v>44</v>
      </c>
      <c r="I1" s="24"/>
      <c r="J1" s="24"/>
      <c r="K1" s="24"/>
      <c r="L1" s="27" t="s">
        <v>45</v>
      </c>
      <c r="M1" s="26"/>
      <c r="N1" s="26"/>
      <c r="O1" s="26"/>
      <c r="P1" s="26"/>
      <c r="Q1" s="26"/>
      <c r="R1" s="22" t="s">
        <v>43</v>
      </c>
      <c r="S1" s="19"/>
      <c r="T1" s="20"/>
      <c r="U1" s="21"/>
      <c r="V1" s="19"/>
      <c r="W1" s="19"/>
      <c r="X1" s="19"/>
      <c r="Y1" s="19"/>
      <c r="Z1" s="19"/>
      <c r="AA1" s="28" t="s">
        <v>41</v>
      </c>
      <c r="AB1" s="18"/>
      <c r="AC1" s="29" t="s">
        <v>42</v>
      </c>
      <c r="AD1"/>
      <c r="AE1"/>
      <c r="AF1"/>
      <c r="AG1"/>
      <c r="AH1"/>
    </row>
    <row r="2" spans="1:35" ht="30" customHeight="1" x14ac:dyDescent="0.25">
      <c r="A2" s="11" t="s">
        <v>5</v>
      </c>
      <c r="B2" s="8" t="s">
        <v>2</v>
      </c>
      <c r="C2" s="8" t="s">
        <v>8</v>
      </c>
      <c r="D2" s="9" t="s">
        <v>46</v>
      </c>
      <c r="E2" s="10" t="s">
        <v>4</v>
      </c>
      <c r="F2" s="8" t="s">
        <v>49</v>
      </c>
      <c r="G2" s="8" t="s">
        <v>11</v>
      </c>
      <c r="H2" s="8" t="s">
        <v>47</v>
      </c>
      <c r="I2" s="8" t="s">
        <v>48</v>
      </c>
      <c r="J2" s="8" t="s">
        <v>78</v>
      </c>
      <c r="K2" s="8" t="s">
        <v>10</v>
      </c>
      <c r="L2" s="8" t="s">
        <v>27</v>
      </c>
      <c r="M2" s="8" t="s">
        <v>15</v>
      </c>
      <c r="N2" s="8" t="s">
        <v>16</v>
      </c>
      <c r="O2" s="8" t="s">
        <v>13</v>
      </c>
      <c r="P2" s="8" t="s">
        <v>28</v>
      </c>
      <c r="Q2" s="8" t="s">
        <v>29</v>
      </c>
      <c r="R2" s="13" t="s">
        <v>32</v>
      </c>
      <c r="S2" s="13" t="s">
        <v>33</v>
      </c>
      <c r="T2" s="13" t="s">
        <v>34</v>
      </c>
      <c r="U2" s="13" t="s">
        <v>35</v>
      </c>
      <c r="V2" s="13" t="s">
        <v>36</v>
      </c>
      <c r="W2" s="13" t="s">
        <v>37</v>
      </c>
      <c r="X2" s="13" t="s">
        <v>138</v>
      </c>
      <c r="Y2" s="13" t="s">
        <v>38</v>
      </c>
      <c r="Z2" s="13" t="s">
        <v>171</v>
      </c>
      <c r="AA2" s="11" t="s">
        <v>12</v>
      </c>
      <c r="AB2" s="11" t="s">
        <v>39</v>
      </c>
      <c r="AC2" s="8" t="s">
        <v>26</v>
      </c>
      <c r="AD2" s="13" t="s">
        <v>923</v>
      </c>
      <c r="AG2"/>
      <c r="AH2"/>
    </row>
    <row r="3" spans="1:35" ht="15" customHeight="1" x14ac:dyDescent="0.25">
      <c r="A3" s="48" t="s">
        <v>175</v>
      </c>
      <c r="B3" s="51"/>
      <c r="C3" s="51"/>
      <c r="D3" s="52">
        <v>2.2555555555555555</v>
      </c>
      <c r="E3" s="53"/>
      <c r="F3" s="51"/>
      <c r="G3" s="51"/>
      <c r="H3" s="55"/>
      <c r="I3" s="54"/>
      <c r="J3" s="54"/>
      <c r="K3" s="55"/>
      <c r="L3" s="57"/>
      <c r="M3" s="58">
        <v>4238.212890625</v>
      </c>
      <c r="N3" s="58">
        <v>4653.7939453125</v>
      </c>
      <c r="O3" s="56"/>
      <c r="P3" s="59"/>
      <c r="Q3" s="59"/>
      <c r="R3" s="49">
        <v>5</v>
      </c>
      <c r="S3" s="49"/>
      <c r="T3" s="49"/>
      <c r="U3" s="50">
        <v>988.52003999999999</v>
      </c>
      <c r="V3" s="50">
        <v>5.0500000000000002E-4</v>
      </c>
      <c r="W3" s="50">
        <v>2.9940000000000001E-3</v>
      </c>
      <c r="X3" s="50">
        <v>1.074878</v>
      </c>
      <c r="Y3" s="50">
        <v>0.2</v>
      </c>
      <c r="Z3" s="50"/>
      <c r="AA3" s="60">
        <v>3</v>
      </c>
      <c r="AB3" s="60"/>
      <c r="AC3" s="61"/>
      <c r="AD3" s="93" t="str">
        <f>REPLACE(INDEX(GroupVertices[Group], MATCH(Vertices[[#This Row],[Vertex]],GroupVertices[Vertex],0)),1,1,"")</f>
        <v>1</v>
      </c>
      <c r="AG3"/>
      <c r="AH3"/>
    </row>
    <row r="4" spans="1:35" x14ac:dyDescent="0.25">
      <c r="A4" s="1" t="s">
        <v>181</v>
      </c>
      <c r="D4">
        <v>1.6888888888888889</v>
      </c>
      <c r="G4" s="51"/>
      <c r="M4">
        <v>1741.0133056640625</v>
      </c>
      <c r="N4">
        <v>4334.00390625</v>
      </c>
      <c r="R4" s="49">
        <v>2</v>
      </c>
      <c r="U4" s="50">
        <v>0</v>
      </c>
      <c r="V4" s="50">
        <v>4.5600000000000003E-4</v>
      </c>
      <c r="W4" s="50">
        <v>3.6000000000000001E-5</v>
      </c>
      <c r="X4" s="50">
        <v>0.57707299999999995</v>
      </c>
      <c r="Y4" s="50">
        <v>1</v>
      </c>
      <c r="AA4" s="3">
        <v>9</v>
      </c>
      <c r="AD4" s="93" t="str">
        <f>REPLACE(INDEX(GroupVertices[Group], MATCH(Vertices[[#This Row],[Vertex]],GroupVertices[Vertex],0)),1,1,"")</f>
        <v>1</v>
      </c>
      <c r="AE4" s="2"/>
      <c r="AI4" s="3"/>
    </row>
    <row r="5" spans="1:35" x14ac:dyDescent="0.25">
      <c r="A5" s="1" t="s">
        <v>184</v>
      </c>
      <c r="D5">
        <v>1.5</v>
      </c>
      <c r="G5" s="51"/>
      <c r="M5">
        <v>3219.344970703125</v>
      </c>
      <c r="N5">
        <v>5829.11767578125</v>
      </c>
      <c r="R5" s="49">
        <v>1</v>
      </c>
      <c r="U5" s="50">
        <v>0</v>
      </c>
      <c r="V5" s="50">
        <v>3.57E-4</v>
      </c>
      <c r="W5" s="50">
        <v>3.2600000000000001E-4</v>
      </c>
      <c r="X5" s="50">
        <v>0.27155899999999999</v>
      </c>
      <c r="Y5" s="50">
        <v>0</v>
      </c>
      <c r="AA5" s="3">
        <v>12</v>
      </c>
      <c r="AD5" s="93" t="str">
        <f>REPLACE(INDEX(GroupVertices[Group], MATCH(Vertices[[#This Row],[Vertex]],GroupVertices[Vertex],0)),1,1,"")</f>
        <v>1</v>
      </c>
      <c r="AE5" s="2"/>
      <c r="AI5" s="3"/>
    </row>
    <row r="6" spans="1:35" x14ac:dyDescent="0.25">
      <c r="A6" s="1" t="s">
        <v>186</v>
      </c>
      <c r="D6">
        <v>1.6888888888888889</v>
      </c>
      <c r="G6" s="51"/>
      <c r="M6">
        <v>5587.1416015625</v>
      </c>
      <c r="N6">
        <v>8088.98974609375</v>
      </c>
      <c r="R6" s="49">
        <v>2</v>
      </c>
      <c r="U6" s="50">
        <v>0</v>
      </c>
      <c r="V6" s="50">
        <v>4.0299999999999998E-4</v>
      </c>
      <c r="W6" s="50">
        <v>2.9E-5</v>
      </c>
      <c r="X6" s="50">
        <v>0.54730599999999996</v>
      </c>
      <c r="Y6" s="50">
        <v>1</v>
      </c>
      <c r="AA6" s="3">
        <v>14</v>
      </c>
      <c r="AD6" s="93" t="str">
        <f>REPLACE(INDEX(GroupVertices[Group], MATCH(Vertices[[#This Row],[Vertex]],GroupVertices[Vertex],0)),1,1,"")</f>
        <v>1</v>
      </c>
      <c r="AE6" s="2"/>
      <c r="AI6" s="3"/>
    </row>
    <row r="7" spans="1:35" x14ac:dyDescent="0.25">
      <c r="A7" s="1" t="s">
        <v>189</v>
      </c>
      <c r="D7">
        <v>1.6888888888888889</v>
      </c>
      <c r="G7" s="51"/>
      <c r="M7">
        <v>4401.8369140625</v>
      </c>
      <c r="N7">
        <v>1948.3345947265625</v>
      </c>
      <c r="R7" s="49">
        <v>2</v>
      </c>
      <c r="U7" s="50">
        <v>0</v>
      </c>
      <c r="V7" s="50">
        <v>0.5</v>
      </c>
      <c r="W7" s="50">
        <v>0</v>
      </c>
      <c r="X7" s="50">
        <v>0.99999899999999997</v>
      </c>
      <c r="Y7" s="50">
        <v>1</v>
      </c>
      <c r="AA7" s="3">
        <v>17</v>
      </c>
      <c r="AD7" s="93" t="str">
        <f>REPLACE(INDEX(GroupVertices[Group], MATCH(Vertices[[#This Row],[Vertex]],GroupVertices[Vertex],0)),1,1,"")</f>
        <v>24</v>
      </c>
      <c r="AE7" s="2"/>
      <c r="AI7" s="3"/>
    </row>
    <row r="8" spans="1:35" x14ac:dyDescent="0.25">
      <c r="A8" s="1" t="s">
        <v>192</v>
      </c>
      <c r="D8">
        <v>1.8777777777777778</v>
      </c>
      <c r="G8" s="51"/>
      <c r="M8">
        <v>8578.0498046875</v>
      </c>
      <c r="N8">
        <v>6921.984375</v>
      </c>
      <c r="R8" s="49">
        <v>3</v>
      </c>
      <c r="U8" s="50">
        <v>0</v>
      </c>
      <c r="V8" s="50">
        <v>4.2200000000000001E-4</v>
      </c>
      <c r="W8" s="50">
        <v>6.0000000000000002E-6</v>
      </c>
      <c r="X8" s="50">
        <v>0.73018400000000006</v>
      </c>
      <c r="Y8" s="50">
        <v>1</v>
      </c>
      <c r="AA8" s="3">
        <v>20</v>
      </c>
      <c r="AD8" s="93" t="str">
        <f>REPLACE(INDEX(GroupVertices[Group], MATCH(Vertices[[#This Row],[Vertex]],GroupVertices[Vertex],0)),1,1,"")</f>
        <v>1</v>
      </c>
      <c r="AE8" s="2"/>
      <c r="AI8" s="3"/>
    </row>
    <row r="9" spans="1:35" x14ac:dyDescent="0.25">
      <c r="A9" s="1" t="s">
        <v>196</v>
      </c>
      <c r="D9">
        <v>1.6888888888888889</v>
      </c>
      <c r="G9" s="51"/>
      <c r="M9">
        <v>4401.8369140625</v>
      </c>
      <c r="N9">
        <v>272.0316162109375</v>
      </c>
      <c r="R9" s="49">
        <v>2</v>
      </c>
      <c r="U9" s="50">
        <v>0</v>
      </c>
      <c r="V9" s="50">
        <v>0.5</v>
      </c>
      <c r="W9" s="50">
        <v>0</v>
      </c>
      <c r="X9" s="50">
        <v>0.99999899999999997</v>
      </c>
      <c r="Y9" s="50">
        <v>1</v>
      </c>
      <c r="AA9" s="3">
        <v>24</v>
      </c>
      <c r="AD9" s="93" t="str">
        <f>REPLACE(INDEX(GroupVertices[Group], MATCH(Vertices[[#This Row],[Vertex]],GroupVertices[Vertex],0)),1,1,"")</f>
        <v>27</v>
      </c>
      <c r="AE9" s="2"/>
      <c r="AI9" s="3"/>
    </row>
    <row r="10" spans="1:35" x14ac:dyDescent="0.25">
      <c r="A10" s="1" t="s">
        <v>199</v>
      </c>
      <c r="D10">
        <v>2.6333333333333333</v>
      </c>
      <c r="G10" s="51"/>
      <c r="M10">
        <v>6284.11376953125</v>
      </c>
      <c r="N10">
        <v>6161.9619140625</v>
      </c>
      <c r="R10" s="49">
        <v>7</v>
      </c>
      <c r="U10" s="50">
        <v>160.42239499999999</v>
      </c>
      <c r="V10" s="50">
        <v>5.9999999999999995E-4</v>
      </c>
      <c r="W10" s="50">
        <v>5.1749999999999999E-3</v>
      </c>
      <c r="X10" s="50">
        <v>1.146207</v>
      </c>
      <c r="Y10" s="50">
        <v>0.76190476190476186</v>
      </c>
      <c r="AA10" s="3">
        <v>27</v>
      </c>
      <c r="AD10" s="93" t="str">
        <f>REPLACE(INDEX(GroupVertices[Group], MATCH(Vertices[[#This Row],[Vertex]],GroupVertices[Vertex],0)),1,1,"")</f>
        <v>1</v>
      </c>
      <c r="AE10" s="2"/>
      <c r="AI10" s="3"/>
    </row>
    <row r="11" spans="1:35" x14ac:dyDescent="0.25">
      <c r="A11" s="1" t="s">
        <v>207</v>
      </c>
      <c r="D11">
        <v>4.1444444444444439</v>
      </c>
      <c r="G11" s="51"/>
      <c r="M11">
        <v>4603.72412109375</v>
      </c>
      <c r="N11">
        <v>5586.62255859375</v>
      </c>
      <c r="R11" s="49">
        <v>15</v>
      </c>
      <c r="U11" s="50">
        <v>0</v>
      </c>
      <c r="V11" s="50">
        <v>5.3300000000000005E-4</v>
      </c>
      <c r="W11" s="50">
        <v>3.9079999999999997E-2</v>
      </c>
      <c r="X11" s="50">
        <v>1.5358160000000001</v>
      </c>
      <c r="Y11" s="50">
        <v>1</v>
      </c>
      <c r="AA11" s="3">
        <v>35</v>
      </c>
      <c r="AD11" s="93" t="str">
        <f>REPLACE(INDEX(GroupVertices[Group], MATCH(Vertices[[#This Row],[Vertex]],GroupVertices[Vertex],0)),1,1,"")</f>
        <v>1</v>
      </c>
      <c r="AE11" s="2"/>
      <c r="AI11" s="3"/>
    </row>
    <row r="12" spans="1:35" x14ac:dyDescent="0.25">
      <c r="A12" s="1" t="s">
        <v>221</v>
      </c>
      <c r="D12">
        <v>1.6888888888888889</v>
      </c>
      <c r="G12" s="51"/>
      <c r="M12">
        <v>6164.3251953125</v>
      </c>
      <c r="N12">
        <v>7416.3564453125</v>
      </c>
      <c r="R12" s="49">
        <v>2</v>
      </c>
      <c r="U12" s="50">
        <v>0</v>
      </c>
      <c r="V12" s="50">
        <v>4.2900000000000002E-4</v>
      </c>
      <c r="W12" s="50">
        <v>2.9320000000000001E-3</v>
      </c>
      <c r="X12" s="50">
        <v>0.44514999999999999</v>
      </c>
      <c r="Y12" s="50">
        <v>1</v>
      </c>
      <c r="AA12" s="3">
        <v>49</v>
      </c>
      <c r="AD12" s="93" t="str">
        <f>REPLACE(INDEX(GroupVertices[Group], MATCH(Vertices[[#This Row],[Vertex]],GroupVertices[Vertex],0)),1,1,"")</f>
        <v>1</v>
      </c>
      <c r="AE12" s="2"/>
      <c r="AI12" s="3"/>
    </row>
    <row r="13" spans="1:35" x14ac:dyDescent="0.25">
      <c r="A13" s="1" t="s">
        <v>223</v>
      </c>
      <c r="D13">
        <v>2.6333333333333333</v>
      </c>
      <c r="G13" s="51"/>
      <c r="M13">
        <v>1404.0341796875</v>
      </c>
      <c r="N13">
        <v>2327.90283203125</v>
      </c>
      <c r="R13" s="49">
        <v>7</v>
      </c>
      <c r="U13" s="50">
        <v>0</v>
      </c>
      <c r="V13" s="50">
        <v>9.0909000000000004E-2</v>
      </c>
      <c r="W13" s="50">
        <v>0</v>
      </c>
      <c r="X13" s="50">
        <v>1.071194</v>
      </c>
      <c r="Y13" s="50">
        <v>1</v>
      </c>
      <c r="AA13" s="3">
        <v>51</v>
      </c>
      <c r="AD13" s="93" t="str">
        <f>REPLACE(INDEX(GroupVertices[Group], MATCH(Vertices[[#This Row],[Vertex]],GroupVertices[Vertex],0)),1,1,"")</f>
        <v>2</v>
      </c>
      <c r="AE13" s="2"/>
      <c r="AI13" s="3"/>
    </row>
    <row r="14" spans="1:35" x14ac:dyDescent="0.25">
      <c r="A14" s="1" t="s">
        <v>231</v>
      </c>
      <c r="D14">
        <v>2.822222222222222</v>
      </c>
      <c r="G14" s="51"/>
      <c r="M14">
        <v>5410.646484375</v>
      </c>
      <c r="N14">
        <v>5912.08251953125</v>
      </c>
      <c r="R14" s="49">
        <v>8</v>
      </c>
      <c r="U14" s="50">
        <v>0</v>
      </c>
      <c r="V14" s="50">
        <v>4.2999999999999999E-4</v>
      </c>
      <c r="W14" s="50">
        <v>5.0150000000000004E-3</v>
      </c>
      <c r="X14" s="50">
        <v>1.0647</v>
      </c>
      <c r="Y14" s="50">
        <v>1</v>
      </c>
      <c r="AA14" s="3">
        <v>59</v>
      </c>
      <c r="AD14" s="93" t="str">
        <f>REPLACE(INDEX(GroupVertices[Group], MATCH(Vertices[[#This Row],[Vertex]],GroupVertices[Vertex],0)),1,1,"")</f>
        <v>1</v>
      </c>
      <c r="AE14" s="2"/>
      <c r="AI14" s="3"/>
    </row>
    <row r="15" spans="1:35" x14ac:dyDescent="0.25">
      <c r="A15" s="1" t="s">
        <v>238</v>
      </c>
      <c r="D15">
        <v>1.5</v>
      </c>
      <c r="G15" s="51"/>
      <c r="M15">
        <v>9031.3544921875</v>
      </c>
      <c r="N15">
        <v>2540.18701171875</v>
      </c>
      <c r="R15" s="49">
        <v>1</v>
      </c>
      <c r="U15" s="50">
        <v>0</v>
      </c>
      <c r="V15" s="50">
        <v>1</v>
      </c>
      <c r="W15" s="50">
        <v>0</v>
      </c>
      <c r="X15" s="50">
        <v>0.99999899999999997</v>
      </c>
      <c r="Y15" s="50">
        <v>0</v>
      </c>
      <c r="AA15" s="3">
        <v>66</v>
      </c>
      <c r="AD15" s="93" t="str">
        <f>REPLACE(INDEX(GroupVertices[Group], MATCH(Vertices[[#This Row],[Vertex]],GroupVertices[Vertex],0)),1,1,"")</f>
        <v>49</v>
      </c>
      <c r="AE15" s="2"/>
      <c r="AI15" s="3"/>
    </row>
    <row r="16" spans="1:35" x14ac:dyDescent="0.25">
      <c r="A16" s="1" t="s">
        <v>232</v>
      </c>
      <c r="D16">
        <v>2.822222222222222</v>
      </c>
      <c r="G16" s="51"/>
      <c r="M16">
        <v>5453.40625</v>
      </c>
      <c r="N16">
        <v>5730.8896484375</v>
      </c>
      <c r="R16" s="49">
        <v>8</v>
      </c>
      <c r="U16" s="50">
        <v>0</v>
      </c>
      <c r="V16" s="50">
        <v>4.2999999999999999E-4</v>
      </c>
      <c r="W16" s="50">
        <v>5.0150000000000004E-3</v>
      </c>
      <c r="X16" s="50">
        <v>1.0647</v>
      </c>
      <c r="Y16" s="50">
        <v>1</v>
      </c>
      <c r="AA16" s="3">
        <v>60</v>
      </c>
      <c r="AD16" s="93" t="str">
        <f>REPLACE(INDEX(GroupVertices[Group], MATCH(Vertices[[#This Row],[Vertex]],GroupVertices[Vertex],0)),1,1,"")</f>
        <v>1</v>
      </c>
      <c r="AE16" s="2"/>
      <c r="AI16" s="3"/>
    </row>
    <row r="17" spans="1:35" x14ac:dyDescent="0.25">
      <c r="A17" s="1" t="s">
        <v>240</v>
      </c>
      <c r="D17">
        <v>2.0666666666666664</v>
      </c>
      <c r="G17" s="51"/>
      <c r="M17">
        <v>5852.74560546875</v>
      </c>
      <c r="N17">
        <v>7718.69775390625</v>
      </c>
      <c r="R17" s="49">
        <v>4</v>
      </c>
      <c r="U17" s="50">
        <v>847.63429799999994</v>
      </c>
      <c r="V17" s="50">
        <v>4.84E-4</v>
      </c>
      <c r="W17" s="50">
        <v>7.7000000000000001E-5</v>
      </c>
      <c r="X17" s="50">
        <v>1.1033189999999999</v>
      </c>
      <c r="Y17" s="50">
        <v>0</v>
      </c>
      <c r="AA17" s="3">
        <v>68</v>
      </c>
      <c r="AD17" s="93" t="str">
        <f>REPLACE(INDEX(GroupVertices[Group], MATCH(Vertices[[#This Row],[Vertex]],GroupVertices[Vertex],0)),1,1,"")</f>
        <v>1</v>
      </c>
      <c r="AE17" s="2"/>
      <c r="AI17" s="3"/>
    </row>
    <row r="18" spans="1:35" x14ac:dyDescent="0.25">
      <c r="A18" s="1" t="s">
        <v>245</v>
      </c>
      <c r="D18">
        <v>2.2555555555555555</v>
      </c>
      <c r="G18" s="51"/>
      <c r="M18">
        <v>3729.53466796875</v>
      </c>
      <c r="N18">
        <v>8694.56640625</v>
      </c>
      <c r="R18" s="49">
        <v>5</v>
      </c>
      <c r="U18" s="50">
        <v>0</v>
      </c>
      <c r="V18" s="50">
        <v>3.6200000000000002E-4</v>
      </c>
      <c r="W18" s="50">
        <v>1.9999999999999999E-6</v>
      </c>
      <c r="X18" s="50">
        <v>1.0193220000000001</v>
      </c>
      <c r="Y18" s="50">
        <v>1</v>
      </c>
      <c r="AA18" s="3">
        <v>73</v>
      </c>
      <c r="AD18" s="93" t="str">
        <f>REPLACE(INDEX(GroupVertices[Group], MATCH(Vertices[[#This Row],[Vertex]],GroupVertices[Vertex],0)),1,1,"")</f>
        <v>1</v>
      </c>
      <c r="AE18" s="2"/>
      <c r="AI18" s="3"/>
    </row>
    <row r="19" spans="1:35" x14ac:dyDescent="0.25">
      <c r="A19" s="1" t="s">
        <v>251</v>
      </c>
      <c r="D19">
        <v>1.5</v>
      </c>
      <c r="G19" s="51"/>
      <c r="M19">
        <v>8126.400390625</v>
      </c>
      <c r="N19">
        <v>7224.42919921875</v>
      </c>
      <c r="R19" s="49">
        <v>1</v>
      </c>
      <c r="U19" s="50">
        <v>0</v>
      </c>
      <c r="V19" s="50">
        <v>5.1000000000000004E-4</v>
      </c>
      <c r="W19" s="50">
        <v>1.2899999999999999E-4</v>
      </c>
      <c r="X19" s="50">
        <v>0.307282</v>
      </c>
      <c r="Y19" s="50">
        <v>0</v>
      </c>
      <c r="AA19" s="3">
        <v>79</v>
      </c>
      <c r="AD19" s="93" t="str">
        <f>REPLACE(INDEX(GroupVertices[Group], MATCH(Vertices[[#This Row],[Vertex]],GroupVertices[Vertex],0)),1,1,"")</f>
        <v>1</v>
      </c>
      <c r="AE19" s="2"/>
      <c r="AI19" s="3"/>
    </row>
    <row r="20" spans="1:35" x14ac:dyDescent="0.25">
      <c r="A20" s="1" t="s">
        <v>253</v>
      </c>
      <c r="D20">
        <v>1.8777777777777778</v>
      </c>
      <c r="G20" s="51"/>
      <c r="M20">
        <v>969.7066650390625</v>
      </c>
      <c r="N20">
        <v>5391.57373046875</v>
      </c>
      <c r="R20" s="49">
        <v>3</v>
      </c>
      <c r="U20" s="50">
        <v>0</v>
      </c>
      <c r="V20" s="50">
        <v>5.2099999999999998E-4</v>
      </c>
      <c r="W20" s="50">
        <v>2.5999999999999998E-4</v>
      </c>
      <c r="X20" s="50">
        <v>0.58684800000000004</v>
      </c>
      <c r="Y20" s="50">
        <v>1</v>
      </c>
      <c r="AA20" s="3">
        <v>81</v>
      </c>
      <c r="AD20" s="93" t="str">
        <f>REPLACE(INDEX(GroupVertices[Group], MATCH(Vertices[[#This Row],[Vertex]],GroupVertices[Vertex],0)),1,1,"")</f>
        <v>1</v>
      </c>
      <c r="AE20" s="2"/>
      <c r="AI20" s="3"/>
    </row>
    <row r="21" spans="1:35" x14ac:dyDescent="0.25">
      <c r="A21" s="1" t="s">
        <v>208</v>
      </c>
      <c r="D21">
        <v>7.5444444444444443</v>
      </c>
      <c r="G21" s="51"/>
      <c r="M21">
        <v>3913.32080078125</v>
      </c>
      <c r="N21">
        <v>5523.541015625</v>
      </c>
      <c r="R21" s="49">
        <v>33</v>
      </c>
      <c r="U21" s="50">
        <v>11084.135232000001</v>
      </c>
      <c r="V21" s="50">
        <v>5.8500000000000002E-4</v>
      </c>
      <c r="W21" s="50">
        <v>4.4923999999999999E-2</v>
      </c>
      <c r="X21" s="50">
        <v>4.0615389999999998</v>
      </c>
      <c r="Y21" s="50">
        <v>0.28030303030303028</v>
      </c>
      <c r="AA21" s="3">
        <v>36</v>
      </c>
      <c r="AD21" s="93" t="str">
        <f>REPLACE(INDEX(GroupVertices[Group], MATCH(Vertices[[#This Row],[Vertex]],GroupVertices[Vertex],0)),1,1,"")</f>
        <v>1</v>
      </c>
      <c r="AE21" s="2"/>
      <c r="AI21" s="3"/>
    </row>
    <row r="22" spans="1:35" x14ac:dyDescent="0.25">
      <c r="A22" s="1" t="s">
        <v>275</v>
      </c>
      <c r="D22">
        <v>1.8777777777777778</v>
      </c>
      <c r="G22" s="51"/>
      <c r="M22">
        <v>6087.30419921875</v>
      </c>
      <c r="N22">
        <v>7297.330078125</v>
      </c>
      <c r="R22" s="49">
        <v>3</v>
      </c>
      <c r="U22" s="50">
        <v>0</v>
      </c>
      <c r="V22" s="50">
        <v>5.5900000000000004E-4</v>
      </c>
      <c r="W22" s="50">
        <v>5.2099999999999998E-4</v>
      </c>
      <c r="X22" s="50">
        <v>0.62316000000000005</v>
      </c>
      <c r="Y22" s="50">
        <v>1</v>
      </c>
      <c r="AA22" s="3">
        <v>103</v>
      </c>
      <c r="AD22" s="93" t="str">
        <f>REPLACE(INDEX(GroupVertices[Group], MATCH(Vertices[[#This Row],[Vertex]],GroupVertices[Vertex],0)),1,1,"")</f>
        <v>1</v>
      </c>
      <c r="AE22" s="2"/>
      <c r="AI22" s="3"/>
    </row>
    <row r="23" spans="1:35" x14ac:dyDescent="0.25">
      <c r="A23" s="1" t="s">
        <v>278</v>
      </c>
      <c r="D23">
        <v>1.6888888888888889</v>
      </c>
      <c r="G23" s="51"/>
      <c r="M23">
        <v>3657.12939453125</v>
      </c>
      <c r="N23">
        <v>283.0599365234375</v>
      </c>
      <c r="R23" s="49">
        <v>2</v>
      </c>
      <c r="U23" s="50">
        <v>0</v>
      </c>
      <c r="V23" s="50">
        <v>0.5</v>
      </c>
      <c r="W23" s="50">
        <v>0</v>
      </c>
      <c r="X23" s="50">
        <v>0.99999899999999997</v>
      </c>
      <c r="Y23" s="50">
        <v>1</v>
      </c>
      <c r="AA23" s="3">
        <v>106</v>
      </c>
      <c r="AD23" s="93" t="str">
        <f>REPLACE(INDEX(GroupVertices[Group], MATCH(Vertices[[#This Row],[Vertex]],GroupVertices[Vertex],0)),1,1,"")</f>
        <v>26</v>
      </c>
      <c r="AE23" s="2"/>
      <c r="AI23" s="3"/>
    </row>
    <row r="24" spans="1:35" x14ac:dyDescent="0.25">
      <c r="A24" s="1" t="s">
        <v>281</v>
      </c>
      <c r="D24">
        <v>1.5</v>
      </c>
      <c r="G24" s="51"/>
      <c r="M24">
        <v>5532.8818359375</v>
      </c>
      <c r="N24">
        <v>7328.615234375</v>
      </c>
      <c r="R24" s="49">
        <v>1</v>
      </c>
      <c r="U24" s="50">
        <v>0</v>
      </c>
      <c r="V24" s="50">
        <v>5.1599999999999997E-4</v>
      </c>
      <c r="W24" s="50">
        <v>4.9399999999999997E-4</v>
      </c>
      <c r="X24" s="50">
        <v>0.29425099999999998</v>
      </c>
      <c r="Y24" s="50">
        <v>0</v>
      </c>
      <c r="AA24" s="3">
        <v>109</v>
      </c>
      <c r="AD24" s="93" t="str">
        <f>REPLACE(INDEX(GroupVertices[Group], MATCH(Vertices[[#This Row],[Vertex]],GroupVertices[Vertex],0)),1,1,"")</f>
        <v>1</v>
      </c>
      <c r="AE24" s="2"/>
      <c r="AI24" s="3"/>
    </row>
    <row r="25" spans="1:35" x14ac:dyDescent="0.25">
      <c r="A25" s="1" t="s">
        <v>282</v>
      </c>
      <c r="D25">
        <v>2.2555555555555555</v>
      </c>
      <c r="G25" s="51"/>
      <c r="M25">
        <v>6163.45849609375</v>
      </c>
      <c r="N25">
        <v>6720.1630859375</v>
      </c>
      <c r="R25" s="49">
        <v>5</v>
      </c>
      <c r="U25" s="50">
        <v>113.363923</v>
      </c>
      <c r="V25" s="50">
        <v>6.0800000000000003E-4</v>
      </c>
      <c r="W25" s="50">
        <v>1.1919999999999999E-3</v>
      </c>
      <c r="X25" s="50">
        <v>0.93484999999999996</v>
      </c>
      <c r="Y25" s="50">
        <v>0.5</v>
      </c>
      <c r="AA25" s="3">
        <v>110</v>
      </c>
      <c r="AD25" s="93" t="str">
        <f>REPLACE(INDEX(GroupVertices[Group], MATCH(Vertices[[#This Row],[Vertex]],GroupVertices[Vertex],0)),1,1,"")</f>
        <v>1</v>
      </c>
      <c r="AE25" s="2"/>
      <c r="AI25" s="3"/>
    </row>
    <row r="26" spans="1:35" x14ac:dyDescent="0.25">
      <c r="A26" s="1" t="s">
        <v>286</v>
      </c>
      <c r="D26">
        <v>1.6888888888888889</v>
      </c>
      <c r="G26" s="51"/>
      <c r="M26">
        <v>9339.46484375</v>
      </c>
      <c r="N26">
        <v>6508.7490234375</v>
      </c>
      <c r="R26" s="49">
        <v>2</v>
      </c>
      <c r="U26" s="50">
        <v>0</v>
      </c>
      <c r="V26" s="50">
        <v>4.0299999999999998E-4</v>
      </c>
      <c r="W26" s="50">
        <v>3.3799999999999998E-4</v>
      </c>
      <c r="X26" s="50">
        <v>0.52834999999999999</v>
      </c>
      <c r="Y26" s="50">
        <v>1</v>
      </c>
      <c r="AA26" s="3">
        <v>114</v>
      </c>
      <c r="AD26" s="93" t="str">
        <f>REPLACE(INDEX(GroupVertices[Group], MATCH(Vertices[[#This Row],[Vertex]],GroupVertices[Vertex],0)),1,1,"")</f>
        <v>1</v>
      </c>
      <c r="AE26" s="2"/>
      <c r="AI26" s="3"/>
    </row>
    <row r="27" spans="1:35" x14ac:dyDescent="0.25">
      <c r="A27" s="1" t="s">
        <v>288</v>
      </c>
      <c r="D27">
        <v>1.5</v>
      </c>
      <c r="G27" s="51"/>
      <c r="M27">
        <v>7624.068359375</v>
      </c>
      <c r="N27">
        <v>5346.6318359375</v>
      </c>
      <c r="R27" s="49">
        <v>1</v>
      </c>
      <c r="U27" s="50">
        <v>0</v>
      </c>
      <c r="V27" s="50">
        <v>3.8299999999999999E-4</v>
      </c>
      <c r="W27" s="50">
        <v>3.0000000000000001E-6</v>
      </c>
      <c r="X27" s="50">
        <v>0.445494</v>
      </c>
      <c r="Y27" s="50">
        <v>0</v>
      </c>
      <c r="AA27" s="3">
        <v>116</v>
      </c>
      <c r="AD27" s="93" t="str">
        <f>REPLACE(INDEX(GroupVertices[Group], MATCH(Vertices[[#This Row],[Vertex]],GroupVertices[Vertex],0)),1,1,"")</f>
        <v>1</v>
      </c>
      <c r="AE27" s="2"/>
      <c r="AI27" s="3"/>
    </row>
    <row r="28" spans="1:35" x14ac:dyDescent="0.25">
      <c r="A28" s="1" t="s">
        <v>290</v>
      </c>
      <c r="D28">
        <v>1.5</v>
      </c>
      <c r="G28" s="51"/>
      <c r="M28">
        <v>9600.5576171875</v>
      </c>
      <c r="N28">
        <v>2540.18701171875</v>
      </c>
      <c r="R28" s="49">
        <v>1</v>
      </c>
      <c r="U28" s="50">
        <v>0</v>
      </c>
      <c r="V28" s="50">
        <v>1</v>
      </c>
      <c r="W28" s="50">
        <v>0</v>
      </c>
      <c r="X28" s="50">
        <v>0.99999899999999997</v>
      </c>
      <c r="Y28" s="50">
        <v>0</v>
      </c>
      <c r="AA28" s="3">
        <v>118</v>
      </c>
      <c r="AD28" s="93" t="str">
        <f>REPLACE(INDEX(GroupVertices[Group], MATCH(Vertices[[#This Row],[Vertex]],GroupVertices[Vertex],0)),1,1,"")</f>
        <v>48</v>
      </c>
      <c r="AE28" s="2"/>
      <c r="AI28" s="3"/>
    </row>
    <row r="29" spans="1:35" x14ac:dyDescent="0.25">
      <c r="A29" s="1" t="s">
        <v>292</v>
      </c>
      <c r="D29">
        <v>1.5</v>
      </c>
      <c r="G29" s="51"/>
      <c r="M29">
        <v>6783.0029296875</v>
      </c>
      <c r="N29">
        <v>1613.8092041015625</v>
      </c>
      <c r="R29" s="49">
        <v>1</v>
      </c>
      <c r="U29" s="50">
        <v>0</v>
      </c>
      <c r="V29" s="50">
        <v>1</v>
      </c>
      <c r="W29" s="50">
        <v>0</v>
      </c>
      <c r="X29" s="50">
        <v>0.99999899999999997</v>
      </c>
      <c r="Y29" s="50">
        <v>0</v>
      </c>
      <c r="AA29" s="3">
        <v>120</v>
      </c>
      <c r="AD29" s="93" t="str">
        <f>REPLACE(INDEX(GroupVertices[Group], MATCH(Vertices[[#This Row],[Vertex]],GroupVertices[Vertex],0)),1,1,"")</f>
        <v>50</v>
      </c>
      <c r="AE29" s="2"/>
      <c r="AI29" s="3"/>
    </row>
    <row r="30" spans="1:35" x14ac:dyDescent="0.25">
      <c r="A30" s="1" t="s">
        <v>209</v>
      </c>
      <c r="D30">
        <v>4.1444444444444439</v>
      </c>
      <c r="G30" s="51"/>
      <c r="M30">
        <v>4537.6611328125</v>
      </c>
      <c r="N30">
        <v>5781.0205078125</v>
      </c>
      <c r="R30" s="49">
        <v>15</v>
      </c>
      <c r="U30" s="50">
        <v>0</v>
      </c>
      <c r="V30" s="50">
        <v>5.3300000000000005E-4</v>
      </c>
      <c r="W30" s="50">
        <v>3.9079999999999997E-2</v>
      </c>
      <c r="X30" s="50">
        <v>1.5358160000000001</v>
      </c>
      <c r="Y30" s="50">
        <v>1</v>
      </c>
      <c r="AA30" s="3">
        <v>37</v>
      </c>
      <c r="AD30" s="93" t="str">
        <f>REPLACE(INDEX(GroupVertices[Group], MATCH(Vertices[[#This Row],[Vertex]],GroupVertices[Vertex],0)),1,1,"")</f>
        <v>1</v>
      </c>
      <c r="AE30" s="2"/>
      <c r="AI30" s="3"/>
    </row>
    <row r="31" spans="1:35" x14ac:dyDescent="0.25">
      <c r="A31" s="1" t="s">
        <v>294</v>
      </c>
      <c r="D31">
        <v>1.6888888888888889</v>
      </c>
      <c r="G31" s="51"/>
      <c r="M31">
        <v>2599.35498046875</v>
      </c>
      <c r="N31">
        <v>1677.1663818359375</v>
      </c>
      <c r="R31" s="49">
        <v>2</v>
      </c>
      <c r="U31" s="50">
        <v>0</v>
      </c>
      <c r="V31" s="50">
        <v>0.16666700000000001</v>
      </c>
      <c r="W31" s="50">
        <v>0</v>
      </c>
      <c r="X31" s="50">
        <v>0.97438400000000003</v>
      </c>
      <c r="Y31" s="50">
        <v>1</v>
      </c>
      <c r="AA31" s="3">
        <v>122</v>
      </c>
      <c r="AD31" s="93" t="str">
        <f>REPLACE(INDEX(GroupVertices[Group], MATCH(Vertices[[#This Row],[Vertex]],GroupVertices[Vertex],0)),1,1,"")</f>
        <v>7</v>
      </c>
      <c r="AE31" s="2"/>
      <c r="AI31" s="3"/>
    </row>
    <row r="32" spans="1:35" x14ac:dyDescent="0.25">
      <c r="A32" s="1" t="s">
        <v>297</v>
      </c>
      <c r="D32">
        <v>1.6888888888888889</v>
      </c>
      <c r="G32" s="51"/>
      <c r="M32">
        <v>3973.48779296875</v>
      </c>
      <c r="N32">
        <v>3282.286376953125</v>
      </c>
      <c r="R32" s="49">
        <v>2</v>
      </c>
      <c r="U32" s="50">
        <v>0</v>
      </c>
      <c r="V32" s="50">
        <v>4.6099999999999998E-4</v>
      </c>
      <c r="W32" s="50">
        <v>3.8999999999999999E-5</v>
      </c>
      <c r="X32" s="50">
        <v>0.60753000000000001</v>
      </c>
      <c r="Y32" s="50">
        <v>1</v>
      </c>
      <c r="AA32" s="3">
        <v>125</v>
      </c>
      <c r="AD32" s="93" t="str">
        <f>REPLACE(INDEX(GroupVertices[Group], MATCH(Vertices[[#This Row],[Vertex]],GroupVertices[Vertex],0)),1,1,"")</f>
        <v>1</v>
      </c>
      <c r="AE32" s="2"/>
      <c r="AI32" s="3"/>
    </row>
    <row r="33" spans="1:35" x14ac:dyDescent="0.25">
      <c r="A33" s="1" t="s">
        <v>300</v>
      </c>
      <c r="D33">
        <v>1.6888888888888889</v>
      </c>
      <c r="G33" s="51"/>
      <c r="M33">
        <v>3214.7197265625</v>
      </c>
      <c r="N33">
        <v>7013.93896484375</v>
      </c>
      <c r="R33" s="49">
        <v>2</v>
      </c>
      <c r="U33" s="50">
        <v>0</v>
      </c>
      <c r="V33" s="50">
        <v>4.6500000000000003E-4</v>
      </c>
      <c r="W33" s="50">
        <v>4.8999999999999998E-5</v>
      </c>
      <c r="X33" s="50">
        <v>0.597132</v>
      </c>
      <c r="Y33" s="50">
        <v>1</v>
      </c>
      <c r="AA33" s="3">
        <v>128</v>
      </c>
      <c r="AD33" s="93" t="str">
        <f>REPLACE(INDEX(GroupVertices[Group], MATCH(Vertices[[#This Row],[Vertex]],GroupVertices[Vertex],0)),1,1,"")</f>
        <v>1</v>
      </c>
      <c r="AE33" s="2"/>
      <c r="AI33" s="3"/>
    </row>
    <row r="34" spans="1:35" x14ac:dyDescent="0.25">
      <c r="A34" s="1" t="s">
        <v>303</v>
      </c>
      <c r="D34">
        <v>1.5</v>
      </c>
      <c r="G34" s="51"/>
      <c r="M34">
        <v>6551.09228515625</v>
      </c>
      <c r="N34">
        <v>9033.1083984375</v>
      </c>
      <c r="R34" s="49">
        <v>1</v>
      </c>
      <c r="U34" s="50">
        <v>0</v>
      </c>
      <c r="V34" s="50">
        <v>5.0199999999999995E-4</v>
      </c>
      <c r="W34" s="50">
        <v>5.9900000000000003E-4</v>
      </c>
      <c r="X34" s="50">
        <v>0.29772300000000002</v>
      </c>
      <c r="Y34" s="50">
        <v>0</v>
      </c>
      <c r="AA34" s="3">
        <v>131</v>
      </c>
      <c r="AD34" s="93" t="str">
        <f>REPLACE(INDEX(GroupVertices[Group], MATCH(Vertices[[#This Row],[Vertex]],GroupVertices[Vertex],0)),1,1,"")</f>
        <v>1</v>
      </c>
      <c r="AE34" s="2"/>
      <c r="AI34" s="3"/>
    </row>
    <row r="35" spans="1:35" x14ac:dyDescent="0.25">
      <c r="A35" s="1" t="s">
        <v>185</v>
      </c>
      <c r="D35">
        <v>3.0111111111111111</v>
      </c>
      <c r="G35" s="51"/>
      <c r="M35">
        <v>5109.0302734375</v>
      </c>
      <c r="N35">
        <v>5929.95947265625</v>
      </c>
      <c r="R35" s="49">
        <v>9</v>
      </c>
      <c r="U35" s="50">
        <v>475</v>
      </c>
      <c r="V35" s="50">
        <v>4.2999999999999999E-4</v>
      </c>
      <c r="W35" s="50">
        <v>5.0350000000000004E-3</v>
      </c>
      <c r="X35" s="50">
        <v>1.2870900000000001</v>
      </c>
      <c r="Y35" s="50">
        <v>0.77777777777777779</v>
      </c>
      <c r="AA35" s="3">
        <v>13</v>
      </c>
      <c r="AD35" s="93" t="str">
        <f>REPLACE(INDEX(GroupVertices[Group], MATCH(Vertices[[#This Row],[Vertex]],GroupVertices[Vertex],0)),1,1,"")</f>
        <v>1</v>
      </c>
      <c r="AE35" s="2"/>
      <c r="AI35" s="3"/>
    </row>
    <row r="36" spans="1:35" x14ac:dyDescent="0.25">
      <c r="A36" s="1" t="s">
        <v>305</v>
      </c>
      <c r="D36">
        <v>1.5</v>
      </c>
      <c r="G36" s="51"/>
      <c r="M36">
        <v>5845.591796875</v>
      </c>
      <c r="N36">
        <v>8838.5556640625</v>
      </c>
      <c r="R36" s="49">
        <v>1</v>
      </c>
      <c r="U36" s="50">
        <v>0</v>
      </c>
      <c r="V36" s="50">
        <v>4.4499999999999997E-4</v>
      </c>
      <c r="W36" s="50">
        <v>6.6000000000000005E-5</v>
      </c>
      <c r="X36" s="50">
        <v>0.331901</v>
      </c>
      <c r="Y36" s="50">
        <v>0</v>
      </c>
      <c r="AA36" s="3">
        <v>133</v>
      </c>
      <c r="AD36" s="93" t="str">
        <f>REPLACE(INDEX(GroupVertices[Group], MATCH(Vertices[[#This Row],[Vertex]],GroupVertices[Vertex],0)),1,1,"")</f>
        <v>1</v>
      </c>
      <c r="AE36" s="2"/>
      <c r="AI36" s="3"/>
    </row>
    <row r="37" spans="1:35" x14ac:dyDescent="0.25">
      <c r="A37" s="1" t="s">
        <v>307</v>
      </c>
      <c r="D37">
        <v>2.0666666666666664</v>
      </c>
      <c r="G37" s="51"/>
      <c r="M37">
        <v>1307.0377197265625</v>
      </c>
      <c r="N37">
        <v>423.59457397460938</v>
      </c>
      <c r="R37" s="49">
        <v>4</v>
      </c>
      <c r="U37" s="50">
        <v>0</v>
      </c>
      <c r="V37" s="50">
        <v>0.1</v>
      </c>
      <c r="W37" s="50">
        <v>0</v>
      </c>
      <c r="X37" s="50">
        <v>1.0727899999999999</v>
      </c>
      <c r="Y37" s="50">
        <v>1</v>
      </c>
      <c r="AA37" s="3">
        <v>135</v>
      </c>
      <c r="AD37" s="93" t="str">
        <f>REPLACE(INDEX(GroupVertices[Group], MATCH(Vertices[[#This Row],[Vertex]],GroupVertices[Vertex],0)),1,1,"")</f>
        <v>5</v>
      </c>
      <c r="AE37" s="2"/>
      <c r="AI37" s="3"/>
    </row>
    <row r="38" spans="1:35" x14ac:dyDescent="0.25">
      <c r="A38" s="1" t="s">
        <v>312</v>
      </c>
      <c r="D38">
        <v>1.6888888888888889</v>
      </c>
      <c r="G38" s="51"/>
      <c r="M38">
        <v>1085.5888671875</v>
      </c>
      <c r="N38">
        <v>7742.533203125</v>
      </c>
      <c r="R38" s="49">
        <v>2</v>
      </c>
      <c r="U38" s="50">
        <v>0</v>
      </c>
      <c r="V38" s="50">
        <v>4.7399999999999997E-4</v>
      </c>
      <c r="W38" s="50">
        <v>3.1000000000000001E-5</v>
      </c>
      <c r="X38" s="50">
        <v>0.58499699999999999</v>
      </c>
      <c r="Y38" s="50">
        <v>1</v>
      </c>
      <c r="AA38" s="3">
        <v>140</v>
      </c>
      <c r="AD38" s="93" t="str">
        <f>REPLACE(INDEX(GroupVertices[Group], MATCH(Vertices[[#This Row],[Vertex]],GroupVertices[Vertex],0)),1,1,"")</f>
        <v>1</v>
      </c>
      <c r="AE38" s="2"/>
      <c r="AI38" s="3"/>
    </row>
    <row r="39" spans="1:35" x14ac:dyDescent="0.25">
      <c r="A39" s="1" t="s">
        <v>315</v>
      </c>
      <c r="D39">
        <v>1.5</v>
      </c>
      <c r="G39" s="51"/>
      <c r="M39">
        <v>9578.7841796875</v>
      </c>
      <c r="N39">
        <v>6555.74560546875</v>
      </c>
      <c r="R39" s="49">
        <v>1</v>
      </c>
      <c r="U39" s="50">
        <v>0</v>
      </c>
      <c r="V39" s="50">
        <v>4.28E-4</v>
      </c>
      <c r="W39" s="50">
        <v>2.8E-5</v>
      </c>
      <c r="X39" s="50">
        <v>0.37045499999999998</v>
      </c>
      <c r="Y39" s="50">
        <v>0</v>
      </c>
      <c r="AA39" s="3">
        <v>143</v>
      </c>
      <c r="AD39" s="93" t="str">
        <f>REPLACE(INDEX(GroupVertices[Group], MATCH(Vertices[[#This Row],[Vertex]],GroupVertices[Vertex],0)),1,1,"")</f>
        <v>1</v>
      </c>
      <c r="AE39" s="2"/>
      <c r="AI39" s="3"/>
    </row>
    <row r="40" spans="1:35" x14ac:dyDescent="0.25">
      <c r="A40" s="1" t="s">
        <v>317</v>
      </c>
      <c r="D40">
        <v>3.3888888888888888</v>
      </c>
      <c r="G40" s="51"/>
      <c r="M40">
        <v>5209.4384765625</v>
      </c>
      <c r="N40">
        <v>6488.58837890625</v>
      </c>
      <c r="R40" s="49">
        <v>11</v>
      </c>
      <c r="U40" s="50">
        <v>8168.6670789999998</v>
      </c>
      <c r="V40" s="50">
        <v>6.1499999999999999E-4</v>
      </c>
      <c r="W40" s="50">
        <v>4.6129999999999999E-3</v>
      </c>
      <c r="X40" s="50">
        <v>2.2804340000000001</v>
      </c>
      <c r="Y40" s="50">
        <v>0.12727272727272726</v>
      </c>
      <c r="AA40" s="3">
        <v>145</v>
      </c>
      <c r="AD40" s="93" t="str">
        <f>REPLACE(INDEX(GroupVertices[Group], MATCH(Vertices[[#This Row],[Vertex]],GroupVertices[Vertex],0)),1,1,"")</f>
        <v>1</v>
      </c>
      <c r="AE40" s="2"/>
      <c r="AI40" s="3"/>
    </row>
    <row r="41" spans="1:35" x14ac:dyDescent="0.25">
      <c r="A41" s="1" t="s">
        <v>325</v>
      </c>
      <c r="D41">
        <v>1.5</v>
      </c>
      <c r="G41" s="51"/>
      <c r="M41">
        <v>607.52825927734375</v>
      </c>
      <c r="N41">
        <v>7461.24755859375</v>
      </c>
      <c r="R41" s="49">
        <v>1</v>
      </c>
      <c r="U41" s="50">
        <v>0</v>
      </c>
      <c r="V41" s="50">
        <v>3.9300000000000001E-4</v>
      </c>
      <c r="W41" s="50">
        <v>2.4000000000000001E-5</v>
      </c>
      <c r="X41" s="50">
        <v>0.39368999999999998</v>
      </c>
      <c r="Y41" s="50">
        <v>0</v>
      </c>
      <c r="AA41" s="3">
        <v>153</v>
      </c>
      <c r="AD41" s="93" t="str">
        <f>REPLACE(INDEX(GroupVertices[Group], MATCH(Vertices[[#This Row],[Vertex]],GroupVertices[Vertex],0)),1,1,"")</f>
        <v>1</v>
      </c>
      <c r="AE41" s="2"/>
      <c r="AI41" s="3"/>
    </row>
    <row r="42" spans="1:35" x14ac:dyDescent="0.25">
      <c r="A42" s="1" t="s">
        <v>193</v>
      </c>
      <c r="D42">
        <v>2.4444444444444446</v>
      </c>
      <c r="G42" s="51"/>
      <c r="M42">
        <v>5875.14404296875</v>
      </c>
      <c r="N42">
        <v>6652.65087890625</v>
      </c>
      <c r="R42" s="49">
        <v>6</v>
      </c>
      <c r="U42" s="50">
        <v>1067.800356</v>
      </c>
      <c r="V42" s="50">
        <v>5.0699999999999996E-4</v>
      </c>
      <c r="W42" s="50">
        <v>6.2000000000000003E-5</v>
      </c>
      <c r="X42" s="50">
        <v>1.3169960000000001</v>
      </c>
      <c r="Y42" s="50">
        <v>0.4</v>
      </c>
      <c r="AA42" s="3">
        <v>21</v>
      </c>
      <c r="AD42" s="93" t="str">
        <f>REPLACE(INDEX(GroupVertices[Group], MATCH(Vertices[[#This Row],[Vertex]],GroupVertices[Vertex],0)),1,1,"")</f>
        <v>1</v>
      </c>
      <c r="AE42" s="2"/>
      <c r="AI42" s="3"/>
    </row>
    <row r="43" spans="1:35" x14ac:dyDescent="0.25">
      <c r="A43" s="1" t="s">
        <v>329</v>
      </c>
      <c r="D43">
        <v>1.6888888888888889</v>
      </c>
      <c r="G43" s="51"/>
      <c r="M43">
        <v>5531.3310546875</v>
      </c>
      <c r="N43">
        <v>3455.650390625</v>
      </c>
      <c r="R43" s="49">
        <v>2</v>
      </c>
      <c r="U43" s="50">
        <v>0</v>
      </c>
      <c r="V43" s="50">
        <v>4.6299999999999998E-4</v>
      </c>
      <c r="W43" s="50">
        <v>7.4999999999999993E-5</v>
      </c>
      <c r="X43" s="50">
        <v>0.52716600000000002</v>
      </c>
      <c r="Y43" s="50">
        <v>1</v>
      </c>
      <c r="AA43" s="3">
        <v>157</v>
      </c>
      <c r="AD43" s="93" t="str">
        <f>REPLACE(INDEX(GroupVertices[Group], MATCH(Vertices[[#This Row],[Vertex]],GroupVertices[Vertex],0)),1,1,"")</f>
        <v>1</v>
      </c>
      <c r="AE43" s="2"/>
      <c r="AI43" s="3"/>
    </row>
    <row r="44" spans="1:35" x14ac:dyDescent="0.25">
      <c r="A44" s="1" t="s">
        <v>330</v>
      </c>
      <c r="D44">
        <v>1.5</v>
      </c>
      <c r="G44" s="51"/>
      <c r="M44">
        <v>8275.0048828125</v>
      </c>
      <c r="N44">
        <v>7956.7177734375</v>
      </c>
      <c r="R44" s="49">
        <v>1</v>
      </c>
      <c r="U44" s="50">
        <v>0</v>
      </c>
      <c r="V44" s="50">
        <v>4.0499999999999998E-4</v>
      </c>
      <c r="W44" s="50">
        <v>2.4000000000000001E-5</v>
      </c>
      <c r="X44" s="50">
        <v>0.37088700000000002</v>
      </c>
      <c r="Y44" s="50">
        <v>0</v>
      </c>
      <c r="AA44" s="3">
        <v>158</v>
      </c>
      <c r="AD44" s="93" t="str">
        <f>REPLACE(INDEX(GroupVertices[Group], MATCH(Vertices[[#This Row],[Vertex]],GroupVertices[Vertex],0)),1,1,"")</f>
        <v>1</v>
      </c>
      <c r="AE44" s="2"/>
      <c r="AI44" s="3"/>
    </row>
    <row r="45" spans="1:35" x14ac:dyDescent="0.25">
      <c r="A45" s="1" t="s">
        <v>332</v>
      </c>
      <c r="D45">
        <v>2.0666666666666664</v>
      </c>
      <c r="G45" s="51"/>
      <c r="M45">
        <v>8787.810546875</v>
      </c>
      <c r="N45">
        <v>8102.46533203125</v>
      </c>
      <c r="R45" s="49">
        <v>4</v>
      </c>
      <c r="U45" s="50">
        <v>0</v>
      </c>
      <c r="V45" s="50">
        <v>4.4700000000000002E-4</v>
      </c>
      <c r="W45" s="50">
        <v>5.5000000000000002E-5</v>
      </c>
      <c r="X45" s="50">
        <v>0.86742200000000003</v>
      </c>
      <c r="Y45" s="50">
        <v>1</v>
      </c>
      <c r="AA45" s="3">
        <v>160</v>
      </c>
      <c r="AD45" s="93" t="str">
        <f>REPLACE(INDEX(GroupVertices[Group], MATCH(Vertices[[#This Row],[Vertex]],GroupVertices[Vertex],0)),1,1,"")</f>
        <v>1</v>
      </c>
      <c r="AE45" s="2"/>
      <c r="AI45" s="3"/>
    </row>
    <row r="46" spans="1:35" x14ac:dyDescent="0.25">
      <c r="A46" s="1" t="s">
        <v>337</v>
      </c>
      <c r="D46">
        <v>1.8777777777777778</v>
      </c>
      <c r="G46" s="51"/>
      <c r="M46">
        <v>5963.212890625</v>
      </c>
      <c r="N46">
        <v>9732.220703125</v>
      </c>
      <c r="R46" s="49">
        <v>3</v>
      </c>
      <c r="U46" s="50">
        <v>0</v>
      </c>
      <c r="V46" s="50">
        <v>3.9500000000000001E-4</v>
      </c>
      <c r="W46" s="50">
        <v>7.9999999999999996E-6</v>
      </c>
      <c r="X46" s="50">
        <v>0.85082400000000002</v>
      </c>
      <c r="Y46" s="50">
        <v>1</v>
      </c>
      <c r="AA46" s="3">
        <v>165</v>
      </c>
      <c r="AD46" s="93" t="str">
        <f>REPLACE(INDEX(GroupVertices[Group], MATCH(Vertices[[#This Row],[Vertex]],GroupVertices[Vertex],0)),1,1,"")</f>
        <v>1</v>
      </c>
      <c r="AE46" s="2"/>
      <c r="AI46" s="3"/>
    </row>
    <row r="47" spans="1:35" x14ac:dyDescent="0.25">
      <c r="A47" s="1" t="s">
        <v>341</v>
      </c>
      <c r="D47">
        <v>2.0666666666666664</v>
      </c>
      <c r="G47" s="51"/>
      <c r="M47">
        <v>2599.35693359375</v>
      </c>
      <c r="N47">
        <v>2537.24462890625</v>
      </c>
      <c r="R47" s="49">
        <v>4</v>
      </c>
      <c r="U47" s="50">
        <v>0</v>
      </c>
      <c r="V47" s="50">
        <v>0.25</v>
      </c>
      <c r="W47" s="50">
        <v>0</v>
      </c>
      <c r="X47" s="50">
        <v>0.99999899999999997</v>
      </c>
      <c r="Y47" s="50">
        <v>1</v>
      </c>
      <c r="AA47" s="3">
        <v>169</v>
      </c>
      <c r="AD47" s="93" t="str">
        <f>REPLACE(INDEX(GroupVertices[Group], MATCH(Vertices[[#This Row],[Vertex]],GroupVertices[Vertex],0)),1,1,"")</f>
        <v>8</v>
      </c>
      <c r="AE47" s="2"/>
      <c r="AI47" s="3"/>
    </row>
    <row r="48" spans="1:35" x14ac:dyDescent="0.25">
      <c r="A48" s="1" t="s">
        <v>346</v>
      </c>
      <c r="D48">
        <v>2.4444444444444446</v>
      </c>
      <c r="G48" s="51"/>
      <c r="M48">
        <v>6968.6728515625</v>
      </c>
      <c r="N48">
        <v>7586.50830078125</v>
      </c>
      <c r="R48" s="49">
        <v>6</v>
      </c>
      <c r="U48" s="50">
        <v>1893</v>
      </c>
      <c r="V48" s="50">
        <v>4.2999999999999999E-4</v>
      </c>
      <c r="W48" s="50">
        <v>2.9840000000000001E-3</v>
      </c>
      <c r="X48" s="50">
        <v>1.718934</v>
      </c>
      <c r="Y48" s="50">
        <v>0.13333333333333333</v>
      </c>
      <c r="AA48" s="3">
        <v>174</v>
      </c>
      <c r="AD48" s="93" t="str">
        <f>REPLACE(INDEX(GroupVertices[Group], MATCH(Vertices[[#This Row],[Vertex]],GroupVertices[Vertex],0)),1,1,"")</f>
        <v>1</v>
      </c>
      <c r="AE48" s="2"/>
      <c r="AI48" s="3"/>
    </row>
    <row r="49" spans="1:35" x14ac:dyDescent="0.25">
      <c r="A49" s="1" t="s">
        <v>257</v>
      </c>
      <c r="D49">
        <v>3.0111111111111111</v>
      </c>
      <c r="G49" s="51"/>
      <c r="M49">
        <v>5142.6904296875</v>
      </c>
      <c r="N49">
        <v>5262.76806640625</v>
      </c>
      <c r="R49" s="49">
        <v>9</v>
      </c>
      <c r="U49" s="50">
        <v>6531.1165890000002</v>
      </c>
      <c r="V49" s="50">
        <v>6.3299999999999999E-4</v>
      </c>
      <c r="W49" s="50">
        <v>8.8020000000000008E-3</v>
      </c>
      <c r="X49" s="50">
        <v>1.240248</v>
      </c>
      <c r="Y49" s="50">
        <v>0.5</v>
      </c>
      <c r="AA49" s="3">
        <v>85</v>
      </c>
      <c r="AD49" s="93" t="str">
        <f>REPLACE(INDEX(GroupVertices[Group], MATCH(Vertices[[#This Row],[Vertex]],GroupVertices[Vertex],0)),1,1,"")</f>
        <v>1</v>
      </c>
      <c r="AE49" s="2"/>
      <c r="AI49" s="3"/>
    </row>
    <row r="50" spans="1:35" x14ac:dyDescent="0.25">
      <c r="A50" s="1" t="s">
        <v>258</v>
      </c>
      <c r="D50">
        <v>2.6333333333333333</v>
      </c>
      <c r="G50" s="51"/>
      <c r="M50">
        <v>3533.95068359375</v>
      </c>
      <c r="N50">
        <v>5923.5556640625</v>
      </c>
      <c r="R50" s="49">
        <v>7</v>
      </c>
      <c r="U50" s="50">
        <v>0</v>
      </c>
      <c r="V50" s="50">
        <v>4.8099999999999998E-4</v>
      </c>
      <c r="W50" s="50">
        <v>4.7910000000000001E-3</v>
      </c>
      <c r="X50" s="50">
        <v>1.085593</v>
      </c>
      <c r="Y50" s="50">
        <v>1</v>
      </c>
      <c r="AA50" s="3">
        <v>86</v>
      </c>
      <c r="AD50" s="93" t="str">
        <f>REPLACE(INDEX(GroupVertices[Group], MATCH(Vertices[[#This Row],[Vertex]],GroupVertices[Vertex],0)),1,1,"")</f>
        <v>1</v>
      </c>
      <c r="AE50" s="2"/>
      <c r="AI50" s="3"/>
    </row>
    <row r="51" spans="1:35" x14ac:dyDescent="0.25">
      <c r="A51" s="1" t="s">
        <v>353</v>
      </c>
      <c r="D51">
        <v>1.8777777777777778</v>
      </c>
      <c r="G51" s="51"/>
      <c r="M51">
        <v>6218.78662109375</v>
      </c>
      <c r="N51">
        <v>5740.81689453125</v>
      </c>
      <c r="R51" s="49">
        <v>3</v>
      </c>
      <c r="U51" s="50">
        <v>0</v>
      </c>
      <c r="V51" s="50">
        <v>4.5300000000000001E-4</v>
      </c>
      <c r="W51" s="50">
        <v>4.8000000000000001E-5</v>
      </c>
      <c r="X51" s="50">
        <v>0.68787799999999999</v>
      </c>
      <c r="Y51" s="50">
        <v>1</v>
      </c>
      <c r="AA51" s="3">
        <v>181</v>
      </c>
      <c r="AD51" s="93" t="str">
        <f>REPLACE(INDEX(GroupVertices[Group], MATCH(Vertices[[#This Row],[Vertex]],GroupVertices[Vertex],0)),1,1,"")</f>
        <v>1</v>
      </c>
      <c r="AE51" s="2"/>
      <c r="AI51" s="3"/>
    </row>
    <row r="52" spans="1:35" x14ac:dyDescent="0.25">
      <c r="A52" s="1" t="s">
        <v>233</v>
      </c>
      <c r="D52">
        <v>2.822222222222222</v>
      </c>
      <c r="G52" s="51"/>
      <c r="M52">
        <v>5572.19189453125</v>
      </c>
      <c r="N52">
        <v>5838.42919921875</v>
      </c>
      <c r="R52" s="49">
        <v>8</v>
      </c>
      <c r="U52" s="50">
        <v>0</v>
      </c>
      <c r="V52" s="50">
        <v>4.2999999999999999E-4</v>
      </c>
      <c r="W52" s="50">
        <v>5.0150000000000004E-3</v>
      </c>
      <c r="X52" s="50">
        <v>1.0647</v>
      </c>
      <c r="Y52" s="50">
        <v>1</v>
      </c>
      <c r="AA52" s="3">
        <v>61</v>
      </c>
      <c r="AD52" s="93" t="str">
        <f>REPLACE(INDEX(GroupVertices[Group], MATCH(Vertices[[#This Row],[Vertex]],GroupVertices[Vertex],0)),1,1,"")</f>
        <v>1</v>
      </c>
      <c r="AE52" s="2"/>
      <c r="AI52" s="3"/>
    </row>
    <row r="53" spans="1:35" x14ac:dyDescent="0.25">
      <c r="A53" s="1" t="s">
        <v>259</v>
      </c>
      <c r="D53">
        <v>2.6333333333333333</v>
      </c>
      <c r="G53" s="51"/>
      <c r="M53">
        <v>3065.542724609375</v>
      </c>
      <c r="N53">
        <v>6127.291015625</v>
      </c>
      <c r="R53" s="49">
        <v>7</v>
      </c>
      <c r="U53" s="50">
        <v>0</v>
      </c>
      <c r="V53" s="50">
        <v>4.8099999999999998E-4</v>
      </c>
      <c r="W53" s="50">
        <v>4.7910000000000001E-3</v>
      </c>
      <c r="X53" s="50">
        <v>1.085593</v>
      </c>
      <c r="Y53" s="50">
        <v>1</v>
      </c>
      <c r="AA53" s="3">
        <v>87</v>
      </c>
      <c r="AD53" s="93" t="str">
        <f>REPLACE(INDEX(GroupVertices[Group], MATCH(Vertices[[#This Row],[Vertex]],GroupVertices[Vertex],0)),1,1,"")</f>
        <v>1</v>
      </c>
      <c r="AE53" s="2"/>
      <c r="AI53" s="3"/>
    </row>
    <row r="54" spans="1:35" x14ac:dyDescent="0.25">
      <c r="A54" s="1" t="s">
        <v>182</v>
      </c>
      <c r="D54">
        <v>3.3888888888888888</v>
      </c>
      <c r="G54" s="51"/>
      <c r="M54">
        <v>4714.8857421875</v>
      </c>
      <c r="N54">
        <v>5103.05078125</v>
      </c>
      <c r="R54" s="49">
        <v>11</v>
      </c>
      <c r="U54" s="50">
        <v>7457.3956310000003</v>
      </c>
      <c r="V54" s="50">
        <v>5.8200000000000005E-4</v>
      </c>
      <c r="W54" s="50">
        <v>5.1400000000000003E-4</v>
      </c>
      <c r="X54" s="50">
        <v>2.3529260000000001</v>
      </c>
      <c r="Y54" s="50">
        <v>0.14545454545454545</v>
      </c>
      <c r="AA54" s="3">
        <v>10</v>
      </c>
      <c r="AD54" s="93" t="str">
        <f>REPLACE(INDEX(GroupVertices[Group], MATCH(Vertices[[#This Row],[Vertex]],GroupVertices[Vertex],0)),1,1,"")</f>
        <v>1</v>
      </c>
      <c r="AE54" s="2"/>
      <c r="AI54" s="3"/>
    </row>
    <row r="55" spans="1:35" x14ac:dyDescent="0.25">
      <c r="A55" s="1" t="s">
        <v>364</v>
      </c>
      <c r="D55">
        <v>2.0666666666666664</v>
      </c>
      <c r="G55" s="51"/>
      <c r="M55">
        <v>4042.73095703125</v>
      </c>
      <c r="N55">
        <v>9254.73046875</v>
      </c>
      <c r="R55" s="49">
        <v>4</v>
      </c>
      <c r="U55" s="50">
        <v>0</v>
      </c>
      <c r="V55" s="50">
        <v>4.6099999999999998E-4</v>
      </c>
      <c r="W55" s="50">
        <v>4.1999999999999998E-5</v>
      </c>
      <c r="X55" s="50">
        <v>0.92330800000000002</v>
      </c>
      <c r="Y55" s="50">
        <v>1</v>
      </c>
      <c r="AA55" s="3">
        <v>192</v>
      </c>
      <c r="AD55" s="93" t="str">
        <f>REPLACE(INDEX(GroupVertices[Group], MATCH(Vertices[[#This Row],[Vertex]],GroupVertices[Vertex],0)),1,1,"")</f>
        <v>1</v>
      </c>
      <c r="AE55" s="2"/>
      <c r="AI55" s="3"/>
    </row>
    <row r="56" spans="1:35" x14ac:dyDescent="0.25">
      <c r="A56" s="1" t="s">
        <v>365</v>
      </c>
      <c r="D56">
        <v>2.2555555555555555</v>
      </c>
      <c r="G56" s="51"/>
      <c r="M56">
        <v>5203.85986328125</v>
      </c>
      <c r="N56">
        <v>8751.1689453125</v>
      </c>
      <c r="R56" s="49">
        <v>5</v>
      </c>
      <c r="U56" s="50">
        <v>237</v>
      </c>
      <c r="V56" s="50">
        <v>4.6099999999999998E-4</v>
      </c>
      <c r="W56" s="50">
        <v>4.1999999999999998E-5</v>
      </c>
      <c r="X56" s="50">
        <v>1.1538379999999999</v>
      </c>
      <c r="Y56" s="50">
        <v>0.7</v>
      </c>
      <c r="AA56" s="3">
        <v>193</v>
      </c>
      <c r="AD56" s="93" t="str">
        <f>REPLACE(INDEX(GroupVertices[Group], MATCH(Vertices[[#This Row],[Vertex]],GroupVertices[Vertex],0)),1,1,"")</f>
        <v>1</v>
      </c>
      <c r="AE56" s="2"/>
      <c r="AI56" s="3"/>
    </row>
    <row r="57" spans="1:35" x14ac:dyDescent="0.25">
      <c r="A57" s="1" t="s">
        <v>318</v>
      </c>
      <c r="D57">
        <v>2.2555555555555555</v>
      </c>
      <c r="G57" s="51"/>
      <c r="M57">
        <v>3693.6064453125</v>
      </c>
      <c r="N57">
        <v>5726.849609375</v>
      </c>
      <c r="R57" s="49">
        <v>5</v>
      </c>
      <c r="U57" s="50">
        <v>517.95586000000003</v>
      </c>
      <c r="V57" s="50">
        <v>5.1900000000000004E-4</v>
      </c>
      <c r="W57" s="50">
        <v>3.8999999999999999E-4</v>
      </c>
      <c r="X57" s="50">
        <v>1.0758639999999999</v>
      </c>
      <c r="Y57" s="50">
        <v>0.4</v>
      </c>
      <c r="AA57" s="3">
        <v>146</v>
      </c>
      <c r="AD57" s="93" t="str">
        <f>REPLACE(INDEX(GroupVertices[Group], MATCH(Vertices[[#This Row],[Vertex]],GroupVertices[Vertex],0)),1,1,"")</f>
        <v>1</v>
      </c>
      <c r="AE57" s="2"/>
      <c r="AI57" s="3"/>
    </row>
    <row r="58" spans="1:35" x14ac:dyDescent="0.25">
      <c r="A58" s="1" t="s">
        <v>338</v>
      </c>
      <c r="D58">
        <v>1.8777777777777778</v>
      </c>
      <c r="G58" s="51"/>
      <c r="M58">
        <v>5012.67236328125</v>
      </c>
      <c r="N58">
        <v>9691.861328125</v>
      </c>
      <c r="R58" s="49">
        <v>3</v>
      </c>
      <c r="U58" s="50">
        <v>0</v>
      </c>
      <c r="V58" s="50">
        <v>3.9500000000000001E-4</v>
      </c>
      <c r="W58" s="50">
        <v>7.9999999999999996E-6</v>
      </c>
      <c r="X58" s="50">
        <v>0.85082400000000002</v>
      </c>
      <c r="Y58" s="50">
        <v>1</v>
      </c>
      <c r="AA58" s="3">
        <v>166</v>
      </c>
      <c r="AD58" s="93" t="str">
        <f>REPLACE(INDEX(GroupVertices[Group], MATCH(Vertices[[#This Row],[Vertex]],GroupVertices[Vertex],0)),1,1,"")</f>
        <v>1</v>
      </c>
      <c r="AE58" s="2"/>
      <c r="AI58" s="3"/>
    </row>
    <row r="59" spans="1:35" x14ac:dyDescent="0.25">
      <c r="A59" s="1" t="s">
        <v>369</v>
      </c>
      <c r="D59">
        <v>1.6888888888888889</v>
      </c>
      <c r="G59" s="51"/>
      <c r="M59">
        <v>6444.69873046875</v>
      </c>
      <c r="N59">
        <v>9674.7958984375</v>
      </c>
      <c r="R59" s="49">
        <v>2</v>
      </c>
      <c r="U59" s="50">
        <v>0</v>
      </c>
      <c r="V59" s="50">
        <v>3.79E-4</v>
      </c>
      <c r="W59" s="50">
        <v>5.0000000000000004E-6</v>
      </c>
      <c r="X59" s="50">
        <v>0.54230500000000004</v>
      </c>
      <c r="Y59" s="50">
        <v>1</v>
      </c>
      <c r="AA59" s="3">
        <v>197</v>
      </c>
      <c r="AD59" s="93" t="str">
        <f>REPLACE(INDEX(GroupVertices[Group], MATCH(Vertices[[#This Row],[Vertex]],GroupVertices[Vertex],0)),1,1,"")</f>
        <v>1</v>
      </c>
      <c r="AE59" s="2"/>
      <c r="AI59" s="3"/>
    </row>
    <row r="60" spans="1:35" x14ac:dyDescent="0.25">
      <c r="A60" s="1" t="s">
        <v>374</v>
      </c>
      <c r="D60">
        <v>2.0666666666666664</v>
      </c>
      <c r="G60" s="51"/>
      <c r="M60">
        <v>4882.64404296875</v>
      </c>
      <c r="N60">
        <v>7561.1318359375</v>
      </c>
      <c r="R60" s="49">
        <v>4</v>
      </c>
      <c r="U60" s="50">
        <v>205.34766099999999</v>
      </c>
      <c r="V60" s="50">
        <v>5.5999999999999995E-4</v>
      </c>
      <c r="W60" s="50">
        <v>3.7500000000000001E-4</v>
      </c>
      <c r="X60" s="50">
        <v>0.90681100000000003</v>
      </c>
      <c r="Y60" s="50">
        <v>0.5</v>
      </c>
      <c r="AA60" s="3">
        <v>200</v>
      </c>
      <c r="AD60" s="93" t="str">
        <f>REPLACE(INDEX(GroupVertices[Group], MATCH(Vertices[[#This Row],[Vertex]],GroupVertices[Vertex],0)),1,1,"")</f>
        <v>1</v>
      </c>
      <c r="AE60" s="2"/>
      <c r="AI60" s="3"/>
    </row>
    <row r="61" spans="1:35" x14ac:dyDescent="0.25">
      <c r="A61" s="1" t="s">
        <v>375</v>
      </c>
      <c r="D61">
        <v>1.5</v>
      </c>
      <c r="G61" s="51"/>
      <c r="M61">
        <v>8823.8212890625</v>
      </c>
      <c r="N61">
        <v>9039.751953125</v>
      </c>
      <c r="R61" s="49">
        <v>1</v>
      </c>
      <c r="U61" s="50">
        <v>0</v>
      </c>
      <c r="V61" s="50">
        <v>4.9700000000000005E-4</v>
      </c>
      <c r="W61" s="50">
        <v>1.18E-4</v>
      </c>
      <c r="X61" s="50">
        <v>0.334816</v>
      </c>
      <c r="Y61" s="50">
        <v>0</v>
      </c>
      <c r="AA61" s="3">
        <v>203</v>
      </c>
      <c r="AD61" s="93" t="str">
        <f>REPLACE(INDEX(GroupVertices[Group], MATCH(Vertices[[#This Row],[Vertex]],GroupVertices[Vertex],0)),1,1,"")</f>
        <v>1</v>
      </c>
      <c r="AE61" s="2"/>
      <c r="AI61" s="3"/>
    </row>
    <row r="62" spans="1:35" x14ac:dyDescent="0.25">
      <c r="A62" s="1" t="s">
        <v>283</v>
      </c>
      <c r="D62">
        <v>2.2555555555555555</v>
      </c>
      <c r="G62" s="51"/>
      <c r="M62">
        <v>6781.685546875</v>
      </c>
      <c r="N62">
        <v>6561.44873046875</v>
      </c>
      <c r="R62" s="49">
        <v>5</v>
      </c>
      <c r="U62" s="50">
        <v>21.433039999999998</v>
      </c>
      <c r="V62" s="50">
        <v>6.2500000000000001E-4</v>
      </c>
      <c r="W62" s="50">
        <v>1.6819999999999999E-3</v>
      </c>
      <c r="X62" s="50">
        <v>0.89807499999999996</v>
      </c>
      <c r="Y62" s="50">
        <v>0.8</v>
      </c>
      <c r="AA62" s="3">
        <v>111</v>
      </c>
      <c r="AD62" s="93" t="str">
        <f>REPLACE(INDEX(GroupVertices[Group], MATCH(Vertices[[#This Row],[Vertex]],GroupVertices[Vertex],0)),1,1,"")</f>
        <v>1</v>
      </c>
      <c r="AE62" s="2"/>
      <c r="AI62" s="3"/>
    </row>
    <row r="63" spans="1:35" x14ac:dyDescent="0.25">
      <c r="A63" s="1" t="s">
        <v>333</v>
      </c>
      <c r="D63">
        <v>2.4444444444444446</v>
      </c>
      <c r="G63" s="51"/>
      <c r="M63">
        <v>7906.0234375</v>
      </c>
      <c r="N63">
        <v>7296.62109375</v>
      </c>
      <c r="R63" s="49">
        <v>6</v>
      </c>
      <c r="U63" s="50">
        <v>480</v>
      </c>
      <c r="V63" s="50">
        <v>4.4799999999999999E-4</v>
      </c>
      <c r="W63" s="50">
        <v>7.3999999999999996E-5</v>
      </c>
      <c r="X63" s="50">
        <v>1.3620810000000001</v>
      </c>
      <c r="Y63" s="50">
        <v>0.4</v>
      </c>
      <c r="AA63" s="3">
        <v>161</v>
      </c>
      <c r="AD63" s="93" t="str">
        <f>REPLACE(INDEX(GroupVertices[Group], MATCH(Vertices[[#This Row],[Vertex]],GroupVertices[Vertex],0)),1,1,"")</f>
        <v>1</v>
      </c>
      <c r="AE63" s="2"/>
      <c r="AI63" s="3"/>
    </row>
    <row r="64" spans="1:35" x14ac:dyDescent="0.25">
      <c r="A64" s="1" t="s">
        <v>379</v>
      </c>
      <c r="D64">
        <v>1.5</v>
      </c>
      <c r="G64" s="51"/>
      <c r="M64">
        <v>7323.74560546875</v>
      </c>
      <c r="N64">
        <v>2540.18701171875</v>
      </c>
      <c r="R64" s="49">
        <v>1</v>
      </c>
      <c r="U64" s="50">
        <v>0</v>
      </c>
      <c r="V64" s="50">
        <v>1</v>
      </c>
      <c r="W64" s="50">
        <v>0</v>
      </c>
      <c r="X64" s="50">
        <v>0.99999899999999997</v>
      </c>
      <c r="Y64" s="50">
        <v>0</v>
      </c>
      <c r="AA64" s="3">
        <v>207</v>
      </c>
      <c r="AD64" s="93" t="str">
        <f>REPLACE(INDEX(GroupVertices[Group], MATCH(Vertices[[#This Row],[Vertex]],GroupVertices[Vertex],0)),1,1,"")</f>
        <v>52</v>
      </c>
      <c r="AE64" s="2"/>
      <c r="AI64" s="3"/>
    </row>
    <row r="65" spans="1:35" x14ac:dyDescent="0.25">
      <c r="A65" s="1" t="s">
        <v>381</v>
      </c>
      <c r="D65">
        <v>1.5</v>
      </c>
      <c r="G65" s="51"/>
      <c r="M65">
        <v>7158.4189453125</v>
      </c>
      <c r="N65">
        <v>5254.841796875</v>
      </c>
      <c r="R65" s="49">
        <v>1</v>
      </c>
      <c r="U65" s="50">
        <v>0</v>
      </c>
      <c r="V65" s="50">
        <v>4.6099999999999998E-4</v>
      </c>
      <c r="W65" s="50">
        <v>2.3E-5</v>
      </c>
      <c r="X65" s="50">
        <v>0.34288800000000003</v>
      </c>
      <c r="Y65" s="50">
        <v>0</v>
      </c>
      <c r="AA65" s="3">
        <v>209</v>
      </c>
      <c r="AD65" s="93" t="str">
        <f>REPLACE(INDEX(GroupVertices[Group], MATCH(Vertices[[#This Row],[Vertex]],GroupVertices[Vertex],0)),1,1,"")</f>
        <v>1</v>
      </c>
      <c r="AE65" s="2"/>
      <c r="AI65" s="3"/>
    </row>
    <row r="66" spans="1:35" x14ac:dyDescent="0.25">
      <c r="A66" s="1" t="s">
        <v>382</v>
      </c>
      <c r="D66">
        <v>5.0888888888888886</v>
      </c>
      <c r="G66" s="51"/>
      <c r="M66">
        <v>4945.1103515625</v>
      </c>
      <c r="N66">
        <v>6839.0595703125</v>
      </c>
      <c r="R66" s="49">
        <v>20</v>
      </c>
      <c r="U66" s="50">
        <v>3654.7420590000002</v>
      </c>
      <c r="V66" s="50">
        <v>6.4900000000000005E-4</v>
      </c>
      <c r="W66" s="50">
        <v>4.0639999999999999E-3</v>
      </c>
      <c r="X66" s="50">
        <v>3.5215070000000002</v>
      </c>
      <c r="Y66" s="50">
        <v>0.18947368421052632</v>
      </c>
      <c r="AA66" s="3">
        <v>210</v>
      </c>
      <c r="AD66" s="93" t="str">
        <f>REPLACE(INDEX(GroupVertices[Group], MATCH(Vertices[[#This Row],[Vertex]],GroupVertices[Vertex],0)),1,1,"")</f>
        <v>1</v>
      </c>
      <c r="AE66" s="2"/>
      <c r="AI66" s="3"/>
    </row>
    <row r="67" spans="1:35" x14ac:dyDescent="0.25">
      <c r="A67" s="1" t="s">
        <v>393</v>
      </c>
      <c r="D67">
        <v>1.6888888888888889</v>
      </c>
      <c r="G67" s="51"/>
      <c r="M67">
        <v>6447.03466796875</v>
      </c>
      <c r="N67">
        <v>5221.44140625</v>
      </c>
      <c r="R67" s="49">
        <v>2</v>
      </c>
      <c r="U67" s="50">
        <v>0</v>
      </c>
      <c r="V67" s="50">
        <v>4.8000000000000001E-4</v>
      </c>
      <c r="W67" s="50">
        <v>3.5799999999999997E-4</v>
      </c>
      <c r="X67" s="50">
        <v>0.54997399999999996</v>
      </c>
      <c r="Y67" s="50">
        <v>1</v>
      </c>
      <c r="AA67" s="3">
        <v>221</v>
      </c>
      <c r="AD67" s="93" t="str">
        <f>REPLACE(INDEX(GroupVertices[Group], MATCH(Vertices[[#This Row],[Vertex]],GroupVertices[Vertex],0)),1,1,"")</f>
        <v>1</v>
      </c>
      <c r="AE67" s="2"/>
      <c r="AI67" s="3"/>
    </row>
    <row r="68" spans="1:35" x14ac:dyDescent="0.25">
      <c r="A68" s="1" t="s">
        <v>334</v>
      </c>
      <c r="D68">
        <v>3.3888888888888888</v>
      </c>
      <c r="G68" s="51"/>
      <c r="M68">
        <v>6273.265625</v>
      </c>
      <c r="N68">
        <v>7491.38037109375</v>
      </c>
      <c r="R68" s="49">
        <v>11</v>
      </c>
      <c r="U68" s="50">
        <v>2697.8788730000001</v>
      </c>
      <c r="V68" s="50">
        <v>5.6700000000000001E-4</v>
      </c>
      <c r="W68" s="50">
        <v>6.6600000000000003E-4</v>
      </c>
      <c r="X68" s="50">
        <v>2.0163199999999999</v>
      </c>
      <c r="Y68" s="50">
        <v>0.23636363636363636</v>
      </c>
      <c r="AA68" s="3">
        <v>162</v>
      </c>
      <c r="AD68" s="93" t="str">
        <f>REPLACE(INDEX(GroupVertices[Group], MATCH(Vertices[[#This Row],[Vertex]],GroupVertices[Vertex],0)),1,1,"")</f>
        <v>1</v>
      </c>
      <c r="AE68" s="2"/>
      <c r="AI68" s="3"/>
    </row>
    <row r="69" spans="1:35" x14ac:dyDescent="0.25">
      <c r="A69" s="1" t="s">
        <v>399</v>
      </c>
      <c r="D69">
        <v>2.822222222222222</v>
      </c>
      <c r="G69" s="51"/>
      <c r="M69">
        <v>6765.33642578125</v>
      </c>
      <c r="N69">
        <v>4729.9775390625</v>
      </c>
      <c r="R69" s="49">
        <v>8</v>
      </c>
      <c r="U69" s="50">
        <v>2909.0790740000002</v>
      </c>
      <c r="V69" s="50">
        <v>6.0499999999999996E-4</v>
      </c>
      <c r="W69" s="50">
        <v>4.75E-4</v>
      </c>
      <c r="X69" s="50">
        <v>1.7754829999999999</v>
      </c>
      <c r="Y69" s="50">
        <v>0.21428571428571427</v>
      </c>
      <c r="AA69" s="3">
        <v>228</v>
      </c>
      <c r="AD69" s="93" t="str">
        <f>REPLACE(INDEX(GroupVertices[Group], MATCH(Vertices[[#This Row],[Vertex]],GroupVertices[Vertex],0)),1,1,"")</f>
        <v>1</v>
      </c>
      <c r="AE69" s="2"/>
      <c r="AI69" s="3"/>
    </row>
    <row r="70" spans="1:35" x14ac:dyDescent="0.25">
      <c r="A70" s="1" t="s">
        <v>404</v>
      </c>
      <c r="D70">
        <v>1.6888888888888889</v>
      </c>
      <c r="G70" s="51"/>
      <c r="M70">
        <v>9133.97265625</v>
      </c>
      <c r="N70">
        <v>6983.359375</v>
      </c>
      <c r="R70" s="49">
        <v>2</v>
      </c>
      <c r="U70" s="50">
        <v>0</v>
      </c>
      <c r="V70" s="50">
        <v>4.66E-4</v>
      </c>
      <c r="W70" s="50">
        <v>6.0000000000000002E-5</v>
      </c>
      <c r="X70" s="50">
        <v>0.55779900000000004</v>
      </c>
      <c r="Y70" s="50">
        <v>1</v>
      </c>
      <c r="AA70" s="3">
        <v>233</v>
      </c>
      <c r="AD70" s="93" t="str">
        <f>REPLACE(INDEX(GroupVertices[Group], MATCH(Vertices[[#This Row],[Vertex]],GroupVertices[Vertex],0)),1,1,"")</f>
        <v>1</v>
      </c>
      <c r="AE70" s="2"/>
      <c r="AI70" s="3"/>
    </row>
    <row r="71" spans="1:35" x14ac:dyDescent="0.25">
      <c r="A71" s="1" t="s">
        <v>405</v>
      </c>
      <c r="D71">
        <v>1.6888888888888889</v>
      </c>
      <c r="G71" s="51"/>
      <c r="M71">
        <v>7380.1142578125</v>
      </c>
      <c r="N71">
        <v>8513.08984375</v>
      </c>
      <c r="R71" s="49">
        <v>2</v>
      </c>
      <c r="U71" s="50">
        <v>0</v>
      </c>
      <c r="V71" s="50">
        <v>4.66E-4</v>
      </c>
      <c r="W71" s="50">
        <v>6.0000000000000002E-5</v>
      </c>
      <c r="X71" s="50">
        <v>0.55779900000000004</v>
      </c>
      <c r="Y71" s="50">
        <v>1</v>
      </c>
      <c r="AA71" s="3">
        <v>234</v>
      </c>
      <c r="AD71" s="93" t="str">
        <f>REPLACE(INDEX(GroupVertices[Group], MATCH(Vertices[[#This Row],[Vertex]],GroupVertices[Vertex],0)),1,1,"")</f>
        <v>1</v>
      </c>
      <c r="AE71" s="2"/>
      <c r="AI71" s="3"/>
    </row>
    <row r="72" spans="1:35" x14ac:dyDescent="0.25">
      <c r="A72" s="1" t="s">
        <v>407</v>
      </c>
      <c r="D72">
        <v>1.6888888888888889</v>
      </c>
      <c r="G72" s="51"/>
      <c r="M72">
        <v>8813.859375</v>
      </c>
      <c r="N72">
        <v>8014.3359375</v>
      </c>
      <c r="R72" s="49">
        <v>2</v>
      </c>
      <c r="U72" s="50">
        <v>0</v>
      </c>
      <c r="V72" s="50">
        <v>4.5800000000000002E-4</v>
      </c>
      <c r="W72" s="50">
        <v>4.0000000000000003E-5</v>
      </c>
      <c r="X72" s="50">
        <v>0.63527500000000003</v>
      </c>
      <c r="Y72" s="50">
        <v>1</v>
      </c>
      <c r="AA72" s="3">
        <v>236</v>
      </c>
      <c r="AD72" s="93" t="str">
        <f>REPLACE(INDEX(GroupVertices[Group], MATCH(Vertices[[#This Row],[Vertex]],GroupVertices[Vertex],0)),1,1,"")</f>
        <v>1</v>
      </c>
      <c r="AE72" s="2"/>
      <c r="AI72" s="3"/>
    </row>
    <row r="73" spans="1:35" x14ac:dyDescent="0.25">
      <c r="A73" s="1" t="s">
        <v>410</v>
      </c>
      <c r="D73">
        <v>1.8777777777777778</v>
      </c>
      <c r="G73" s="51"/>
      <c r="M73">
        <v>3959.2998046875</v>
      </c>
      <c r="N73">
        <v>8818.16796875</v>
      </c>
      <c r="R73" s="49">
        <v>3</v>
      </c>
      <c r="U73" s="50">
        <v>0</v>
      </c>
      <c r="V73" s="50">
        <v>3.2499999999999999E-4</v>
      </c>
      <c r="W73" s="50">
        <v>0</v>
      </c>
      <c r="X73" s="50">
        <v>0.88589099999999998</v>
      </c>
      <c r="Y73" s="50">
        <v>1</v>
      </c>
      <c r="AA73" s="3">
        <v>239</v>
      </c>
      <c r="AD73" s="93" t="str">
        <f>REPLACE(INDEX(GroupVertices[Group], MATCH(Vertices[[#This Row],[Vertex]],GroupVertices[Vertex],0)),1,1,"")</f>
        <v>1</v>
      </c>
      <c r="AE73" s="2"/>
      <c r="AI73" s="3"/>
    </row>
    <row r="74" spans="1:35" x14ac:dyDescent="0.25">
      <c r="A74" s="1" t="s">
        <v>414</v>
      </c>
      <c r="D74">
        <v>1.5</v>
      </c>
      <c r="G74" s="51"/>
      <c r="M74">
        <v>6783.0029296875</v>
      </c>
      <c r="N74">
        <v>2069.64599609375</v>
      </c>
      <c r="R74" s="49">
        <v>1</v>
      </c>
      <c r="U74" s="50">
        <v>0</v>
      </c>
      <c r="V74" s="50">
        <v>1</v>
      </c>
      <c r="W74" s="50">
        <v>0</v>
      </c>
      <c r="X74" s="50">
        <v>0.99999899999999997</v>
      </c>
      <c r="Y74" s="50">
        <v>0</v>
      </c>
      <c r="AA74" s="3">
        <v>243</v>
      </c>
      <c r="AD74" s="93" t="str">
        <f>REPLACE(INDEX(GroupVertices[Group], MATCH(Vertices[[#This Row],[Vertex]],GroupVertices[Vertex],0)),1,1,"")</f>
        <v>51</v>
      </c>
      <c r="AE74" s="2"/>
      <c r="AI74" s="3"/>
    </row>
    <row r="75" spans="1:35" x14ac:dyDescent="0.25">
      <c r="A75" s="1" t="s">
        <v>372</v>
      </c>
      <c r="D75">
        <v>1.6888888888888889</v>
      </c>
      <c r="G75" s="51"/>
      <c r="M75">
        <v>2689.015380859375</v>
      </c>
      <c r="N75">
        <v>9228.638671875</v>
      </c>
      <c r="R75" s="49">
        <v>2</v>
      </c>
      <c r="U75" s="50">
        <v>0</v>
      </c>
      <c r="V75" s="50">
        <v>4.5100000000000001E-4</v>
      </c>
      <c r="W75" s="50">
        <v>5.7000000000000003E-5</v>
      </c>
      <c r="X75" s="50">
        <v>0.53289399999999998</v>
      </c>
      <c r="Y75" s="50">
        <v>1</v>
      </c>
      <c r="AA75" s="3">
        <v>201</v>
      </c>
      <c r="AD75" s="93" t="str">
        <f>REPLACE(INDEX(GroupVertices[Group], MATCH(Vertices[[#This Row],[Vertex]],GroupVertices[Vertex],0)),1,1,"")</f>
        <v>1</v>
      </c>
      <c r="AE75" s="2"/>
      <c r="AI75" s="3"/>
    </row>
    <row r="76" spans="1:35" x14ac:dyDescent="0.25">
      <c r="A76" s="1" t="s">
        <v>416</v>
      </c>
      <c r="D76">
        <v>3.2</v>
      </c>
      <c r="G76" s="51"/>
      <c r="M76">
        <v>3816.504150390625</v>
      </c>
      <c r="N76">
        <v>7041.77294921875</v>
      </c>
      <c r="R76" s="49">
        <v>10</v>
      </c>
      <c r="U76" s="50">
        <v>2948.0042189999999</v>
      </c>
      <c r="V76" s="50">
        <v>5.8900000000000001E-4</v>
      </c>
      <c r="W76" s="50">
        <v>5.53E-4</v>
      </c>
      <c r="X76" s="50">
        <v>1.8063260000000001</v>
      </c>
      <c r="Y76" s="50">
        <v>0.51111111111111107</v>
      </c>
      <c r="AA76" s="3">
        <v>245</v>
      </c>
      <c r="AD76" s="93" t="str">
        <f>REPLACE(INDEX(GroupVertices[Group], MATCH(Vertices[[#This Row],[Vertex]],GroupVertices[Vertex],0)),1,1,"")</f>
        <v>1</v>
      </c>
      <c r="AE76" s="2"/>
      <c r="AI76" s="3"/>
    </row>
    <row r="77" spans="1:35" x14ac:dyDescent="0.25">
      <c r="A77" s="1" t="s">
        <v>176</v>
      </c>
      <c r="D77">
        <v>1.8777777777777778</v>
      </c>
      <c r="G77" s="51"/>
      <c r="M77">
        <v>4621.2314453125</v>
      </c>
      <c r="N77">
        <v>6418.28369140625</v>
      </c>
      <c r="R77" s="49">
        <v>3</v>
      </c>
      <c r="U77" s="50">
        <v>215.27667400000001</v>
      </c>
      <c r="V77" s="50">
        <v>4.7399999999999997E-4</v>
      </c>
      <c r="W77" s="50">
        <v>2.9E-4</v>
      </c>
      <c r="X77" s="50">
        <v>0.73439200000000004</v>
      </c>
      <c r="Y77" s="50">
        <v>0.33333333333333331</v>
      </c>
      <c r="AA77" s="3">
        <v>4</v>
      </c>
      <c r="AD77" s="93" t="str">
        <f>REPLACE(INDEX(GroupVertices[Group], MATCH(Vertices[[#This Row],[Vertex]],GroupVertices[Vertex],0)),1,1,"")</f>
        <v>1</v>
      </c>
      <c r="AE77" s="2"/>
      <c r="AI77" s="3"/>
    </row>
    <row r="78" spans="1:35" x14ac:dyDescent="0.25">
      <c r="A78" s="1" t="s">
        <v>423</v>
      </c>
      <c r="D78">
        <v>1.8777777777777778</v>
      </c>
      <c r="G78" s="51"/>
      <c r="M78">
        <v>1631.7119140625</v>
      </c>
      <c r="N78">
        <v>1470.812744140625</v>
      </c>
      <c r="R78" s="49">
        <v>3</v>
      </c>
      <c r="U78" s="50">
        <v>0</v>
      </c>
      <c r="V78" s="50">
        <v>0.14285700000000001</v>
      </c>
      <c r="W78" s="50">
        <v>0</v>
      </c>
      <c r="X78" s="50">
        <v>1.0766370000000001</v>
      </c>
      <c r="Y78" s="50">
        <v>1</v>
      </c>
      <c r="AA78" s="3">
        <v>252</v>
      </c>
      <c r="AD78" s="93" t="str">
        <f>REPLACE(INDEX(GroupVertices[Group], MATCH(Vertices[[#This Row],[Vertex]],GroupVertices[Vertex],0)),1,1,"")</f>
        <v>6</v>
      </c>
      <c r="AE78" s="2"/>
      <c r="AI78" s="3"/>
    </row>
    <row r="79" spans="1:35" x14ac:dyDescent="0.25">
      <c r="A79" s="1" t="s">
        <v>427</v>
      </c>
      <c r="D79">
        <v>1.5</v>
      </c>
      <c r="G79" s="51"/>
      <c r="M79">
        <v>3719.53125</v>
      </c>
      <c r="N79">
        <v>3529.566162109375</v>
      </c>
      <c r="R79" s="49">
        <v>1</v>
      </c>
      <c r="U79" s="50">
        <v>0</v>
      </c>
      <c r="V79" s="50">
        <v>4.3300000000000001E-4</v>
      </c>
      <c r="W79" s="50">
        <v>2.8E-5</v>
      </c>
      <c r="X79" s="50">
        <v>0.38802399999999998</v>
      </c>
      <c r="Y79" s="50">
        <v>0</v>
      </c>
      <c r="AA79" s="3">
        <v>256</v>
      </c>
      <c r="AD79" s="93" t="str">
        <f>REPLACE(INDEX(GroupVertices[Group], MATCH(Vertices[[#This Row],[Vertex]],GroupVertices[Vertex],0)),1,1,"")</f>
        <v>1</v>
      </c>
      <c r="AE79" s="2"/>
      <c r="AI79" s="3"/>
    </row>
    <row r="80" spans="1:35" x14ac:dyDescent="0.25">
      <c r="A80" s="1" t="s">
        <v>428</v>
      </c>
      <c r="D80">
        <v>1.5</v>
      </c>
      <c r="G80" s="51"/>
      <c r="M80">
        <v>8111.14306640625</v>
      </c>
      <c r="N80">
        <v>643.3179931640625</v>
      </c>
      <c r="R80" s="49">
        <v>1</v>
      </c>
      <c r="U80" s="50">
        <v>0</v>
      </c>
      <c r="V80" s="50">
        <v>1</v>
      </c>
      <c r="W80" s="50">
        <v>0</v>
      </c>
      <c r="X80" s="50">
        <v>0.99999899999999997</v>
      </c>
      <c r="Y80" s="50">
        <v>0</v>
      </c>
      <c r="AA80" s="3">
        <v>257</v>
      </c>
      <c r="AD80" s="93" t="str">
        <f>REPLACE(INDEX(GroupVertices[Group], MATCH(Vertices[[#This Row],[Vertex]],GroupVertices[Vertex],0)),1,1,"")</f>
        <v>44</v>
      </c>
      <c r="AE80" s="2"/>
      <c r="AI80" s="3"/>
    </row>
    <row r="81" spans="1:35" x14ac:dyDescent="0.25">
      <c r="A81" s="1" t="s">
        <v>430</v>
      </c>
      <c r="D81">
        <v>1.6888888888888889</v>
      </c>
      <c r="G81" s="51"/>
      <c r="M81">
        <v>1238.0521240234375</v>
      </c>
      <c r="N81">
        <v>304.95590209960938</v>
      </c>
      <c r="R81" s="49">
        <v>2</v>
      </c>
      <c r="U81" s="50">
        <v>0</v>
      </c>
      <c r="V81" s="50">
        <v>8.3333000000000004E-2</v>
      </c>
      <c r="W81" s="50">
        <v>0</v>
      </c>
      <c r="X81" s="50">
        <v>0.67632400000000004</v>
      </c>
      <c r="Y81" s="50">
        <v>1</v>
      </c>
      <c r="AA81" s="3">
        <v>259</v>
      </c>
      <c r="AD81" s="93" t="str">
        <f>REPLACE(INDEX(GroupVertices[Group], MATCH(Vertices[[#This Row],[Vertex]],GroupVertices[Vertex],0)),1,1,"")</f>
        <v>5</v>
      </c>
      <c r="AE81" s="2"/>
      <c r="AI81" s="3"/>
    </row>
    <row r="82" spans="1:35" x14ac:dyDescent="0.25">
      <c r="A82" s="1" t="s">
        <v>241</v>
      </c>
      <c r="D82">
        <v>2.0666666666666664</v>
      </c>
      <c r="G82" s="51"/>
      <c r="M82">
        <v>7060.08349609375</v>
      </c>
      <c r="N82">
        <v>7712.34619140625</v>
      </c>
      <c r="R82" s="49">
        <v>4</v>
      </c>
      <c r="U82" s="50">
        <v>1996.0381689999999</v>
      </c>
      <c r="V82" s="50">
        <v>5.2099999999999998E-4</v>
      </c>
      <c r="W82" s="50">
        <v>2.9599999999999998E-4</v>
      </c>
      <c r="X82" s="50">
        <v>1.0403929999999999</v>
      </c>
      <c r="Y82" s="50">
        <v>0.16666666666666666</v>
      </c>
      <c r="AA82" s="3">
        <v>69</v>
      </c>
      <c r="AD82" s="93" t="str">
        <f>REPLACE(INDEX(GroupVertices[Group], MATCH(Vertices[[#This Row],[Vertex]],GroupVertices[Vertex],0)),1,1,"")</f>
        <v>1</v>
      </c>
      <c r="AE82" s="2"/>
      <c r="AI82" s="3"/>
    </row>
    <row r="83" spans="1:35" x14ac:dyDescent="0.25">
      <c r="A83" s="1" t="s">
        <v>308</v>
      </c>
      <c r="D83">
        <v>2.6333333333333333</v>
      </c>
      <c r="G83" s="51"/>
      <c r="M83">
        <v>761.3968505859375</v>
      </c>
      <c r="N83">
        <v>494.92135620117188</v>
      </c>
      <c r="R83" s="49">
        <v>7</v>
      </c>
      <c r="U83" s="50">
        <v>14</v>
      </c>
      <c r="V83" s="50">
        <v>0.14285700000000001</v>
      </c>
      <c r="W83" s="50">
        <v>0</v>
      </c>
      <c r="X83" s="50">
        <v>1.9673</v>
      </c>
      <c r="Y83" s="50">
        <v>0.33333333333333331</v>
      </c>
      <c r="AA83" s="3">
        <v>136</v>
      </c>
      <c r="AD83" s="93" t="str">
        <f>REPLACE(INDEX(GroupVertices[Group], MATCH(Vertices[[#This Row],[Vertex]],GroupVertices[Vertex],0)),1,1,"")</f>
        <v>5</v>
      </c>
      <c r="AE83" s="2"/>
      <c r="AI83" s="3"/>
    </row>
    <row r="84" spans="1:35" x14ac:dyDescent="0.25">
      <c r="A84" s="1" t="s">
        <v>200</v>
      </c>
      <c r="D84">
        <v>5.6555555555555559</v>
      </c>
      <c r="G84" s="51"/>
      <c r="M84">
        <v>6117.3251953125</v>
      </c>
      <c r="N84">
        <v>7075</v>
      </c>
      <c r="R84" s="49">
        <v>23</v>
      </c>
      <c r="U84" s="50">
        <v>7042.6011920000001</v>
      </c>
      <c r="V84" s="50">
        <v>6.8400000000000004E-4</v>
      </c>
      <c r="W84" s="50">
        <v>7.6449999999999999E-3</v>
      </c>
      <c r="X84" s="50">
        <v>3.9032749999999998</v>
      </c>
      <c r="Y84" s="50">
        <v>0.17391304347826086</v>
      </c>
      <c r="AA84" s="3">
        <v>28</v>
      </c>
      <c r="AD84" s="93" t="str">
        <f>REPLACE(INDEX(GroupVertices[Group], MATCH(Vertices[[#This Row],[Vertex]],GroupVertices[Vertex],0)),1,1,"")</f>
        <v>1</v>
      </c>
      <c r="AE84" s="2"/>
      <c r="AI84" s="3"/>
    </row>
    <row r="85" spans="1:35" x14ac:dyDescent="0.25">
      <c r="A85" s="1" t="s">
        <v>440</v>
      </c>
      <c r="D85">
        <v>1.5</v>
      </c>
      <c r="G85" s="51"/>
      <c r="M85">
        <v>8111.14306640625</v>
      </c>
      <c r="N85">
        <v>235.27058410644531</v>
      </c>
      <c r="R85" s="49">
        <v>1</v>
      </c>
      <c r="U85" s="50">
        <v>0</v>
      </c>
      <c r="V85" s="50">
        <v>1</v>
      </c>
      <c r="W85" s="50">
        <v>0</v>
      </c>
      <c r="X85" s="50">
        <v>0.99999899999999997</v>
      </c>
      <c r="Y85" s="50">
        <v>0</v>
      </c>
      <c r="AA85" s="3">
        <v>269</v>
      </c>
      <c r="AD85" s="93" t="str">
        <f>REPLACE(INDEX(GroupVertices[Group], MATCH(Vertices[[#This Row],[Vertex]],GroupVertices[Vertex],0)),1,1,"")</f>
        <v>43</v>
      </c>
      <c r="AE85" s="2"/>
      <c r="AI85" s="3"/>
    </row>
    <row r="86" spans="1:35" x14ac:dyDescent="0.25">
      <c r="A86" s="1" t="s">
        <v>442</v>
      </c>
      <c r="D86">
        <v>4.7111111111111112</v>
      </c>
      <c r="G86" s="51"/>
      <c r="M86">
        <v>4364.03271484375</v>
      </c>
      <c r="N86">
        <v>7329.703125</v>
      </c>
      <c r="R86" s="49">
        <v>18</v>
      </c>
      <c r="U86" s="50">
        <v>10573.104713000001</v>
      </c>
      <c r="V86" s="50">
        <v>6.1700000000000004E-4</v>
      </c>
      <c r="W86" s="50">
        <v>3.49E-3</v>
      </c>
      <c r="X86" s="50">
        <v>3.4639039999999999</v>
      </c>
      <c r="Y86" s="50">
        <v>0.1437908496732026</v>
      </c>
      <c r="AA86" s="3">
        <v>271</v>
      </c>
      <c r="AD86" s="93" t="str">
        <f>REPLACE(INDEX(GroupVertices[Group], MATCH(Vertices[[#This Row],[Vertex]],GroupVertices[Vertex],0)),1,1,"")</f>
        <v>1</v>
      </c>
      <c r="AE86" s="2"/>
      <c r="AI86" s="3"/>
    </row>
    <row r="87" spans="1:35" x14ac:dyDescent="0.25">
      <c r="A87" s="1" t="s">
        <v>210</v>
      </c>
      <c r="D87">
        <v>4.3333333333333339</v>
      </c>
      <c r="G87" s="51"/>
      <c r="M87">
        <v>4467.65478515625</v>
      </c>
      <c r="N87">
        <v>5927.46630859375</v>
      </c>
      <c r="R87" s="49">
        <v>16</v>
      </c>
      <c r="U87" s="50">
        <v>3109.3821010000001</v>
      </c>
      <c r="V87" s="50">
        <v>5.5500000000000005E-4</v>
      </c>
      <c r="W87" s="50">
        <v>3.9292000000000001E-2</v>
      </c>
      <c r="X87" s="50">
        <v>1.6963029999999999</v>
      </c>
      <c r="Y87" s="50">
        <v>0.875</v>
      </c>
      <c r="AA87" s="3">
        <v>38</v>
      </c>
      <c r="AD87" s="93" t="str">
        <f>REPLACE(INDEX(GroupVertices[Group], MATCH(Vertices[[#This Row],[Vertex]],GroupVertices[Vertex],0)),1,1,"")</f>
        <v>1</v>
      </c>
      <c r="AE87" s="2"/>
      <c r="AI87" s="3"/>
    </row>
    <row r="88" spans="1:35" x14ac:dyDescent="0.25">
      <c r="A88" s="1" t="s">
        <v>456</v>
      </c>
      <c r="D88">
        <v>2.0666666666666664</v>
      </c>
      <c r="G88" s="51"/>
      <c r="M88">
        <v>3893.92822265625</v>
      </c>
      <c r="N88">
        <v>4900.95947265625</v>
      </c>
      <c r="R88" s="49">
        <v>4</v>
      </c>
      <c r="U88" s="50">
        <v>242.06551200000001</v>
      </c>
      <c r="V88" s="50">
        <v>4.9600000000000002E-4</v>
      </c>
      <c r="W88" s="50">
        <v>5.3999999999999998E-5</v>
      </c>
      <c r="X88" s="50">
        <v>0.91019499999999998</v>
      </c>
      <c r="Y88" s="50">
        <v>0.33333333333333331</v>
      </c>
      <c r="AA88" s="3">
        <v>285</v>
      </c>
      <c r="AD88" s="93" t="str">
        <f>REPLACE(INDEX(GroupVertices[Group], MATCH(Vertices[[#This Row],[Vertex]],GroupVertices[Vertex],0)),1,1,"")</f>
        <v>1</v>
      </c>
      <c r="AE88" s="2"/>
      <c r="AI88" s="3"/>
    </row>
    <row r="89" spans="1:35" x14ac:dyDescent="0.25">
      <c r="A89" s="1" t="s">
        <v>458</v>
      </c>
      <c r="D89">
        <v>2.6333333333333333</v>
      </c>
      <c r="G89" s="51"/>
      <c r="M89">
        <v>2371.675048828125</v>
      </c>
      <c r="N89">
        <v>2202.623779296875</v>
      </c>
      <c r="R89" s="49">
        <v>7</v>
      </c>
      <c r="U89" s="50">
        <v>0</v>
      </c>
      <c r="V89" s="50">
        <v>0.14285700000000001</v>
      </c>
      <c r="W89" s="50">
        <v>0</v>
      </c>
      <c r="X89" s="50">
        <v>0.99999899999999997</v>
      </c>
      <c r="Y89" s="50">
        <v>1</v>
      </c>
      <c r="AA89" s="3">
        <v>287</v>
      </c>
      <c r="AD89" s="93" t="str">
        <f>REPLACE(INDEX(GroupVertices[Group], MATCH(Vertices[[#This Row],[Vertex]],GroupVertices[Vertex],0)),1,1,"")</f>
        <v>4</v>
      </c>
      <c r="AE89" s="2"/>
      <c r="AI89" s="3"/>
    </row>
    <row r="90" spans="1:35" x14ac:dyDescent="0.25">
      <c r="A90" s="1" t="s">
        <v>466</v>
      </c>
      <c r="D90">
        <v>1.5</v>
      </c>
      <c r="G90" s="51"/>
      <c r="M90">
        <v>2447.219970703125</v>
      </c>
      <c r="N90">
        <v>7719.95751953125</v>
      </c>
      <c r="R90" s="49">
        <v>1</v>
      </c>
      <c r="U90" s="50">
        <v>0</v>
      </c>
      <c r="V90" s="50">
        <v>4.5100000000000001E-4</v>
      </c>
      <c r="W90" s="50">
        <v>8.2999999999999998E-5</v>
      </c>
      <c r="X90" s="50">
        <v>0.32181999999999999</v>
      </c>
      <c r="Y90" s="50">
        <v>0</v>
      </c>
      <c r="AA90" s="3">
        <v>295</v>
      </c>
      <c r="AD90" s="93" t="str">
        <f>REPLACE(INDEX(GroupVertices[Group], MATCH(Vertices[[#This Row],[Vertex]],GroupVertices[Vertex],0)),1,1,"")</f>
        <v>1</v>
      </c>
      <c r="AE90" s="2"/>
      <c r="AI90" s="3"/>
    </row>
    <row r="91" spans="1:35" x14ac:dyDescent="0.25">
      <c r="A91" s="1" t="s">
        <v>357</v>
      </c>
      <c r="D91">
        <v>1.6888888888888889</v>
      </c>
      <c r="G91" s="51"/>
      <c r="M91">
        <v>4543.96533203125</v>
      </c>
      <c r="N91">
        <v>3709.619384765625</v>
      </c>
      <c r="R91" s="49">
        <v>2</v>
      </c>
      <c r="U91" s="50">
        <v>0</v>
      </c>
      <c r="V91" s="50">
        <v>4.5600000000000003E-4</v>
      </c>
      <c r="W91" s="50">
        <v>3.6000000000000001E-5</v>
      </c>
      <c r="X91" s="50">
        <v>0.57707299999999995</v>
      </c>
      <c r="Y91" s="50">
        <v>1</v>
      </c>
      <c r="AA91" s="3">
        <v>185</v>
      </c>
      <c r="AD91" s="93" t="str">
        <f>REPLACE(INDEX(GroupVertices[Group], MATCH(Vertices[[#This Row],[Vertex]],GroupVertices[Vertex],0)),1,1,"")</f>
        <v>1</v>
      </c>
      <c r="AE91" s="2"/>
      <c r="AI91" s="3"/>
    </row>
    <row r="92" spans="1:35" x14ac:dyDescent="0.25">
      <c r="A92" s="1" t="s">
        <v>467</v>
      </c>
      <c r="D92">
        <v>1.5</v>
      </c>
      <c r="G92" s="51"/>
      <c r="M92">
        <v>9534.150390625</v>
      </c>
      <c r="N92">
        <v>1044.01318359375</v>
      </c>
      <c r="R92" s="49">
        <v>1</v>
      </c>
      <c r="U92" s="50">
        <v>0</v>
      </c>
      <c r="V92" s="50">
        <v>1</v>
      </c>
      <c r="W92" s="50">
        <v>0</v>
      </c>
      <c r="X92" s="50">
        <v>0.99999899999999997</v>
      </c>
      <c r="Y92" s="50">
        <v>0</v>
      </c>
      <c r="AA92" s="3">
        <v>296</v>
      </c>
      <c r="AD92" s="93" t="str">
        <f>REPLACE(INDEX(GroupVertices[Group], MATCH(Vertices[[#This Row],[Vertex]],GroupVertices[Vertex],0)),1,1,"")</f>
        <v>45</v>
      </c>
      <c r="AE92" s="2"/>
      <c r="AI92" s="3"/>
    </row>
    <row r="93" spans="1:35" x14ac:dyDescent="0.25">
      <c r="A93" s="1" t="s">
        <v>468</v>
      </c>
      <c r="D93">
        <v>1.5</v>
      </c>
      <c r="G93" s="51"/>
      <c r="M93">
        <v>9534.150390625</v>
      </c>
      <c r="N93">
        <v>1161.6485595703125</v>
      </c>
      <c r="R93" s="49">
        <v>1</v>
      </c>
      <c r="U93" s="50">
        <v>0</v>
      </c>
      <c r="V93" s="50">
        <v>1</v>
      </c>
      <c r="W93" s="50">
        <v>0</v>
      </c>
      <c r="X93" s="50">
        <v>0.99999899999999997</v>
      </c>
      <c r="Y93" s="50">
        <v>0</v>
      </c>
      <c r="AA93" s="3">
        <v>297</v>
      </c>
      <c r="AD93" s="93" t="str">
        <f>REPLACE(INDEX(GroupVertices[Group], MATCH(Vertices[[#This Row],[Vertex]],GroupVertices[Vertex],0)),1,1,"")</f>
        <v>45</v>
      </c>
      <c r="AE93" s="2"/>
      <c r="AI93" s="3"/>
    </row>
    <row r="94" spans="1:35" x14ac:dyDescent="0.25">
      <c r="A94" s="1" t="s">
        <v>469</v>
      </c>
      <c r="D94">
        <v>1.5</v>
      </c>
      <c r="G94" s="51"/>
      <c r="M94">
        <v>5965.45458984375</v>
      </c>
      <c r="N94">
        <v>4004.6396484375</v>
      </c>
      <c r="R94" s="49">
        <v>1</v>
      </c>
      <c r="U94" s="50">
        <v>0</v>
      </c>
      <c r="V94" s="50">
        <v>5.4799999999999998E-4</v>
      </c>
      <c r="W94" s="50">
        <v>3.0400000000000002E-4</v>
      </c>
      <c r="X94" s="50">
        <v>0.30533399999999999</v>
      </c>
      <c r="Y94" s="50">
        <v>0</v>
      </c>
      <c r="AA94" s="3">
        <v>298</v>
      </c>
      <c r="AD94" s="93" t="str">
        <f>REPLACE(INDEX(GroupVertices[Group], MATCH(Vertices[[#This Row],[Vertex]],GroupVertices[Vertex],0)),1,1,"")</f>
        <v>1</v>
      </c>
      <c r="AE94" s="2"/>
      <c r="AI94" s="3"/>
    </row>
    <row r="95" spans="1:35" x14ac:dyDescent="0.25">
      <c r="A95" s="1" t="s">
        <v>470</v>
      </c>
      <c r="D95">
        <v>2.822222222222222</v>
      </c>
      <c r="G95" s="51"/>
      <c r="M95">
        <v>746.331298828125</v>
      </c>
      <c r="N95">
        <v>1505.4674072265625</v>
      </c>
      <c r="R95" s="49">
        <v>8</v>
      </c>
      <c r="U95" s="50">
        <v>0</v>
      </c>
      <c r="V95" s="50">
        <v>0.125</v>
      </c>
      <c r="W95" s="50">
        <v>0</v>
      </c>
      <c r="X95" s="50">
        <v>0.99999899999999997</v>
      </c>
      <c r="Y95" s="50">
        <v>1</v>
      </c>
      <c r="AA95" s="3">
        <v>299</v>
      </c>
      <c r="AD95" s="93" t="str">
        <f>REPLACE(INDEX(GroupVertices[Group], MATCH(Vertices[[#This Row],[Vertex]],GroupVertices[Vertex],0)),1,1,"")</f>
        <v>3</v>
      </c>
      <c r="AE95" s="2"/>
      <c r="AI95" s="3"/>
    </row>
    <row r="96" spans="1:35" x14ac:dyDescent="0.25">
      <c r="A96" s="1" t="s">
        <v>479</v>
      </c>
      <c r="D96">
        <v>1.8777777777777778</v>
      </c>
      <c r="G96" s="51"/>
      <c r="M96">
        <v>4421.80810546875</v>
      </c>
      <c r="N96">
        <v>9596.298828125</v>
      </c>
      <c r="R96" s="49">
        <v>3</v>
      </c>
      <c r="U96" s="50">
        <v>0</v>
      </c>
      <c r="V96" s="50">
        <v>3.6200000000000002E-4</v>
      </c>
      <c r="W96" s="50">
        <v>9.9999999999999995E-7</v>
      </c>
      <c r="X96" s="50">
        <v>0.75273000000000001</v>
      </c>
      <c r="Y96" s="50">
        <v>1</v>
      </c>
      <c r="AA96" s="3">
        <v>308</v>
      </c>
      <c r="AD96" s="93" t="str">
        <f>REPLACE(INDEX(GroupVertices[Group], MATCH(Vertices[[#This Row],[Vertex]],GroupVertices[Vertex],0)),1,1,"")</f>
        <v>1</v>
      </c>
      <c r="AE96" s="2"/>
      <c r="AI96" s="3"/>
    </row>
    <row r="97" spans="1:35" x14ac:dyDescent="0.25">
      <c r="A97" s="1" t="s">
        <v>482</v>
      </c>
      <c r="D97">
        <v>2.0666666666666664</v>
      </c>
      <c r="G97" s="51"/>
      <c r="M97">
        <v>6633.06787109375</v>
      </c>
      <c r="N97">
        <v>7594.25830078125</v>
      </c>
      <c r="R97" s="49">
        <v>4</v>
      </c>
      <c r="U97" s="50">
        <v>787.68163500000003</v>
      </c>
      <c r="V97" s="50">
        <v>5.1900000000000004E-4</v>
      </c>
      <c r="W97" s="50">
        <v>6.1499999999999999E-4</v>
      </c>
      <c r="X97" s="50">
        <v>0.86077800000000004</v>
      </c>
      <c r="Y97" s="50">
        <v>0.5</v>
      </c>
      <c r="AA97" s="3">
        <v>311</v>
      </c>
      <c r="AD97" s="93" t="str">
        <f>REPLACE(INDEX(GroupVertices[Group], MATCH(Vertices[[#This Row],[Vertex]],GroupVertices[Vertex],0)),1,1,"")</f>
        <v>1</v>
      </c>
      <c r="AE97" s="2"/>
      <c r="AI97" s="3"/>
    </row>
    <row r="98" spans="1:35" x14ac:dyDescent="0.25">
      <c r="A98" s="1" t="s">
        <v>417</v>
      </c>
      <c r="D98">
        <v>3.5777777777777779</v>
      </c>
      <c r="G98" s="51"/>
      <c r="M98">
        <v>4538.24072265625</v>
      </c>
      <c r="N98">
        <v>6443.482421875</v>
      </c>
      <c r="R98" s="49">
        <v>12</v>
      </c>
      <c r="U98" s="50">
        <v>3408.4920539999998</v>
      </c>
      <c r="V98" s="50">
        <v>5.4100000000000003E-4</v>
      </c>
      <c r="W98" s="50">
        <v>2.9799999999999998E-4</v>
      </c>
      <c r="X98" s="50">
        <v>2.0302090000000002</v>
      </c>
      <c r="Y98" s="50">
        <v>0.37878787878787878</v>
      </c>
      <c r="AA98" s="3">
        <v>246</v>
      </c>
      <c r="AD98" s="93" t="str">
        <f>REPLACE(INDEX(GroupVertices[Group], MATCH(Vertices[[#This Row],[Vertex]],GroupVertices[Vertex],0)),1,1,"")</f>
        <v>1</v>
      </c>
      <c r="AE98" s="2"/>
      <c r="AI98" s="3"/>
    </row>
    <row r="99" spans="1:35" x14ac:dyDescent="0.25">
      <c r="A99" s="1" t="s">
        <v>489</v>
      </c>
      <c r="D99">
        <v>1.5</v>
      </c>
      <c r="G99" s="51"/>
      <c r="M99">
        <v>7428.099609375</v>
      </c>
      <c r="N99">
        <v>1566.0198974609375</v>
      </c>
      <c r="R99" s="49">
        <v>1</v>
      </c>
      <c r="U99" s="50">
        <v>0</v>
      </c>
      <c r="V99" s="50">
        <v>1</v>
      </c>
      <c r="W99" s="50">
        <v>0</v>
      </c>
      <c r="X99" s="50">
        <v>0.99999899999999997</v>
      </c>
      <c r="Y99" s="50">
        <v>0</v>
      </c>
      <c r="AA99" s="3">
        <v>318</v>
      </c>
      <c r="AD99" s="93" t="str">
        <f>REPLACE(INDEX(GroupVertices[Group], MATCH(Vertices[[#This Row],[Vertex]],GroupVertices[Vertex],0)),1,1,"")</f>
        <v>47</v>
      </c>
      <c r="AE99" s="2"/>
      <c r="AI99" s="3"/>
    </row>
    <row r="100" spans="1:35" x14ac:dyDescent="0.25">
      <c r="A100" s="1" t="s">
        <v>491</v>
      </c>
      <c r="D100">
        <v>1.5</v>
      </c>
      <c r="G100" s="51"/>
      <c r="M100">
        <v>7929.13427734375</v>
      </c>
      <c r="N100">
        <v>8077.03173828125</v>
      </c>
      <c r="R100" s="49">
        <v>1</v>
      </c>
      <c r="U100" s="50">
        <v>0</v>
      </c>
      <c r="V100" s="50">
        <v>4.7399999999999997E-4</v>
      </c>
      <c r="W100" s="50">
        <v>5.3000000000000001E-5</v>
      </c>
      <c r="X100" s="50">
        <v>0.33787</v>
      </c>
      <c r="Y100" s="50">
        <v>0</v>
      </c>
      <c r="AA100" s="3">
        <v>320</v>
      </c>
      <c r="AD100" s="93" t="str">
        <f>REPLACE(INDEX(GroupVertices[Group], MATCH(Vertices[[#This Row],[Vertex]],GroupVertices[Vertex],0)),1,1,"")</f>
        <v>1</v>
      </c>
      <c r="AE100" s="2"/>
      <c r="AI100" s="3"/>
    </row>
    <row r="101" spans="1:35" x14ac:dyDescent="0.25">
      <c r="A101" s="1" t="s">
        <v>493</v>
      </c>
      <c r="D101">
        <v>1.6888888888888889</v>
      </c>
      <c r="G101" s="51"/>
      <c r="M101">
        <v>2992.2490234375</v>
      </c>
      <c r="N101">
        <v>6595.23291015625</v>
      </c>
      <c r="R101" s="49">
        <v>2</v>
      </c>
      <c r="U101" s="50">
        <v>0</v>
      </c>
      <c r="V101" s="50">
        <v>4.0299999999999998E-4</v>
      </c>
      <c r="W101" s="50">
        <v>6.0000000000000002E-6</v>
      </c>
      <c r="X101" s="50">
        <v>0.69943599999999995</v>
      </c>
      <c r="Y101" s="50">
        <v>1</v>
      </c>
      <c r="AA101" s="3">
        <v>322</v>
      </c>
      <c r="AD101" s="93" t="str">
        <f>REPLACE(INDEX(GroupVertices[Group], MATCH(Vertices[[#This Row],[Vertex]],GroupVertices[Vertex],0)),1,1,"")</f>
        <v>1</v>
      </c>
      <c r="AE101" s="2"/>
      <c r="AI101" s="3"/>
    </row>
    <row r="102" spans="1:35" x14ac:dyDescent="0.25">
      <c r="A102" s="1" t="s">
        <v>496</v>
      </c>
      <c r="D102">
        <v>2.0666666666666664</v>
      </c>
      <c r="G102" s="51"/>
      <c r="M102">
        <v>4685.68115234375</v>
      </c>
      <c r="N102">
        <v>8004.97802734375</v>
      </c>
      <c r="R102" s="49">
        <v>4</v>
      </c>
      <c r="U102" s="50">
        <v>5.7833329999999998</v>
      </c>
      <c r="V102" s="50">
        <v>4.7800000000000002E-4</v>
      </c>
      <c r="W102" s="50">
        <v>1.36E-4</v>
      </c>
      <c r="X102" s="50">
        <v>0.84434900000000002</v>
      </c>
      <c r="Y102" s="50">
        <v>0.83333333333333337</v>
      </c>
      <c r="AA102" s="3">
        <v>325</v>
      </c>
      <c r="AD102" s="93" t="str">
        <f>REPLACE(INDEX(GroupVertices[Group], MATCH(Vertices[[#This Row],[Vertex]],GroupVertices[Vertex],0)),1,1,"")</f>
        <v>1</v>
      </c>
      <c r="AE102" s="2"/>
      <c r="AI102" s="3"/>
    </row>
    <row r="103" spans="1:35" x14ac:dyDescent="0.25">
      <c r="A103" s="1" t="s">
        <v>499</v>
      </c>
      <c r="D103">
        <v>1.6888888888888889</v>
      </c>
      <c r="G103" s="51"/>
      <c r="M103">
        <v>4401.8369140625</v>
      </c>
      <c r="N103">
        <v>830.79925537109375</v>
      </c>
      <c r="R103" s="49">
        <v>2</v>
      </c>
      <c r="U103" s="50">
        <v>1</v>
      </c>
      <c r="V103" s="50">
        <v>0.5</v>
      </c>
      <c r="W103" s="50">
        <v>0</v>
      </c>
      <c r="X103" s="50">
        <v>1.4594579999999999</v>
      </c>
      <c r="Y103" s="50">
        <v>0</v>
      </c>
      <c r="AA103" s="3">
        <v>328</v>
      </c>
      <c r="AD103" s="93" t="str">
        <f>REPLACE(INDEX(GroupVertices[Group], MATCH(Vertices[[#This Row],[Vertex]],GroupVertices[Vertex],0)),1,1,"")</f>
        <v>30</v>
      </c>
      <c r="AE103" s="2"/>
      <c r="AI103" s="3"/>
    </row>
    <row r="104" spans="1:35" x14ac:dyDescent="0.25">
      <c r="A104" s="1" t="s">
        <v>483</v>
      </c>
      <c r="D104">
        <v>1.8777777777777778</v>
      </c>
      <c r="G104" s="51"/>
      <c r="M104">
        <v>6389.4453125</v>
      </c>
      <c r="N104">
        <v>7516.4228515625</v>
      </c>
      <c r="R104" s="49">
        <v>3</v>
      </c>
      <c r="U104" s="50">
        <v>0</v>
      </c>
      <c r="V104" s="50">
        <v>4.3899999999999999E-4</v>
      </c>
      <c r="W104" s="50">
        <v>5.1999999999999997E-5</v>
      </c>
      <c r="X104" s="50">
        <v>0.69815899999999997</v>
      </c>
      <c r="Y104" s="50">
        <v>1</v>
      </c>
      <c r="AA104" s="3">
        <v>312</v>
      </c>
      <c r="AD104" s="93" t="str">
        <f>REPLACE(INDEX(GroupVertices[Group], MATCH(Vertices[[#This Row],[Vertex]],GroupVertices[Vertex],0)),1,1,"")</f>
        <v>1</v>
      </c>
      <c r="AE104" s="2"/>
      <c r="AI104" s="3"/>
    </row>
    <row r="105" spans="1:35" x14ac:dyDescent="0.25">
      <c r="A105" s="1" t="s">
        <v>502</v>
      </c>
      <c r="D105">
        <v>1.8777777777777778</v>
      </c>
      <c r="G105" s="51"/>
      <c r="M105">
        <v>6378.29150390625</v>
      </c>
      <c r="N105">
        <v>6641.48681640625</v>
      </c>
      <c r="R105" s="49">
        <v>3</v>
      </c>
      <c r="U105" s="50">
        <v>0</v>
      </c>
      <c r="V105" s="50">
        <v>5.0299999999999997E-4</v>
      </c>
      <c r="W105" s="50">
        <v>8.2999999999999998E-5</v>
      </c>
      <c r="X105" s="50">
        <v>0.76111899999999999</v>
      </c>
      <c r="Y105" s="50">
        <v>1</v>
      </c>
      <c r="AA105" s="3">
        <v>331</v>
      </c>
      <c r="AD105" s="93" t="str">
        <f>REPLACE(INDEX(GroupVertices[Group], MATCH(Vertices[[#This Row],[Vertex]],GroupVertices[Vertex],0)),1,1,"")</f>
        <v>1</v>
      </c>
      <c r="AE105" s="2"/>
      <c r="AI105" s="3"/>
    </row>
    <row r="106" spans="1:35" x14ac:dyDescent="0.25">
      <c r="A106" s="1" t="s">
        <v>441</v>
      </c>
      <c r="D106">
        <v>1.5</v>
      </c>
      <c r="G106" s="51"/>
      <c r="M106">
        <v>8111.14306640625</v>
      </c>
      <c r="N106">
        <v>352.9058837890625</v>
      </c>
      <c r="R106" s="49">
        <v>1</v>
      </c>
      <c r="U106" s="50">
        <v>0</v>
      </c>
      <c r="V106" s="50">
        <v>1</v>
      </c>
      <c r="W106" s="50">
        <v>0</v>
      </c>
      <c r="X106" s="50">
        <v>0.99999899999999997</v>
      </c>
      <c r="Y106" s="50">
        <v>0</v>
      </c>
      <c r="AA106" s="3">
        <v>270</v>
      </c>
      <c r="AD106" s="93" t="str">
        <f>REPLACE(INDEX(GroupVertices[Group], MATCH(Vertices[[#This Row],[Vertex]],GroupVertices[Vertex],0)),1,1,"")</f>
        <v>43</v>
      </c>
      <c r="AE106" s="2"/>
      <c r="AI106" s="3"/>
    </row>
    <row r="107" spans="1:35" x14ac:dyDescent="0.25">
      <c r="A107" s="1" t="s">
        <v>504</v>
      </c>
      <c r="D107">
        <v>1.6888888888888889</v>
      </c>
      <c r="G107" s="51"/>
      <c r="M107">
        <v>8371.2080078125</v>
      </c>
      <c r="N107">
        <v>6357.1484375</v>
      </c>
      <c r="R107" s="49">
        <v>2</v>
      </c>
      <c r="U107" s="50">
        <v>0</v>
      </c>
      <c r="V107" s="50">
        <v>3.2000000000000003E-4</v>
      </c>
      <c r="W107" s="50">
        <v>0</v>
      </c>
      <c r="X107" s="50">
        <v>0.69425700000000001</v>
      </c>
      <c r="Y107" s="50">
        <v>1</v>
      </c>
      <c r="AA107" s="3">
        <v>333</v>
      </c>
      <c r="AD107" s="93" t="str">
        <f>REPLACE(INDEX(GroupVertices[Group], MATCH(Vertices[[#This Row],[Vertex]],GroupVertices[Vertex],0)),1,1,"")</f>
        <v>1</v>
      </c>
      <c r="AE107" s="2"/>
      <c r="AI107" s="3"/>
    </row>
    <row r="108" spans="1:35" x14ac:dyDescent="0.25">
      <c r="A108" s="1" t="s">
        <v>507</v>
      </c>
      <c r="D108">
        <v>1.5</v>
      </c>
      <c r="G108" s="51"/>
      <c r="M108">
        <v>4470.916015625</v>
      </c>
      <c r="N108">
        <v>8667.287109375</v>
      </c>
      <c r="R108" s="49">
        <v>1</v>
      </c>
      <c r="U108" s="50">
        <v>0</v>
      </c>
      <c r="V108" s="50">
        <v>3.59E-4</v>
      </c>
      <c r="W108" s="50">
        <v>9.9999999999999995E-7</v>
      </c>
      <c r="X108" s="50">
        <v>0.47157199999999999</v>
      </c>
      <c r="Y108" s="50">
        <v>0</v>
      </c>
      <c r="AA108" s="3">
        <v>336</v>
      </c>
      <c r="AD108" s="93" t="str">
        <f>REPLACE(INDEX(GroupVertices[Group], MATCH(Vertices[[#This Row],[Vertex]],GroupVertices[Vertex],0)),1,1,"")</f>
        <v>1</v>
      </c>
      <c r="AE108" s="2"/>
      <c r="AI108" s="3"/>
    </row>
    <row r="109" spans="1:35" x14ac:dyDescent="0.25">
      <c r="A109" s="1" t="s">
        <v>279</v>
      </c>
      <c r="D109">
        <v>1.6888888888888889</v>
      </c>
      <c r="G109" s="51"/>
      <c r="M109">
        <v>3657.12939453125</v>
      </c>
      <c r="N109">
        <v>496.27389526367188</v>
      </c>
      <c r="R109" s="49">
        <v>2</v>
      </c>
      <c r="U109" s="50">
        <v>0</v>
      </c>
      <c r="V109" s="50">
        <v>0.5</v>
      </c>
      <c r="W109" s="50">
        <v>0</v>
      </c>
      <c r="X109" s="50">
        <v>0.99999899999999997</v>
      </c>
      <c r="Y109" s="50">
        <v>1</v>
      </c>
      <c r="AA109" s="3">
        <v>107</v>
      </c>
      <c r="AD109" s="93" t="str">
        <f>REPLACE(INDEX(GroupVertices[Group], MATCH(Vertices[[#This Row],[Vertex]],GroupVertices[Vertex],0)),1,1,"")</f>
        <v>26</v>
      </c>
      <c r="AE109" s="2"/>
      <c r="AI109" s="3"/>
    </row>
    <row r="110" spans="1:35" x14ac:dyDescent="0.25">
      <c r="A110" s="1" t="s">
        <v>287</v>
      </c>
      <c r="D110">
        <v>1.6888888888888889</v>
      </c>
      <c r="G110" s="51"/>
      <c r="M110">
        <v>7717.60791015625</v>
      </c>
      <c r="N110">
        <v>8142.57568359375</v>
      </c>
      <c r="R110" s="49">
        <v>2</v>
      </c>
      <c r="U110" s="50">
        <v>0</v>
      </c>
      <c r="V110" s="50">
        <v>4.0299999999999998E-4</v>
      </c>
      <c r="W110" s="50">
        <v>3.3799999999999998E-4</v>
      </c>
      <c r="X110" s="50">
        <v>0.52834999999999999</v>
      </c>
      <c r="Y110" s="50">
        <v>1</v>
      </c>
      <c r="AA110" s="3">
        <v>115</v>
      </c>
      <c r="AD110" s="93" t="str">
        <f>REPLACE(INDEX(GroupVertices[Group], MATCH(Vertices[[#This Row],[Vertex]],GroupVertices[Vertex],0)),1,1,"")</f>
        <v>1</v>
      </c>
      <c r="AE110" s="2"/>
      <c r="AI110" s="3"/>
    </row>
    <row r="111" spans="1:35" x14ac:dyDescent="0.25">
      <c r="A111" s="1" t="s">
        <v>432</v>
      </c>
      <c r="D111">
        <v>2.4444444444444446</v>
      </c>
      <c r="G111" s="51"/>
      <c r="M111">
        <v>5598.44384765625</v>
      </c>
      <c r="N111">
        <v>6985.4013671875</v>
      </c>
      <c r="R111" s="49">
        <v>6</v>
      </c>
      <c r="U111" s="50">
        <v>1947.261111</v>
      </c>
      <c r="V111" s="50">
        <v>4.3199999999999998E-4</v>
      </c>
      <c r="W111" s="50">
        <v>2.3E-5</v>
      </c>
      <c r="X111" s="50">
        <v>2.2699229999999999</v>
      </c>
      <c r="Y111" s="50">
        <v>0</v>
      </c>
      <c r="AA111" s="3">
        <v>261</v>
      </c>
      <c r="AD111" s="93" t="str">
        <f>REPLACE(INDEX(GroupVertices[Group], MATCH(Vertices[[#This Row],[Vertex]],GroupVertices[Vertex],0)),1,1,"")</f>
        <v>1</v>
      </c>
      <c r="AE111" s="2"/>
      <c r="AI111" s="3"/>
    </row>
    <row r="112" spans="1:35" x14ac:dyDescent="0.25">
      <c r="A112" s="1" t="s">
        <v>234</v>
      </c>
      <c r="D112">
        <v>2.822222222222222</v>
      </c>
      <c r="G112" s="51"/>
      <c r="M112">
        <v>5926.62890625</v>
      </c>
      <c r="N112">
        <v>5881.32763671875</v>
      </c>
      <c r="R112" s="49">
        <v>8</v>
      </c>
      <c r="U112" s="50">
        <v>0</v>
      </c>
      <c r="V112" s="50">
        <v>4.2999999999999999E-4</v>
      </c>
      <c r="W112" s="50">
        <v>5.0150000000000004E-3</v>
      </c>
      <c r="X112" s="50">
        <v>1.0647</v>
      </c>
      <c r="Y112" s="50">
        <v>1</v>
      </c>
      <c r="AA112" s="3">
        <v>62</v>
      </c>
      <c r="AD112" s="93" t="str">
        <f>REPLACE(INDEX(GroupVertices[Group], MATCH(Vertices[[#This Row],[Vertex]],GroupVertices[Vertex],0)),1,1,"")</f>
        <v>1</v>
      </c>
      <c r="AE112" s="2"/>
      <c r="AI112" s="3"/>
    </row>
    <row r="113" spans="1:35" x14ac:dyDescent="0.25">
      <c r="A113" s="1" t="s">
        <v>411</v>
      </c>
      <c r="D113">
        <v>1.8777777777777778</v>
      </c>
      <c r="G113" s="51"/>
      <c r="M113">
        <v>6234.19384765625</v>
      </c>
      <c r="N113">
        <v>7969.00537109375</v>
      </c>
      <c r="R113" s="49">
        <v>3</v>
      </c>
      <c r="U113" s="50">
        <v>0</v>
      </c>
      <c r="V113" s="50">
        <v>3.2499999999999999E-4</v>
      </c>
      <c r="W113" s="50">
        <v>0</v>
      </c>
      <c r="X113" s="50">
        <v>0.88589099999999998</v>
      </c>
      <c r="Y113" s="50">
        <v>1</v>
      </c>
      <c r="AA113" s="3">
        <v>240</v>
      </c>
      <c r="AD113" s="93" t="str">
        <f>REPLACE(INDEX(GroupVertices[Group], MATCH(Vertices[[#This Row],[Vertex]],GroupVertices[Vertex],0)),1,1,"")</f>
        <v>1</v>
      </c>
      <c r="AE113" s="2"/>
      <c r="AI113" s="3"/>
    </row>
    <row r="114" spans="1:35" x14ac:dyDescent="0.25">
      <c r="A114" s="1" t="s">
        <v>443</v>
      </c>
      <c r="D114">
        <v>2.6333333333333333</v>
      </c>
      <c r="G114" s="51"/>
      <c r="M114">
        <v>4676.404296875</v>
      </c>
      <c r="N114">
        <v>7697.57275390625</v>
      </c>
      <c r="R114" s="49">
        <v>7</v>
      </c>
      <c r="U114" s="50">
        <v>2296.8166590000001</v>
      </c>
      <c r="V114" s="50">
        <v>5.7200000000000003E-4</v>
      </c>
      <c r="W114" s="50">
        <v>8.9099999999999997E-4</v>
      </c>
      <c r="X114" s="50">
        <v>1.424836</v>
      </c>
      <c r="Y114" s="50">
        <v>0.23809523809523808</v>
      </c>
      <c r="AA114" s="3">
        <v>272</v>
      </c>
      <c r="AD114" s="93" t="str">
        <f>REPLACE(INDEX(GroupVertices[Group], MATCH(Vertices[[#This Row],[Vertex]],GroupVertices[Vertex],0)),1,1,"")</f>
        <v>1</v>
      </c>
      <c r="AE114" s="2"/>
      <c r="AI114" s="3"/>
    </row>
    <row r="115" spans="1:35" x14ac:dyDescent="0.25">
      <c r="A115" s="1" t="s">
        <v>235</v>
      </c>
      <c r="D115">
        <v>2.822222222222222</v>
      </c>
      <c r="G115" s="51"/>
      <c r="M115">
        <v>5802.12841796875</v>
      </c>
      <c r="N115">
        <v>5695.23583984375</v>
      </c>
      <c r="R115" s="49">
        <v>8</v>
      </c>
      <c r="U115" s="50">
        <v>0</v>
      </c>
      <c r="V115" s="50">
        <v>4.2999999999999999E-4</v>
      </c>
      <c r="W115" s="50">
        <v>5.0150000000000004E-3</v>
      </c>
      <c r="X115" s="50">
        <v>1.0647</v>
      </c>
      <c r="Y115" s="50">
        <v>1</v>
      </c>
      <c r="AA115" s="3">
        <v>63</v>
      </c>
      <c r="AD115" s="93" t="str">
        <f>REPLACE(INDEX(GroupVertices[Group], MATCH(Vertices[[#This Row],[Vertex]],GroupVertices[Vertex],0)),1,1,"")</f>
        <v>1</v>
      </c>
      <c r="AE115" s="2"/>
      <c r="AI115" s="3"/>
    </row>
    <row r="116" spans="1:35" x14ac:dyDescent="0.25">
      <c r="A116" s="1" t="s">
        <v>260</v>
      </c>
      <c r="D116">
        <v>2.0666666666666664</v>
      </c>
      <c r="G116" s="51"/>
      <c r="M116">
        <v>3241.180908203125</v>
      </c>
      <c r="N116">
        <v>3921.570556640625</v>
      </c>
      <c r="R116" s="49">
        <v>4</v>
      </c>
      <c r="U116" s="50">
        <v>0</v>
      </c>
      <c r="V116" s="50">
        <v>4.5899999999999999E-4</v>
      </c>
      <c r="W116" s="50">
        <v>3.6059999999999998E-3</v>
      </c>
      <c r="X116" s="50">
        <v>0.73730200000000001</v>
      </c>
      <c r="Y116" s="50">
        <v>1</v>
      </c>
      <c r="AA116" s="3">
        <v>88</v>
      </c>
      <c r="AD116" s="93" t="str">
        <f>REPLACE(INDEX(GroupVertices[Group], MATCH(Vertices[[#This Row],[Vertex]],GroupVertices[Vertex],0)),1,1,"")</f>
        <v>1</v>
      </c>
      <c r="AE116" s="2"/>
      <c r="AI116" s="3"/>
    </row>
    <row r="117" spans="1:35" x14ac:dyDescent="0.25">
      <c r="A117" s="1" t="s">
        <v>512</v>
      </c>
      <c r="D117">
        <v>1.8777777777777778</v>
      </c>
      <c r="G117" s="51"/>
      <c r="M117">
        <v>3532.130859375</v>
      </c>
      <c r="N117">
        <v>1367.552490234375</v>
      </c>
      <c r="R117" s="49">
        <v>3</v>
      </c>
      <c r="U117" s="50">
        <v>0</v>
      </c>
      <c r="V117" s="50">
        <v>0.33333299999999999</v>
      </c>
      <c r="W117" s="50">
        <v>0</v>
      </c>
      <c r="X117" s="50">
        <v>0.99999899999999997</v>
      </c>
      <c r="Y117" s="50">
        <v>1</v>
      </c>
      <c r="AA117" s="3">
        <v>341</v>
      </c>
      <c r="AD117" s="93" t="str">
        <f>REPLACE(INDEX(GroupVertices[Group], MATCH(Vertices[[#This Row],[Vertex]],GroupVertices[Vertex],0)),1,1,"")</f>
        <v>11</v>
      </c>
      <c r="AE117" s="2"/>
      <c r="AI117" s="3"/>
    </row>
    <row r="118" spans="1:35" x14ac:dyDescent="0.25">
      <c r="A118" s="1" t="s">
        <v>516</v>
      </c>
      <c r="D118">
        <v>1.5</v>
      </c>
      <c r="G118" s="51"/>
      <c r="M118">
        <v>8996.3779296875</v>
      </c>
      <c r="N118">
        <v>6265.1669921875</v>
      </c>
      <c r="R118" s="49">
        <v>1</v>
      </c>
      <c r="U118" s="50">
        <v>0</v>
      </c>
      <c r="V118" s="50">
        <v>3.79E-4</v>
      </c>
      <c r="W118" s="50">
        <v>1.9999999999999999E-6</v>
      </c>
      <c r="X118" s="50">
        <v>0.48646899999999998</v>
      </c>
      <c r="Y118" s="50">
        <v>0</v>
      </c>
      <c r="AA118" s="3">
        <v>345</v>
      </c>
      <c r="AD118" s="93" t="str">
        <f>REPLACE(INDEX(GroupVertices[Group], MATCH(Vertices[[#This Row],[Vertex]],GroupVertices[Vertex],0)),1,1,"")</f>
        <v>1</v>
      </c>
      <c r="AE118" s="2"/>
      <c r="AI118" s="3"/>
    </row>
    <row r="119" spans="1:35" x14ac:dyDescent="0.25">
      <c r="A119" s="1" t="s">
        <v>444</v>
      </c>
      <c r="D119">
        <v>2.2555555555555555</v>
      </c>
      <c r="G119" s="51"/>
      <c r="M119">
        <v>5860.9423828125</v>
      </c>
      <c r="N119">
        <v>7362.68212890625</v>
      </c>
      <c r="R119" s="49">
        <v>5</v>
      </c>
      <c r="U119" s="50">
        <v>949</v>
      </c>
      <c r="V119" s="50">
        <v>4.9299999999999995E-4</v>
      </c>
      <c r="W119" s="50">
        <v>3.1300000000000002E-4</v>
      </c>
      <c r="X119" s="50">
        <v>1.2746690000000001</v>
      </c>
      <c r="Y119" s="50">
        <v>0.3</v>
      </c>
      <c r="AA119" s="3">
        <v>273</v>
      </c>
      <c r="AD119" s="93" t="str">
        <f>REPLACE(INDEX(GroupVertices[Group], MATCH(Vertices[[#This Row],[Vertex]],GroupVertices[Vertex],0)),1,1,"")</f>
        <v>1</v>
      </c>
      <c r="AE119" s="2"/>
      <c r="AI119" s="3"/>
    </row>
    <row r="120" spans="1:35" x14ac:dyDescent="0.25">
      <c r="A120" s="1" t="s">
        <v>494</v>
      </c>
      <c r="D120">
        <v>1.6888888888888889</v>
      </c>
      <c r="G120" s="51"/>
      <c r="M120">
        <v>4590.31005859375</v>
      </c>
      <c r="N120">
        <v>4206.81103515625</v>
      </c>
      <c r="R120" s="49">
        <v>2</v>
      </c>
      <c r="U120" s="50">
        <v>0</v>
      </c>
      <c r="V120" s="50">
        <v>4.0299999999999998E-4</v>
      </c>
      <c r="W120" s="50">
        <v>6.0000000000000002E-6</v>
      </c>
      <c r="X120" s="50">
        <v>0.69943599999999995</v>
      </c>
      <c r="Y120" s="50">
        <v>1</v>
      </c>
      <c r="AA120" s="3">
        <v>323</v>
      </c>
      <c r="AD120" s="93" t="str">
        <f>REPLACE(INDEX(GroupVertices[Group], MATCH(Vertices[[#This Row],[Vertex]],GroupVertices[Vertex],0)),1,1,"")</f>
        <v>1</v>
      </c>
      <c r="AE120" s="2"/>
      <c r="AI120" s="3"/>
    </row>
    <row r="121" spans="1:35" x14ac:dyDescent="0.25">
      <c r="A121" s="1" t="s">
        <v>400</v>
      </c>
      <c r="D121">
        <v>1.6888888888888889</v>
      </c>
      <c r="G121" s="51"/>
      <c r="M121">
        <v>7341.53857421875</v>
      </c>
      <c r="N121">
        <v>3291.3916015625</v>
      </c>
      <c r="R121" s="49">
        <v>2</v>
      </c>
      <c r="U121" s="50">
        <v>0</v>
      </c>
      <c r="V121" s="50">
        <v>4.6999999999999999E-4</v>
      </c>
      <c r="W121" s="50">
        <v>3.3000000000000003E-5</v>
      </c>
      <c r="X121" s="50">
        <v>0.58894800000000003</v>
      </c>
      <c r="Y121" s="50">
        <v>1</v>
      </c>
      <c r="AA121" s="3">
        <v>229</v>
      </c>
      <c r="AD121" s="93" t="str">
        <f>REPLACE(INDEX(GroupVertices[Group], MATCH(Vertices[[#This Row],[Vertex]],GroupVertices[Vertex],0)),1,1,"")</f>
        <v>1</v>
      </c>
      <c r="AE121" s="2"/>
      <c r="AI121" s="3"/>
    </row>
    <row r="122" spans="1:35" x14ac:dyDescent="0.25">
      <c r="A122" s="1" t="s">
        <v>520</v>
      </c>
      <c r="D122">
        <v>1.5</v>
      </c>
      <c r="G122" s="51"/>
      <c r="M122">
        <v>1894.677001953125</v>
      </c>
      <c r="N122">
        <v>4775.92822265625</v>
      </c>
      <c r="R122" s="49">
        <v>1</v>
      </c>
      <c r="U122" s="50">
        <v>0</v>
      </c>
      <c r="V122" s="50">
        <v>4.2900000000000002E-4</v>
      </c>
      <c r="W122" s="50">
        <v>2.7420000000000001E-3</v>
      </c>
      <c r="X122" s="50">
        <v>0.25596099999999999</v>
      </c>
      <c r="Y122" s="50">
        <v>0</v>
      </c>
      <c r="AA122" s="3">
        <v>349</v>
      </c>
      <c r="AD122" s="93" t="str">
        <f>REPLACE(INDEX(GroupVertices[Group], MATCH(Vertices[[#This Row],[Vertex]],GroupVertices[Vertex],0)),1,1,"")</f>
        <v>1</v>
      </c>
      <c r="AE122" s="2"/>
      <c r="AI122" s="3"/>
    </row>
    <row r="123" spans="1:35" x14ac:dyDescent="0.25">
      <c r="A123" s="1" t="s">
        <v>521</v>
      </c>
      <c r="D123">
        <v>1.5</v>
      </c>
      <c r="G123" s="51"/>
      <c r="M123">
        <v>3790.014892578125</v>
      </c>
      <c r="N123">
        <v>4499.41650390625</v>
      </c>
      <c r="R123" s="49">
        <v>1</v>
      </c>
      <c r="U123" s="50">
        <v>0</v>
      </c>
      <c r="V123" s="50">
        <v>4.7899999999999999E-4</v>
      </c>
      <c r="W123" s="50">
        <v>3.3500000000000001E-4</v>
      </c>
      <c r="X123" s="50">
        <v>0.31623499999999999</v>
      </c>
      <c r="Y123" s="50">
        <v>0</v>
      </c>
      <c r="AA123" s="3">
        <v>350</v>
      </c>
      <c r="AD123" s="93" t="str">
        <f>REPLACE(INDEX(GroupVertices[Group], MATCH(Vertices[[#This Row],[Vertex]],GroupVertices[Vertex],0)),1,1,"")</f>
        <v>1</v>
      </c>
      <c r="AE123" s="2"/>
      <c r="AI123" s="3"/>
    </row>
    <row r="124" spans="1:35" x14ac:dyDescent="0.25">
      <c r="A124" s="1" t="s">
        <v>522</v>
      </c>
      <c r="D124">
        <v>1.6888888888888889</v>
      </c>
      <c r="G124" s="51"/>
      <c r="M124">
        <v>2199.97509765625</v>
      </c>
      <c r="N124">
        <v>5042.3798828125</v>
      </c>
      <c r="R124" s="49">
        <v>2</v>
      </c>
      <c r="U124" s="50">
        <v>0</v>
      </c>
      <c r="V124" s="50">
        <v>3.9300000000000001E-4</v>
      </c>
      <c r="W124" s="50">
        <v>3.39E-4</v>
      </c>
      <c r="X124" s="50">
        <v>0.519015</v>
      </c>
      <c r="Y124" s="50">
        <v>1</v>
      </c>
      <c r="AA124" s="3">
        <v>351</v>
      </c>
      <c r="AD124" s="93" t="str">
        <f>REPLACE(INDEX(GroupVertices[Group], MATCH(Vertices[[#This Row],[Vertex]],GroupVertices[Vertex],0)),1,1,"")</f>
        <v>1</v>
      </c>
      <c r="AE124" s="2"/>
      <c r="AI124" s="3"/>
    </row>
    <row r="125" spans="1:35" x14ac:dyDescent="0.25">
      <c r="A125" s="1" t="s">
        <v>523</v>
      </c>
      <c r="D125">
        <v>1.6888888888888889</v>
      </c>
      <c r="G125" s="51"/>
      <c r="M125">
        <v>4091.43212890625</v>
      </c>
      <c r="N125">
        <v>5104.349609375</v>
      </c>
      <c r="R125" s="49">
        <v>2</v>
      </c>
      <c r="U125" s="50">
        <v>0</v>
      </c>
      <c r="V125" s="50">
        <v>3.9300000000000001E-4</v>
      </c>
      <c r="W125" s="50">
        <v>3.39E-4</v>
      </c>
      <c r="X125" s="50">
        <v>0.519015</v>
      </c>
      <c r="Y125" s="50">
        <v>1</v>
      </c>
      <c r="AA125" s="3">
        <v>352</v>
      </c>
      <c r="AD125" s="93" t="str">
        <f>REPLACE(INDEX(GroupVertices[Group], MATCH(Vertices[[#This Row],[Vertex]],GroupVertices[Vertex],0)),1,1,"")</f>
        <v>1</v>
      </c>
      <c r="AE125" s="2"/>
      <c r="AI125" s="3"/>
    </row>
    <row r="126" spans="1:35" x14ac:dyDescent="0.25">
      <c r="A126" s="1" t="s">
        <v>524</v>
      </c>
      <c r="D126">
        <v>1.5</v>
      </c>
      <c r="G126" s="51"/>
      <c r="M126">
        <v>671.929443359375</v>
      </c>
      <c r="N126">
        <v>7239.51708984375</v>
      </c>
      <c r="R126" s="49">
        <v>1</v>
      </c>
      <c r="U126" s="50">
        <v>0</v>
      </c>
      <c r="V126" s="50">
        <v>4.4700000000000002E-4</v>
      </c>
      <c r="W126" s="50">
        <v>3.3000000000000003E-5</v>
      </c>
      <c r="X126" s="50">
        <v>0.34019700000000003</v>
      </c>
      <c r="Y126" s="50">
        <v>0</v>
      </c>
      <c r="AA126" s="3">
        <v>353</v>
      </c>
      <c r="AD126" s="93" t="str">
        <f>REPLACE(INDEX(GroupVertices[Group], MATCH(Vertices[[#This Row],[Vertex]],GroupVertices[Vertex],0)),1,1,"")</f>
        <v>1</v>
      </c>
      <c r="AE126" s="2"/>
      <c r="AI126" s="3"/>
    </row>
    <row r="127" spans="1:35" x14ac:dyDescent="0.25">
      <c r="A127" s="1" t="s">
        <v>525</v>
      </c>
      <c r="D127">
        <v>1.5</v>
      </c>
      <c r="G127" s="51"/>
      <c r="M127">
        <v>4717.39404296875</v>
      </c>
      <c r="N127">
        <v>3852.4296875</v>
      </c>
      <c r="R127" s="49">
        <v>1</v>
      </c>
      <c r="U127" s="50">
        <v>0</v>
      </c>
      <c r="V127" s="50">
        <v>4.0499999999999998E-4</v>
      </c>
      <c r="W127" s="50">
        <v>2.4000000000000001E-5</v>
      </c>
      <c r="X127" s="50">
        <v>0.37088700000000002</v>
      </c>
      <c r="Y127" s="50">
        <v>0</v>
      </c>
      <c r="AA127" s="3">
        <v>354</v>
      </c>
      <c r="AD127" s="93" t="str">
        <f>REPLACE(INDEX(GroupVertices[Group], MATCH(Vertices[[#This Row],[Vertex]],GroupVertices[Vertex],0)),1,1,"")</f>
        <v>1</v>
      </c>
      <c r="AE127" s="2"/>
      <c r="AI127" s="3"/>
    </row>
    <row r="128" spans="1:35" x14ac:dyDescent="0.25">
      <c r="A128" s="1" t="s">
        <v>526</v>
      </c>
      <c r="D128">
        <v>1.8777777777777778</v>
      </c>
      <c r="G128" s="51"/>
      <c r="M128">
        <v>6293.00146484375</v>
      </c>
      <c r="N128">
        <v>7038.5087890625</v>
      </c>
      <c r="R128" s="49">
        <v>3</v>
      </c>
      <c r="U128" s="50">
        <v>949</v>
      </c>
      <c r="V128" s="50">
        <v>3.3199999999999999E-4</v>
      </c>
      <c r="W128" s="50">
        <v>9.9999999999999995E-7</v>
      </c>
      <c r="X128" s="50">
        <v>1.4258310000000001</v>
      </c>
      <c r="Y128" s="50">
        <v>0</v>
      </c>
      <c r="AA128" s="3">
        <v>355</v>
      </c>
      <c r="AD128" s="93" t="str">
        <f>REPLACE(INDEX(GroupVertices[Group], MATCH(Vertices[[#This Row],[Vertex]],GroupVertices[Vertex],0)),1,1,"")</f>
        <v>1</v>
      </c>
      <c r="AE128" s="2"/>
      <c r="AI128" s="3"/>
    </row>
    <row r="129" spans="1:35" x14ac:dyDescent="0.25">
      <c r="A129" s="1" t="s">
        <v>527</v>
      </c>
      <c r="D129">
        <v>1.5</v>
      </c>
      <c r="G129" s="51"/>
      <c r="M129">
        <v>6195.45361328125</v>
      </c>
      <c r="N129">
        <v>8245.25390625</v>
      </c>
      <c r="R129" s="49">
        <v>1</v>
      </c>
      <c r="U129" s="50">
        <v>0</v>
      </c>
      <c r="V129" s="50">
        <v>2.8600000000000001E-4</v>
      </c>
      <c r="W129" s="50">
        <v>0</v>
      </c>
      <c r="X129" s="50">
        <v>0.55398599999999998</v>
      </c>
      <c r="Y129" s="50">
        <v>0</v>
      </c>
      <c r="AA129" s="3">
        <v>356</v>
      </c>
      <c r="AD129" s="93" t="str">
        <f>REPLACE(INDEX(GroupVertices[Group], MATCH(Vertices[[#This Row],[Vertex]],GroupVertices[Vertex],0)),1,1,"")</f>
        <v>1</v>
      </c>
      <c r="AE129" s="2"/>
      <c r="AI129" s="3"/>
    </row>
    <row r="130" spans="1:35" x14ac:dyDescent="0.25">
      <c r="A130" s="1" t="s">
        <v>530</v>
      </c>
      <c r="D130">
        <v>1.6888888888888889</v>
      </c>
      <c r="G130" s="51"/>
      <c r="M130">
        <v>6732.96142578125</v>
      </c>
      <c r="N130">
        <v>3713.035400390625</v>
      </c>
      <c r="R130" s="49">
        <v>2</v>
      </c>
      <c r="U130" s="50">
        <v>0</v>
      </c>
      <c r="V130" s="50">
        <v>4.3399999999999998E-4</v>
      </c>
      <c r="W130" s="50">
        <v>3.0000000000000001E-5</v>
      </c>
      <c r="X130" s="50">
        <v>0.67482500000000001</v>
      </c>
      <c r="Y130" s="50">
        <v>1</v>
      </c>
      <c r="AA130" s="3">
        <v>359</v>
      </c>
      <c r="AD130" s="93" t="str">
        <f>REPLACE(INDEX(GroupVertices[Group], MATCH(Vertices[[#This Row],[Vertex]],GroupVertices[Vertex],0)),1,1,"")</f>
        <v>1</v>
      </c>
      <c r="AE130" s="2"/>
      <c r="AI130" s="3"/>
    </row>
    <row r="131" spans="1:35" x14ac:dyDescent="0.25">
      <c r="A131" s="1" t="s">
        <v>190</v>
      </c>
      <c r="D131">
        <v>1.6888888888888889</v>
      </c>
      <c r="G131" s="51"/>
      <c r="M131">
        <v>4401.8369140625</v>
      </c>
      <c r="N131">
        <v>2139.491943359375</v>
      </c>
      <c r="R131" s="49">
        <v>2</v>
      </c>
      <c r="U131" s="50">
        <v>0</v>
      </c>
      <c r="V131" s="50">
        <v>0.5</v>
      </c>
      <c r="W131" s="50">
        <v>0</v>
      </c>
      <c r="X131" s="50">
        <v>0.99999899999999997</v>
      </c>
      <c r="Y131" s="50">
        <v>1</v>
      </c>
      <c r="AA131" s="3">
        <v>18</v>
      </c>
      <c r="AD131" s="93" t="str">
        <f>REPLACE(INDEX(GroupVertices[Group], MATCH(Vertices[[#This Row],[Vertex]],GroupVertices[Vertex],0)),1,1,"")</f>
        <v>24</v>
      </c>
      <c r="AE131" s="2"/>
      <c r="AI131" s="3"/>
    </row>
    <row r="132" spans="1:35" x14ac:dyDescent="0.25">
      <c r="A132" s="1" t="s">
        <v>508</v>
      </c>
      <c r="D132">
        <v>1.5</v>
      </c>
      <c r="G132" s="51"/>
      <c r="M132">
        <v>9277.6494140625</v>
      </c>
      <c r="N132">
        <v>8573.8046875</v>
      </c>
      <c r="R132" s="49">
        <v>1</v>
      </c>
      <c r="U132" s="50">
        <v>0</v>
      </c>
      <c r="V132" s="50">
        <v>3.59E-4</v>
      </c>
      <c r="W132" s="50">
        <v>9.9999999999999995E-7</v>
      </c>
      <c r="X132" s="50">
        <v>0.47157199999999999</v>
      </c>
      <c r="Y132" s="50">
        <v>0</v>
      </c>
      <c r="AA132" s="3">
        <v>337</v>
      </c>
      <c r="AD132" s="93" t="str">
        <f>REPLACE(INDEX(GroupVertices[Group], MATCH(Vertices[[#This Row],[Vertex]],GroupVertices[Vertex],0)),1,1,"")</f>
        <v>1</v>
      </c>
      <c r="AE132" s="2"/>
      <c r="AI132" s="3"/>
    </row>
    <row r="133" spans="1:35" x14ac:dyDescent="0.25">
      <c r="A133" s="1" t="s">
        <v>471</v>
      </c>
      <c r="D133">
        <v>2.822222222222222</v>
      </c>
      <c r="G133" s="51"/>
      <c r="M133">
        <v>747.79656982421875</v>
      </c>
      <c r="N133">
        <v>1749.8375244140625</v>
      </c>
      <c r="R133" s="49">
        <v>8</v>
      </c>
      <c r="U133" s="50">
        <v>0</v>
      </c>
      <c r="V133" s="50">
        <v>0.125</v>
      </c>
      <c r="W133" s="50">
        <v>0</v>
      </c>
      <c r="X133" s="50">
        <v>0.99999899999999997</v>
      </c>
      <c r="Y133" s="50">
        <v>1</v>
      </c>
      <c r="AA133" s="3">
        <v>300</v>
      </c>
      <c r="AD133" s="93" t="str">
        <f>REPLACE(INDEX(GroupVertices[Group], MATCH(Vertices[[#This Row],[Vertex]],GroupVertices[Vertex],0)),1,1,"")</f>
        <v>3</v>
      </c>
      <c r="AE133" s="2"/>
      <c r="AI133" s="3"/>
    </row>
    <row r="134" spans="1:35" x14ac:dyDescent="0.25">
      <c r="A134" s="1" t="s">
        <v>532</v>
      </c>
      <c r="D134">
        <v>2.4444444444444446</v>
      </c>
      <c r="G134" s="51"/>
      <c r="M134">
        <v>2575.1728515625</v>
      </c>
      <c r="N134">
        <v>4248.87255859375</v>
      </c>
      <c r="R134" s="49">
        <v>6</v>
      </c>
      <c r="U134" s="50">
        <v>0</v>
      </c>
      <c r="V134" s="50">
        <v>4.4499999999999997E-4</v>
      </c>
      <c r="W134" s="50">
        <v>1.4E-5</v>
      </c>
      <c r="X134" s="50">
        <v>1.0840909999999999</v>
      </c>
      <c r="Y134" s="50">
        <v>1</v>
      </c>
      <c r="AA134" s="3">
        <v>361</v>
      </c>
      <c r="AD134" s="93" t="str">
        <f>REPLACE(INDEX(GroupVertices[Group], MATCH(Vertices[[#This Row],[Vertex]],GroupVertices[Vertex],0)),1,1,"")</f>
        <v>1</v>
      </c>
      <c r="AE134" s="2"/>
      <c r="AI134" s="3"/>
    </row>
    <row r="135" spans="1:35" x14ac:dyDescent="0.25">
      <c r="A135" s="1" t="s">
        <v>472</v>
      </c>
      <c r="D135">
        <v>2.822222222222222</v>
      </c>
      <c r="G135" s="51"/>
      <c r="M135">
        <v>1248.644287109375</v>
      </c>
      <c r="N135">
        <v>1130.9365234375</v>
      </c>
      <c r="R135" s="49">
        <v>8</v>
      </c>
      <c r="U135" s="50">
        <v>0</v>
      </c>
      <c r="V135" s="50">
        <v>0.125</v>
      </c>
      <c r="W135" s="50">
        <v>0</v>
      </c>
      <c r="X135" s="50">
        <v>0.99999899999999997</v>
      </c>
      <c r="Y135" s="50">
        <v>1</v>
      </c>
      <c r="AA135" s="3">
        <v>301</v>
      </c>
      <c r="AD135" s="93" t="str">
        <f>REPLACE(INDEX(GroupVertices[Group], MATCH(Vertices[[#This Row],[Vertex]],GroupVertices[Vertex],0)),1,1,"")</f>
        <v>3</v>
      </c>
      <c r="AE135" s="2"/>
      <c r="AI135" s="3"/>
    </row>
    <row r="136" spans="1:35" x14ac:dyDescent="0.25">
      <c r="A136" s="1" t="s">
        <v>538</v>
      </c>
      <c r="D136">
        <v>1.8777777777777778</v>
      </c>
      <c r="G136" s="51"/>
      <c r="M136">
        <v>5853.7353515625</v>
      </c>
      <c r="N136">
        <v>5585.95654296875</v>
      </c>
      <c r="R136" s="49">
        <v>3</v>
      </c>
      <c r="U136" s="50">
        <v>0</v>
      </c>
      <c r="V136" s="50">
        <v>4.3300000000000001E-4</v>
      </c>
      <c r="W136" s="50">
        <v>3.8000000000000002E-5</v>
      </c>
      <c r="X136" s="50">
        <v>0.69606500000000004</v>
      </c>
      <c r="Y136" s="50">
        <v>1</v>
      </c>
      <c r="AA136" s="3">
        <v>367</v>
      </c>
      <c r="AD136" s="93" t="str">
        <f>REPLACE(INDEX(GroupVertices[Group], MATCH(Vertices[[#This Row],[Vertex]],GroupVertices[Vertex],0)),1,1,"")</f>
        <v>1</v>
      </c>
      <c r="AE136" s="2"/>
      <c r="AI136" s="3"/>
    </row>
    <row r="137" spans="1:35" x14ac:dyDescent="0.25">
      <c r="A137" s="1" t="s">
        <v>342</v>
      </c>
      <c r="D137">
        <v>2.0666666666666664</v>
      </c>
      <c r="G137" s="51"/>
      <c r="M137">
        <v>2790.982666015625</v>
      </c>
      <c r="N137">
        <v>2793.857421875</v>
      </c>
      <c r="R137" s="49">
        <v>4</v>
      </c>
      <c r="U137" s="50">
        <v>0</v>
      </c>
      <c r="V137" s="50">
        <v>0.25</v>
      </c>
      <c r="W137" s="50">
        <v>0</v>
      </c>
      <c r="X137" s="50">
        <v>0.99999899999999997</v>
      </c>
      <c r="Y137" s="50">
        <v>1</v>
      </c>
      <c r="AA137" s="3">
        <v>170</v>
      </c>
      <c r="AD137" s="93" t="str">
        <f>REPLACE(INDEX(GroupVertices[Group], MATCH(Vertices[[#This Row],[Vertex]],GroupVertices[Vertex],0)),1,1,"")</f>
        <v>8</v>
      </c>
      <c r="AE137" s="2"/>
      <c r="AI137" s="3"/>
    </row>
    <row r="138" spans="1:35" x14ac:dyDescent="0.25">
      <c r="A138" s="1" t="s">
        <v>540</v>
      </c>
      <c r="D138">
        <v>1.5</v>
      </c>
      <c r="G138" s="51"/>
      <c r="M138">
        <v>3063.216064453125</v>
      </c>
      <c r="N138">
        <v>6103.84423828125</v>
      </c>
      <c r="R138" s="49">
        <v>1</v>
      </c>
      <c r="U138" s="50">
        <v>0</v>
      </c>
      <c r="V138" s="50">
        <v>4.7899999999999999E-4</v>
      </c>
      <c r="W138" s="50">
        <v>3.3500000000000001E-4</v>
      </c>
      <c r="X138" s="50">
        <v>0.31623499999999999</v>
      </c>
      <c r="Y138" s="50">
        <v>0</v>
      </c>
      <c r="AA138" s="3">
        <v>369</v>
      </c>
      <c r="AD138" s="93" t="str">
        <f>REPLACE(INDEX(GroupVertices[Group], MATCH(Vertices[[#This Row],[Vertex]],GroupVertices[Vertex],0)),1,1,"")</f>
        <v>1</v>
      </c>
      <c r="AE138" s="2"/>
      <c r="AI138" s="3"/>
    </row>
    <row r="139" spans="1:35" x14ac:dyDescent="0.25">
      <c r="A139" s="1" t="s">
        <v>541</v>
      </c>
      <c r="D139">
        <v>1.6888888888888889</v>
      </c>
      <c r="G139" s="51"/>
      <c r="M139">
        <v>4546.1884765625</v>
      </c>
      <c r="N139">
        <v>8946.9541015625</v>
      </c>
      <c r="R139" s="49">
        <v>2</v>
      </c>
      <c r="U139" s="50">
        <v>0</v>
      </c>
      <c r="V139" s="50">
        <v>5.53E-4</v>
      </c>
      <c r="W139" s="50">
        <v>4.0499999999999998E-4</v>
      </c>
      <c r="X139" s="50">
        <v>0.45120900000000003</v>
      </c>
      <c r="Y139" s="50">
        <v>1</v>
      </c>
      <c r="AA139" s="3">
        <v>370</v>
      </c>
      <c r="AD139" s="93" t="str">
        <f>REPLACE(INDEX(GroupVertices[Group], MATCH(Vertices[[#This Row],[Vertex]],GroupVertices[Vertex],0)),1,1,"")</f>
        <v>1</v>
      </c>
      <c r="AE139" s="2"/>
      <c r="AI139" s="3"/>
    </row>
    <row r="140" spans="1:35" x14ac:dyDescent="0.25">
      <c r="A140" s="1" t="s">
        <v>276</v>
      </c>
      <c r="D140">
        <v>1.8777777777777778</v>
      </c>
      <c r="G140" s="51"/>
      <c r="M140">
        <v>7211.4326171875</v>
      </c>
      <c r="N140">
        <v>5135.48388671875</v>
      </c>
      <c r="R140" s="49">
        <v>3</v>
      </c>
      <c r="U140" s="50">
        <v>0</v>
      </c>
      <c r="V140" s="50">
        <v>5.5900000000000004E-4</v>
      </c>
      <c r="W140" s="50">
        <v>5.2099999999999998E-4</v>
      </c>
      <c r="X140" s="50">
        <v>0.62316000000000005</v>
      </c>
      <c r="Y140" s="50">
        <v>1</v>
      </c>
      <c r="AA140" s="3">
        <v>104</v>
      </c>
      <c r="AD140" s="93" t="str">
        <f>REPLACE(INDEX(GroupVertices[Group], MATCH(Vertices[[#This Row],[Vertex]],GroupVertices[Vertex],0)),1,1,"")</f>
        <v>1</v>
      </c>
      <c r="AE140" s="2"/>
      <c r="AI140" s="3"/>
    </row>
    <row r="141" spans="1:35" x14ac:dyDescent="0.25">
      <c r="A141" s="1" t="s">
        <v>542</v>
      </c>
      <c r="D141">
        <v>1.6888888888888889</v>
      </c>
      <c r="G141" s="51"/>
      <c r="M141">
        <v>1413.4677734375</v>
      </c>
      <c r="N141">
        <v>7204.39990234375</v>
      </c>
      <c r="R141" s="49">
        <v>2</v>
      </c>
      <c r="U141" s="50">
        <v>0</v>
      </c>
      <c r="V141" s="50">
        <v>3.9300000000000001E-4</v>
      </c>
      <c r="W141" s="50">
        <v>2.5999999999999998E-5</v>
      </c>
      <c r="X141" s="50">
        <v>0.68467900000000004</v>
      </c>
      <c r="Y141" s="50">
        <v>1</v>
      </c>
      <c r="AA141" s="3">
        <v>371</v>
      </c>
      <c r="AD141" s="93" t="str">
        <f>REPLACE(INDEX(GroupVertices[Group], MATCH(Vertices[[#This Row],[Vertex]],GroupVertices[Vertex],0)),1,1,"")</f>
        <v>1</v>
      </c>
      <c r="AE141" s="2"/>
      <c r="AI141" s="3"/>
    </row>
    <row r="142" spans="1:35" x14ac:dyDescent="0.25">
      <c r="A142" s="1" t="s">
        <v>544</v>
      </c>
      <c r="D142">
        <v>1.5</v>
      </c>
      <c r="G142" s="51"/>
      <c r="M142">
        <v>8822.6474609375</v>
      </c>
      <c r="N142">
        <v>1044.01318359375</v>
      </c>
      <c r="R142" s="49">
        <v>1</v>
      </c>
      <c r="U142" s="50">
        <v>0</v>
      </c>
      <c r="V142" s="50">
        <v>1</v>
      </c>
      <c r="W142" s="50">
        <v>0</v>
      </c>
      <c r="X142" s="50">
        <v>0.99999899999999997</v>
      </c>
      <c r="Y142" s="50">
        <v>0</v>
      </c>
      <c r="AA142" s="3">
        <v>373</v>
      </c>
      <c r="AD142" s="93" t="str">
        <f>REPLACE(INDEX(GroupVertices[Group], MATCH(Vertices[[#This Row],[Vertex]],GroupVertices[Vertex],0)),1,1,"")</f>
        <v>46</v>
      </c>
      <c r="AE142" s="2"/>
      <c r="AI142" s="3"/>
    </row>
    <row r="143" spans="1:35" x14ac:dyDescent="0.25">
      <c r="A143" s="1" t="s">
        <v>546</v>
      </c>
      <c r="D143">
        <v>1.5</v>
      </c>
      <c r="G143" s="51"/>
      <c r="M143">
        <v>3843.0830078125</v>
      </c>
      <c r="N143">
        <v>3002.619140625</v>
      </c>
      <c r="R143" s="49">
        <v>1</v>
      </c>
      <c r="U143" s="50">
        <v>0</v>
      </c>
      <c r="V143" s="50">
        <v>4.7399999999999997E-4</v>
      </c>
      <c r="W143" s="50">
        <v>5.3000000000000001E-5</v>
      </c>
      <c r="X143" s="50">
        <v>0.33787</v>
      </c>
      <c r="Y143" s="50">
        <v>0</v>
      </c>
      <c r="AA143" s="3">
        <v>375</v>
      </c>
      <c r="AD143" s="93" t="str">
        <f>REPLACE(INDEX(GroupVertices[Group], MATCH(Vertices[[#This Row],[Vertex]],GroupVertices[Vertex],0)),1,1,"")</f>
        <v>1</v>
      </c>
      <c r="AE143" s="2"/>
      <c r="AI143" s="3"/>
    </row>
    <row r="144" spans="1:35" x14ac:dyDescent="0.25">
      <c r="A144" s="1" t="s">
        <v>547</v>
      </c>
      <c r="D144">
        <v>1.5</v>
      </c>
      <c r="G144" s="51"/>
      <c r="M144">
        <v>5943.42822265625</v>
      </c>
      <c r="N144">
        <v>2507.102294921875</v>
      </c>
      <c r="R144" s="49">
        <v>1</v>
      </c>
      <c r="U144" s="50">
        <v>0</v>
      </c>
      <c r="V144" s="50">
        <v>0.33333299999999999</v>
      </c>
      <c r="W144" s="50">
        <v>0</v>
      </c>
      <c r="X144" s="50">
        <v>0.77027000000000001</v>
      </c>
      <c r="Y144" s="50">
        <v>0</v>
      </c>
      <c r="AA144" s="3">
        <v>376</v>
      </c>
      <c r="AD144" s="93" t="str">
        <f>REPLACE(INDEX(GroupVertices[Group], MATCH(Vertices[[#This Row],[Vertex]],GroupVertices[Vertex],0)),1,1,"")</f>
        <v>15</v>
      </c>
      <c r="AE144" s="2"/>
      <c r="AI144" s="3"/>
    </row>
    <row r="145" spans="1:35" x14ac:dyDescent="0.25">
      <c r="A145" s="1" t="s">
        <v>528</v>
      </c>
      <c r="D145">
        <v>2.2555555555555555</v>
      </c>
      <c r="G145" s="51"/>
      <c r="M145">
        <v>4978.68310546875</v>
      </c>
      <c r="N145">
        <v>5519.50830078125</v>
      </c>
      <c r="R145" s="49">
        <v>5</v>
      </c>
      <c r="U145" s="50">
        <v>2831</v>
      </c>
      <c r="V145" s="50">
        <v>3.9300000000000001E-4</v>
      </c>
      <c r="W145" s="50">
        <v>2.0000000000000002E-5</v>
      </c>
      <c r="X145" s="50">
        <v>1.965036</v>
      </c>
      <c r="Y145" s="50">
        <v>0.1</v>
      </c>
      <c r="AA145" s="3">
        <v>357</v>
      </c>
      <c r="AD145" s="93" t="str">
        <f>REPLACE(INDEX(GroupVertices[Group], MATCH(Vertices[[#This Row],[Vertex]],GroupVertices[Vertex],0)),1,1,"")</f>
        <v>1</v>
      </c>
      <c r="AE145" s="2"/>
      <c r="AI145" s="3"/>
    </row>
    <row r="146" spans="1:35" x14ac:dyDescent="0.25">
      <c r="A146" s="1" t="s">
        <v>503</v>
      </c>
      <c r="D146">
        <v>1.8777777777777778</v>
      </c>
      <c r="G146" s="51"/>
      <c r="M146">
        <v>6344.462890625</v>
      </c>
      <c r="N146">
        <v>7298.8984375</v>
      </c>
      <c r="R146" s="49">
        <v>3</v>
      </c>
      <c r="U146" s="50">
        <v>0</v>
      </c>
      <c r="V146" s="50">
        <v>5.0299999999999997E-4</v>
      </c>
      <c r="W146" s="50">
        <v>8.2999999999999998E-5</v>
      </c>
      <c r="X146" s="50">
        <v>0.76111899999999999</v>
      </c>
      <c r="Y146" s="50">
        <v>1</v>
      </c>
      <c r="AA146" s="3">
        <v>332</v>
      </c>
      <c r="AD146" s="93" t="str">
        <f>REPLACE(INDEX(GroupVertices[Group], MATCH(Vertices[[#This Row],[Vertex]],GroupVertices[Vertex],0)),1,1,"")</f>
        <v>1</v>
      </c>
      <c r="AE146" s="2"/>
      <c r="AI146" s="3"/>
    </row>
    <row r="147" spans="1:35" x14ac:dyDescent="0.25">
      <c r="A147" s="1" t="s">
        <v>201</v>
      </c>
      <c r="D147">
        <v>5.8444444444444441</v>
      </c>
      <c r="G147" s="51"/>
      <c r="M147">
        <v>4997.7958984375</v>
      </c>
      <c r="N147">
        <v>6063.99462890625</v>
      </c>
      <c r="R147" s="49">
        <v>24</v>
      </c>
      <c r="U147" s="50">
        <v>10044.149788999999</v>
      </c>
      <c r="V147" s="50">
        <v>6.3500000000000004E-4</v>
      </c>
      <c r="W147" s="50">
        <v>4.2936000000000002E-2</v>
      </c>
      <c r="X147" s="50">
        <v>2.8231449999999998</v>
      </c>
      <c r="Y147" s="50">
        <v>0.47826086956521741</v>
      </c>
      <c r="AA147" s="3">
        <v>29</v>
      </c>
      <c r="AD147" s="93" t="str">
        <f>REPLACE(INDEX(GroupVertices[Group], MATCH(Vertices[[#This Row],[Vertex]],GroupVertices[Vertex],0)),1,1,"")</f>
        <v>1</v>
      </c>
      <c r="AE147" s="2"/>
      <c r="AI147" s="3"/>
    </row>
    <row r="148" spans="1:35" x14ac:dyDescent="0.25">
      <c r="A148" s="1" t="s">
        <v>518</v>
      </c>
      <c r="D148">
        <v>1.5</v>
      </c>
      <c r="G148" s="51"/>
      <c r="M148">
        <v>8537.087890625</v>
      </c>
      <c r="N148">
        <v>7805.42919921875</v>
      </c>
      <c r="R148" s="49">
        <v>1</v>
      </c>
      <c r="U148" s="50">
        <v>0</v>
      </c>
      <c r="V148" s="50">
        <v>4.0000000000000002E-4</v>
      </c>
      <c r="W148" s="50">
        <v>2.0000000000000002E-5</v>
      </c>
      <c r="X148" s="50">
        <v>0.36669400000000002</v>
      </c>
      <c r="Y148" s="50">
        <v>0</v>
      </c>
      <c r="AA148" s="3">
        <v>347</v>
      </c>
      <c r="AD148" s="93" t="str">
        <f>REPLACE(INDEX(GroupVertices[Group], MATCH(Vertices[[#This Row],[Vertex]],GroupVertices[Vertex],0)),1,1,"")</f>
        <v>1</v>
      </c>
      <c r="AE148" s="2"/>
      <c r="AI148" s="3"/>
    </row>
    <row r="149" spans="1:35" x14ac:dyDescent="0.25">
      <c r="A149" s="1" t="s">
        <v>552</v>
      </c>
      <c r="D149">
        <v>1.6888888888888889</v>
      </c>
      <c r="G149" s="51"/>
      <c r="M149">
        <v>5165.517578125</v>
      </c>
      <c r="N149">
        <v>272.0316162109375</v>
      </c>
      <c r="R149" s="49">
        <v>2</v>
      </c>
      <c r="U149" s="50">
        <v>0</v>
      </c>
      <c r="V149" s="50">
        <v>0.5</v>
      </c>
      <c r="W149" s="50">
        <v>0</v>
      </c>
      <c r="X149" s="50">
        <v>0.99999899999999997</v>
      </c>
      <c r="Y149" s="50">
        <v>1</v>
      </c>
      <c r="AA149" s="3">
        <v>381</v>
      </c>
      <c r="AD149" s="93" t="str">
        <f>REPLACE(INDEX(GroupVertices[Group], MATCH(Vertices[[#This Row],[Vertex]],GroupVertices[Vertex],0)),1,1,"")</f>
        <v>14</v>
      </c>
      <c r="AE149" s="2"/>
      <c r="AI149" s="3"/>
    </row>
    <row r="150" spans="1:35" x14ac:dyDescent="0.25">
      <c r="A150" s="1" t="s">
        <v>473</v>
      </c>
      <c r="D150">
        <v>2.822222222222222</v>
      </c>
      <c r="G150" s="51"/>
      <c r="M150">
        <v>1240.8009033203125</v>
      </c>
      <c r="N150">
        <v>1628.55126953125</v>
      </c>
      <c r="R150" s="49">
        <v>8</v>
      </c>
      <c r="U150" s="50">
        <v>0</v>
      </c>
      <c r="V150" s="50">
        <v>0.125</v>
      </c>
      <c r="W150" s="50">
        <v>0</v>
      </c>
      <c r="X150" s="50">
        <v>0.99999899999999997</v>
      </c>
      <c r="Y150" s="50">
        <v>1</v>
      </c>
      <c r="AA150" s="3">
        <v>302</v>
      </c>
      <c r="AD150" s="93" t="str">
        <f>REPLACE(INDEX(GroupVertices[Group], MATCH(Vertices[[#This Row],[Vertex]],GroupVertices[Vertex],0)),1,1,"")</f>
        <v>3</v>
      </c>
      <c r="AE150" s="2"/>
      <c r="AI150" s="3"/>
    </row>
    <row r="151" spans="1:35" x14ac:dyDescent="0.25">
      <c r="A151" s="1" t="s">
        <v>555</v>
      </c>
      <c r="D151">
        <v>1.5</v>
      </c>
      <c r="G151" s="51"/>
      <c r="M151">
        <v>2618.91259765625</v>
      </c>
      <c r="N151">
        <v>794.05438232421875</v>
      </c>
      <c r="R151" s="49">
        <v>1</v>
      </c>
      <c r="U151" s="50">
        <v>0</v>
      </c>
      <c r="V151" s="50">
        <v>0.2</v>
      </c>
      <c r="W151" s="50">
        <v>0</v>
      </c>
      <c r="X151" s="50">
        <v>0.56563399999999997</v>
      </c>
      <c r="Y151" s="50">
        <v>0</v>
      </c>
      <c r="AA151" s="3">
        <v>384</v>
      </c>
      <c r="AD151" s="93" t="str">
        <f>REPLACE(INDEX(GroupVertices[Group], MATCH(Vertices[[#This Row],[Vertex]],GroupVertices[Vertex],0)),1,1,"")</f>
        <v>12</v>
      </c>
      <c r="AE151" s="2"/>
      <c r="AI151" s="3"/>
    </row>
    <row r="152" spans="1:35" x14ac:dyDescent="0.25">
      <c r="A152" s="1" t="s">
        <v>557</v>
      </c>
      <c r="D152">
        <v>1.5</v>
      </c>
      <c r="G152" s="51"/>
      <c r="M152">
        <v>6754.54248046875</v>
      </c>
      <c r="N152">
        <v>2540.18701171875</v>
      </c>
      <c r="R152" s="49">
        <v>1</v>
      </c>
      <c r="U152" s="50">
        <v>0</v>
      </c>
      <c r="V152" s="50">
        <v>1</v>
      </c>
      <c r="W152" s="50">
        <v>0</v>
      </c>
      <c r="X152" s="50">
        <v>0.99999899999999997</v>
      </c>
      <c r="Y152" s="50">
        <v>0</v>
      </c>
      <c r="AA152" s="3">
        <v>386</v>
      </c>
      <c r="AD152" s="93" t="str">
        <f>REPLACE(INDEX(GroupVertices[Group], MATCH(Vertices[[#This Row],[Vertex]],GroupVertices[Vertex],0)),1,1,"")</f>
        <v>53</v>
      </c>
      <c r="AE152" s="2"/>
      <c r="AI152" s="3"/>
    </row>
    <row r="153" spans="1:35" x14ac:dyDescent="0.25">
      <c r="A153" s="1" t="s">
        <v>509</v>
      </c>
      <c r="D153">
        <v>1.5</v>
      </c>
      <c r="G153" s="51"/>
      <c r="M153">
        <v>732.569091796875</v>
      </c>
      <c r="N153">
        <v>6882.82421875</v>
      </c>
      <c r="R153" s="49">
        <v>1</v>
      </c>
      <c r="U153" s="50">
        <v>0</v>
      </c>
      <c r="V153" s="50">
        <v>3.59E-4</v>
      </c>
      <c r="W153" s="50">
        <v>9.9999999999999995E-7</v>
      </c>
      <c r="X153" s="50">
        <v>0.47157199999999999</v>
      </c>
      <c r="Y153" s="50">
        <v>0</v>
      </c>
      <c r="AA153" s="3">
        <v>338</v>
      </c>
      <c r="AD153" s="93" t="str">
        <f>REPLACE(INDEX(GroupVertices[Group], MATCH(Vertices[[#This Row],[Vertex]],GroupVertices[Vertex],0)),1,1,"")</f>
        <v>1</v>
      </c>
      <c r="AE153" s="2"/>
      <c r="AI153" s="3"/>
    </row>
    <row r="154" spans="1:35" x14ac:dyDescent="0.25">
      <c r="A154" s="1" t="s">
        <v>246</v>
      </c>
      <c r="D154">
        <v>2.2555555555555555</v>
      </c>
      <c r="G154" s="51"/>
      <c r="M154">
        <v>5030.56494140625</v>
      </c>
      <c r="N154">
        <v>9420.650390625</v>
      </c>
      <c r="R154" s="49">
        <v>5</v>
      </c>
      <c r="U154" s="50">
        <v>0</v>
      </c>
      <c r="V154" s="50">
        <v>3.6200000000000002E-4</v>
      </c>
      <c r="W154" s="50">
        <v>1.9999999999999999E-6</v>
      </c>
      <c r="X154" s="50">
        <v>1.0193220000000001</v>
      </c>
      <c r="Y154" s="50">
        <v>1</v>
      </c>
      <c r="AA154" s="3">
        <v>74</v>
      </c>
      <c r="AD154" s="93" t="str">
        <f>REPLACE(INDEX(GroupVertices[Group], MATCH(Vertices[[#This Row],[Vertex]],GroupVertices[Vertex],0)),1,1,"")</f>
        <v>1</v>
      </c>
      <c r="AE154" s="2"/>
      <c r="AI154" s="3"/>
    </row>
    <row r="155" spans="1:35" x14ac:dyDescent="0.25">
      <c r="A155" s="1" t="s">
        <v>559</v>
      </c>
      <c r="D155">
        <v>1.5</v>
      </c>
      <c r="G155" s="51"/>
      <c r="M155">
        <v>2887.2314453125</v>
      </c>
      <c r="N155">
        <v>4525.89697265625</v>
      </c>
      <c r="R155" s="49">
        <v>1</v>
      </c>
      <c r="U155" s="50">
        <v>0</v>
      </c>
      <c r="V155" s="50">
        <v>3.79E-4</v>
      </c>
      <c r="W155" s="50">
        <v>1.9999999999999999E-6</v>
      </c>
      <c r="X155" s="50">
        <v>0.48646899999999998</v>
      </c>
      <c r="Y155" s="50">
        <v>0</v>
      </c>
      <c r="AA155" s="3">
        <v>388</v>
      </c>
      <c r="AD155" s="93" t="str">
        <f>REPLACE(INDEX(GroupVertices[Group], MATCH(Vertices[[#This Row],[Vertex]],GroupVertices[Vertex],0)),1,1,"")</f>
        <v>1</v>
      </c>
      <c r="AE155" s="2"/>
      <c r="AI155" s="3"/>
    </row>
    <row r="156" spans="1:35" x14ac:dyDescent="0.25">
      <c r="A156" s="1" t="s">
        <v>247</v>
      </c>
      <c r="D156">
        <v>2.2555555555555555</v>
      </c>
      <c r="G156" s="51"/>
      <c r="M156">
        <v>4101.61328125</v>
      </c>
      <c r="N156">
        <v>7701.66162109375</v>
      </c>
      <c r="R156" s="49">
        <v>5</v>
      </c>
      <c r="U156" s="50">
        <v>0</v>
      </c>
      <c r="V156" s="50">
        <v>3.6200000000000002E-4</v>
      </c>
      <c r="W156" s="50">
        <v>1.9999999999999999E-6</v>
      </c>
      <c r="X156" s="50">
        <v>1.0193220000000001</v>
      </c>
      <c r="Y156" s="50">
        <v>1</v>
      </c>
      <c r="AA156" s="3">
        <v>75</v>
      </c>
      <c r="AD156" s="93" t="str">
        <f>REPLACE(INDEX(GroupVertices[Group], MATCH(Vertices[[#This Row],[Vertex]],GroupVertices[Vertex],0)),1,1,"")</f>
        <v>1</v>
      </c>
      <c r="AE156" s="2"/>
      <c r="AI156" s="3"/>
    </row>
    <row r="157" spans="1:35" x14ac:dyDescent="0.25">
      <c r="A157" s="1" t="s">
        <v>459</v>
      </c>
      <c r="D157">
        <v>2.6333333333333333</v>
      </c>
      <c r="G157" s="51"/>
      <c r="M157">
        <v>1939.8724365234375</v>
      </c>
      <c r="N157">
        <v>2793.857421875</v>
      </c>
      <c r="R157" s="49">
        <v>7</v>
      </c>
      <c r="U157" s="50">
        <v>0</v>
      </c>
      <c r="V157" s="50">
        <v>0.14285700000000001</v>
      </c>
      <c r="W157" s="50">
        <v>0</v>
      </c>
      <c r="X157" s="50">
        <v>0.99999899999999997</v>
      </c>
      <c r="Y157" s="50">
        <v>1</v>
      </c>
      <c r="AA157" s="3">
        <v>288</v>
      </c>
      <c r="AD157" s="93" t="str">
        <f>REPLACE(INDEX(GroupVertices[Group], MATCH(Vertices[[#This Row],[Vertex]],GroupVertices[Vertex],0)),1,1,"")</f>
        <v>4</v>
      </c>
      <c r="AE157" s="2"/>
      <c r="AI157" s="3"/>
    </row>
    <row r="158" spans="1:35" x14ac:dyDescent="0.25">
      <c r="A158" s="1" t="s">
        <v>254</v>
      </c>
      <c r="D158">
        <v>2.6333333333333333</v>
      </c>
      <c r="G158" s="51"/>
      <c r="M158">
        <v>3459.500244140625</v>
      </c>
      <c r="N158">
        <v>5124.72119140625</v>
      </c>
      <c r="R158" s="49">
        <v>7</v>
      </c>
      <c r="U158" s="50">
        <v>114.997432</v>
      </c>
      <c r="V158" s="50">
        <v>5.62E-4</v>
      </c>
      <c r="W158" s="50">
        <v>5.8299999999999997E-4</v>
      </c>
      <c r="X158" s="50">
        <v>1.2233210000000001</v>
      </c>
      <c r="Y158" s="50">
        <v>0.52380952380952384</v>
      </c>
      <c r="AA158" s="3">
        <v>82</v>
      </c>
      <c r="AD158" s="93" t="str">
        <f>REPLACE(INDEX(GroupVertices[Group], MATCH(Vertices[[#This Row],[Vertex]],GroupVertices[Vertex],0)),1,1,"")</f>
        <v>1</v>
      </c>
      <c r="AE158" s="2"/>
      <c r="AI158" s="3"/>
    </row>
    <row r="159" spans="1:35" x14ac:dyDescent="0.25">
      <c r="A159" s="1" t="s">
        <v>562</v>
      </c>
      <c r="D159">
        <v>1.5</v>
      </c>
      <c r="G159" s="51"/>
      <c r="M159">
        <v>8534.314453125</v>
      </c>
      <c r="N159">
        <v>9178.2275390625</v>
      </c>
      <c r="R159" s="49">
        <v>1</v>
      </c>
      <c r="U159" s="50">
        <v>0</v>
      </c>
      <c r="V159" s="50">
        <v>4.7399999999999997E-4</v>
      </c>
      <c r="W159" s="50">
        <v>5.3000000000000001E-5</v>
      </c>
      <c r="X159" s="50">
        <v>0.33787</v>
      </c>
      <c r="Y159" s="50">
        <v>0</v>
      </c>
      <c r="AA159" s="3">
        <v>391</v>
      </c>
      <c r="AD159" s="93" t="str">
        <f>REPLACE(INDEX(GroupVertices[Group], MATCH(Vertices[[#This Row],[Vertex]],GroupVertices[Vertex],0)),1,1,"")</f>
        <v>1</v>
      </c>
      <c r="AE159" s="2"/>
      <c r="AI159" s="3"/>
    </row>
    <row r="160" spans="1:35" x14ac:dyDescent="0.25">
      <c r="A160" s="1" t="s">
        <v>563</v>
      </c>
      <c r="D160">
        <v>1.8777777777777778</v>
      </c>
      <c r="G160" s="51"/>
      <c r="M160">
        <v>2479.9912109375</v>
      </c>
      <c r="N160">
        <v>5139.01904296875</v>
      </c>
      <c r="R160" s="49">
        <v>3</v>
      </c>
      <c r="U160" s="50">
        <v>70.815582000000006</v>
      </c>
      <c r="V160" s="50">
        <v>3.9899999999999999E-4</v>
      </c>
      <c r="W160" s="50">
        <v>3.9999999999999998E-6</v>
      </c>
      <c r="X160" s="50">
        <v>0.81945999999999997</v>
      </c>
      <c r="Y160" s="50">
        <v>0.66666666666666663</v>
      </c>
      <c r="AA160" s="3">
        <v>392</v>
      </c>
      <c r="AD160" s="93" t="str">
        <f>REPLACE(INDEX(GroupVertices[Group], MATCH(Vertices[[#This Row],[Vertex]],GroupVertices[Vertex],0)),1,1,"")</f>
        <v>1</v>
      </c>
      <c r="AE160" s="2"/>
      <c r="AI160" s="3"/>
    </row>
    <row r="161" spans="1:35" x14ac:dyDescent="0.25">
      <c r="A161" s="1" t="s">
        <v>567</v>
      </c>
      <c r="D161">
        <v>1.6888888888888889</v>
      </c>
      <c r="G161" s="51"/>
      <c r="M161">
        <v>5165.517578125</v>
      </c>
      <c r="N161">
        <v>1389.56689453125</v>
      </c>
      <c r="R161" s="49">
        <v>2</v>
      </c>
      <c r="U161" s="50">
        <v>1</v>
      </c>
      <c r="V161" s="50">
        <v>0.5</v>
      </c>
      <c r="W161" s="50">
        <v>0</v>
      </c>
      <c r="X161" s="50">
        <v>1.4594579999999999</v>
      </c>
      <c r="Y161" s="50">
        <v>0</v>
      </c>
      <c r="AA161" s="3">
        <v>396</v>
      </c>
      <c r="AD161" s="93" t="str">
        <f>REPLACE(INDEX(GroupVertices[Group], MATCH(Vertices[[#This Row],[Vertex]],GroupVertices[Vertex],0)),1,1,"")</f>
        <v>16</v>
      </c>
      <c r="AE161" s="2"/>
      <c r="AI161" s="3"/>
    </row>
    <row r="162" spans="1:35" x14ac:dyDescent="0.25">
      <c r="A162" s="1" t="s">
        <v>568</v>
      </c>
      <c r="D162">
        <v>1.5</v>
      </c>
      <c r="G162" s="51"/>
      <c r="M162">
        <v>5165.517578125</v>
      </c>
      <c r="N162">
        <v>1580.7242431640625</v>
      </c>
      <c r="R162" s="49">
        <v>1</v>
      </c>
      <c r="U162" s="50">
        <v>0</v>
      </c>
      <c r="V162" s="50">
        <v>0.33333299999999999</v>
      </c>
      <c r="W162" s="50">
        <v>0</v>
      </c>
      <c r="X162" s="50">
        <v>0.77027000000000001</v>
      </c>
      <c r="Y162" s="50">
        <v>0</v>
      </c>
      <c r="AA162" s="3">
        <v>397</v>
      </c>
      <c r="AD162" s="93" t="str">
        <f>REPLACE(INDEX(GroupVertices[Group], MATCH(Vertices[[#This Row],[Vertex]],GroupVertices[Vertex],0)),1,1,"")</f>
        <v>16</v>
      </c>
      <c r="AE162" s="2"/>
      <c r="AI162" s="3"/>
    </row>
    <row r="163" spans="1:35" x14ac:dyDescent="0.25">
      <c r="A163" s="1" t="s">
        <v>570</v>
      </c>
      <c r="D163">
        <v>1.5</v>
      </c>
      <c r="G163" s="51"/>
      <c r="M163">
        <v>6783.0029296875</v>
      </c>
      <c r="N163">
        <v>702.13568115234375</v>
      </c>
      <c r="R163" s="49">
        <v>1</v>
      </c>
      <c r="U163" s="50">
        <v>0</v>
      </c>
      <c r="V163" s="50">
        <v>1</v>
      </c>
      <c r="W163" s="50">
        <v>0</v>
      </c>
      <c r="X163" s="50">
        <v>0.99999899999999997</v>
      </c>
      <c r="Y163" s="50">
        <v>0</v>
      </c>
      <c r="AA163" s="3">
        <v>399</v>
      </c>
      <c r="AD163" s="93" t="str">
        <f>REPLACE(INDEX(GroupVertices[Group], MATCH(Vertices[[#This Row],[Vertex]],GroupVertices[Vertex],0)),1,1,"")</f>
        <v>60</v>
      </c>
      <c r="AE163" s="2"/>
      <c r="AI163" s="3"/>
    </row>
    <row r="164" spans="1:35" x14ac:dyDescent="0.25">
      <c r="A164" s="1" t="s">
        <v>571</v>
      </c>
      <c r="D164">
        <v>1.5</v>
      </c>
      <c r="G164" s="51"/>
      <c r="M164">
        <v>6783.0029296875</v>
      </c>
      <c r="N164">
        <v>841.82757568359375</v>
      </c>
      <c r="R164" s="49">
        <v>1</v>
      </c>
      <c r="U164" s="50">
        <v>0</v>
      </c>
      <c r="V164" s="50">
        <v>1</v>
      </c>
      <c r="W164" s="50">
        <v>0</v>
      </c>
      <c r="X164" s="50">
        <v>0.99999899999999997</v>
      </c>
      <c r="Y164" s="50">
        <v>0</v>
      </c>
      <c r="AA164" s="3">
        <v>400</v>
      </c>
      <c r="AD164" s="93" t="str">
        <f>REPLACE(INDEX(GroupVertices[Group], MATCH(Vertices[[#This Row],[Vertex]],GroupVertices[Vertex],0)),1,1,"")</f>
        <v>60</v>
      </c>
      <c r="AE164" s="2"/>
      <c r="AI164" s="3"/>
    </row>
    <row r="165" spans="1:35" x14ac:dyDescent="0.25">
      <c r="A165" s="1" t="s">
        <v>572</v>
      </c>
      <c r="D165">
        <v>1.8777777777777778</v>
      </c>
      <c r="G165" s="51"/>
      <c r="M165">
        <v>2770.47314453125</v>
      </c>
      <c r="N165">
        <v>4744.8291015625</v>
      </c>
      <c r="R165" s="49">
        <v>3</v>
      </c>
      <c r="U165" s="50">
        <v>0</v>
      </c>
      <c r="V165" s="50">
        <v>5.5000000000000003E-4</v>
      </c>
      <c r="W165" s="50">
        <v>3.6699999999999998E-4</v>
      </c>
      <c r="X165" s="50">
        <v>0.67415700000000001</v>
      </c>
      <c r="Y165" s="50">
        <v>1</v>
      </c>
      <c r="AA165" s="3">
        <v>401</v>
      </c>
      <c r="AD165" s="93" t="str">
        <f>REPLACE(INDEX(GroupVertices[Group], MATCH(Vertices[[#This Row],[Vertex]],GroupVertices[Vertex],0)),1,1,"")</f>
        <v>1</v>
      </c>
      <c r="AE165" s="2"/>
      <c r="AI165" s="3"/>
    </row>
    <row r="166" spans="1:35" x14ac:dyDescent="0.25">
      <c r="A166" s="1" t="s">
        <v>445</v>
      </c>
      <c r="D166">
        <v>1.8777777777777778</v>
      </c>
      <c r="G166" s="51"/>
      <c r="M166">
        <v>1104.3875732421875</v>
      </c>
      <c r="N166">
        <v>7315.79541015625</v>
      </c>
      <c r="R166" s="49">
        <v>3</v>
      </c>
      <c r="U166" s="50">
        <v>948</v>
      </c>
      <c r="V166" s="50">
        <v>4.7800000000000002E-4</v>
      </c>
      <c r="W166" s="50">
        <v>2.42E-4</v>
      </c>
      <c r="X166" s="50">
        <v>0.91377900000000001</v>
      </c>
      <c r="Y166" s="50">
        <v>0.33333333333333331</v>
      </c>
      <c r="AA166" s="3">
        <v>274</v>
      </c>
      <c r="AD166" s="93" t="str">
        <f>REPLACE(INDEX(GroupVertices[Group], MATCH(Vertices[[#This Row],[Vertex]],GroupVertices[Vertex],0)),1,1,"")</f>
        <v>1</v>
      </c>
      <c r="AE166" s="2"/>
      <c r="AI166" s="3"/>
    </row>
    <row r="167" spans="1:35" x14ac:dyDescent="0.25">
      <c r="A167" s="1" t="s">
        <v>446</v>
      </c>
      <c r="D167">
        <v>1.6888888888888889</v>
      </c>
      <c r="G167" s="51"/>
      <c r="M167">
        <v>342.63775634765625</v>
      </c>
      <c r="N167">
        <v>8099.892578125</v>
      </c>
      <c r="R167" s="49">
        <v>2</v>
      </c>
      <c r="U167" s="50">
        <v>0</v>
      </c>
      <c r="V167" s="50">
        <v>4.7800000000000002E-4</v>
      </c>
      <c r="W167" s="50">
        <v>2.41E-4</v>
      </c>
      <c r="X167" s="50">
        <v>0.57247700000000001</v>
      </c>
      <c r="Y167" s="50">
        <v>1</v>
      </c>
      <c r="AA167" s="3">
        <v>275</v>
      </c>
      <c r="AD167" s="93" t="str">
        <f>REPLACE(INDEX(GroupVertices[Group], MATCH(Vertices[[#This Row],[Vertex]],GroupVertices[Vertex],0)),1,1,"")</f>
        <v>1</v>
      </c>
      <c r="AE167" s="2"/>
      <c r="AI167" s="3"/>
    </row>
    <row r="168" spans="1:35" x14ac:dyDescent="0.25">
      <c r="A168" s="1" t="s">
        <v>564</v>
      </c>
      <c r="D168">
        <v>2.6333333333333333</v>
      </c>
      <c r="G168" s="51"/>
      <c r="M168">
        <v>2346.01708984375</v>
      </c>
      <c r="N168">
        <v>6430.880859375</v>
      </c>
      <c r="R168" s="49">
        <v>7</v>
      </c>
      <c r="U168" s="50">
        <v>2013.66354</v>
      </c>
      <c r="V168" s="50">
        <v>4.8099999999999998E-4</v>
      </c>
      <c r="W168" s="50">
        <v>3.8999999999999999E-5</v>
      </c>
      <c r="X168" s="50">
        <v>1.6189789999999999</v>
      </c>
      <c r="Y168" s="50">
        <v>0.23809523809523808</v>
      </c>
      <c r="AA168" s="3">
        <v>393</v>
      </c>
      <c r="AD168" s="93" t="str">
        <f>REPLACE(INDEX(GroupVertices[Group], MATCH(Vertices[[#This Row],[Vertex]],GroupVertices[Vertex],0)),1,1,"")</f>
        <v>1</v>
      </c>
      <c r="AE168" s="2"/>
      <c r="AI168" s="3"/>
    </row>
    <row r="169" spans="1:35" x14ac:dyDescent="0.25">
      <c r="A169" s="1" t="s">
        <v>211</v>
      </c>
      <c r="D169">
        <v>4.3333333333333339</v>
      </c>
      <c r="G169" s="51"/>
      <c r="M169">
        <v>4146.30029296875</v>
      </c>
      <c r="N169">
        <v>6014.69091796875</v>
      </c>
      <c r="R169" s="49">
        <v>16</v>
      </c>
      <c r="U169" s="50">
        <v>475</v>
      </c>
      <c r="V169" s="50">
        <v>5.3300000000000005E-4</v>
      </c>
      <c r="W169" s="50">
        <v>3.9233999999999998E-2</v>
      </c>
      <c r="X169" s="50">
        <v>1.7365079999999999</v>
      </c>
      <c r="Y169" s="50">
        <v>0.875</v>
      </c>
      <c r="AA169" s="3">
        <v>39</v>
      </c>
      <c r="AD169" s="93" t="str">
        <f>REPLACE(INDEX(GroupVertices[Group], MATCH(Vertices[[#This Row],[Vertex]],GroupVertices[Vertex],0)),1,1,"")</f>
        <v>1</v>
      </c>
      <c r="AE169" s="2"/>
      <c r="AI169" s="3"/>
    </row>
    <row r="170" spans="1:35" x14ac:dyDescent="0.25">
      <c r="A170" s="1" t="s">
        <v>212</v>
      </c>
      <c r="D170">
        <v>4.9000000000000004</v>
      </c>
      <c r="G170" s="51"/>
      <c r="M170">
        <v>4042.416015625</v>
      </c>
      <c r="N170">
        <v>6357.73583984375</v>
      </c>
      <c r="R170" s="49">
        <v>19</v>
      </c>
      <c r="U170" s="50">
        <v>4398.4078950000003</v>
      </c>
      <c r="V170" s="50">
        <v>6.0400000000000004E-4</v>
      </c>
      <c r="W170" s="50">
        <v>4.0704999999999998E-2</v>
      </c>
      <c r="X170" s="50">
        <v>2.1895660000000001</v>
      </c>
      <c r="Y170" s="50">
        <v>0.64327485380116955</v>
      </c>
      <c r="AA170" s="3">
        <v>40</v>
      </c>
      <c r="AD170" s="93" t="str">
        <f>REPLACE(INDEX(GroupVertices[Group], MATCH(Vertices[[#This Row],[Vertex]],GroupVertices[Vertex],0)),1,1,"")</f>
        <v>1</v>
      </c>
      <c r="AE170" s="2"/>
      <c r="AI170" s="3"/>
    </row>
    <row r="171" spans="1:35" x14ac:dyDescent="0.25">
      <c r="A171" s="1" t="s">
        <v>581</v>
      </c>
      <c r="D171">
        <v>1.5</v>
      </c>
      <c r="G171" s="51"/>
      <c r="M171">
        <v>1539.343505859375</v>
      </c>
      <c r="N171">
        <v>7572.931640625</v>
      </c>
      <c r="R171" s="49">
        <v>1</v>
      </c>
      <c r="U171" s="50">
        <v>0</v>
      </c>
      <c r="V171" s="50">
        <v>4.9100000000000001E-4</v>
      </c>
      <c r="W171" s="50">
        <v>4.6500000000000003E-4</v>
      </c>
      <c r="X171" s="50">
        <v>0.29985800000000001</v>
      </c>
      <c r="Y171" s="50">
        <v>0</v>
      </c>
      <c r="AA171" s="3">
        <v>410</v>
      </c>
      <c r="AD171" s="93" t="str">
        <f>REPLACE(INDEX(GroupVertices[Group], MATCH(Vertices[[#This Row],[Vertex]],GroupVertices[Vertex],0)),1,1,"")</f>
        <v>1</v>
      </c>
      <c r="AE171" s="2"/>
      <c r="AI171" s="3"/>
    </row>
    <row r="172" spans="1:35" x14ac:dyDescent="0.25">
      <c r="A172" s="1" t="s">
        <v>239</v>
      </c>
      <c r="D172">
        <v>1.5</v>
      </c>
      <c r="G172" s="51"/>
      <c r="M172">
        <v>9031.3544921875</v>
      </c>
      <c r="N172">
        <v>2709.287841796875</v>
      </c>
      <c r="R172" s="49">
        <v>1</v>
      </c>
      <c r="U172" s="50">
        <v>0</v>
      </c>
      <c r="V172" s="50">
        <v>1</v>
      </c>
      <c r="W172" s="50">
        <v>0</v>
      </c>
      <c r="X172" s="50">
        <v>0.99999899999999997</v>
      </c>
      <c r="Y172" s="50">
        <v>0</v>
      </c>
      <c r="AA172" s="3">
        <v>67</v>
      </c>
      <c r="AD172" s="93" t="str">
        <f>REPLACE(INDEX(GroupVertices[Group], MATCH(Vertices[[#This Row],[Vertex]],GroupVertices[Vertex],0)),1,1,"")</f>
        <v>49</v>
      </c>
      <c r="AE172" s="2"/>
      <c r="AI172" s="3"/>
    </row>
    <row r="173" spans="1:35" x14ac:dyDescent="0.25">
      <c r="A173" s="1" t="s">
        <v>582</v>
      </c>
      <c r="D173">
        <v>2.6333333333333333</v>
      </c>
      <c r="G173" s="51"/>
      <c r="M173">
        <v>6350.73583984375</v>
      </c>
      <c r="N173">
        <v>6730.2509765625</v>
      </c>
      <c r="R173" s="49">
        <v>7</v>
      </c>
      <c r="U173" s="50">
        <v>135.957663</v>
      </c>
      <c r="V173" s="50">
        <v>5.7300000000000005E-4</v>
      </c>
      <c r="W173" s="50">
        <v>8.2299999999999995E-4</v>
      </c>
      <c r="X173" s="50">
        <v>1.2515130000000001</v>
      </c>
      <c r="Y173" s="50">
        <v>0.47619047619047616</v>
      </c>
      <c r="AA173" s="3">
        <v>411</v>
      </c>
      <c r="AD173" s="93" t="str">
        <f>REPLACE(INDEX(GroupVertices[Group], MATCH(Vertices[[#This Row],[Vertex]],GroupVertices[Vertex],0)),1,1,"")</f>
        <v>1</v>
      </c>
      <c r="AE173" s="2"/>
      <c r="AI173" s="3"/>
    </row>
    <row r="174" spans="1:35" x14ac:dyDescent="0.25">
      <c r="A174" s="1" t="s">
        <v>395</v>
      </c>
      <c r="D174">
        <v>1.8777777777777778</v>
      </c>
      <c r="G174" s="51"/>
      <c r="M174">
        <v>2477.7412109375</v>
      </c>
      <c r="N174">
        <v>8097.078125</v>
      </c>
      <c r="R174" s="49">
        <v>3</v>
      </c>
      <c r="U174" s="50">
        <v>0</v>
      </c>
      <c r="V174" s="50">
        <v>4.55E-4</v>
      </c>
      <c r="W174" s="50">
        <v>9.5000000000000005E-5</v>
      </c>
      <c r="X174" s="50">
        <v>0.62083600000000005</v>
      </c>
      <c r="Y174" s="50">
        <v>1</v>
      </c>
      <c r="AA174" s="3">
        <v>223</v>
      </c>
      <c r="AD174" s="93" t="str">
        <f>REPLACE(INDEX(GroupVertices[Group], MATCH(Vertices[[#This Row],[Vertex]],GroupVertices[Vertex],0)),1,1,"")</f>
        <v>1</v>
      </c>
      <c r="AE174" s="2"/>
      <c r="AI174" s="3"/>
    </row>
    <row r="175" spans="1:35" x14ac:dyDescent="0.25">
      <c r="A175" s="1" t="s">
        <v>585</v>
      </c>
      <c r="D175">
        <v>1.5</v>
      </c>
      <c r="G175" s="51"/>
      <c r="M175">
        <v>4013.4501953125</v>
      </c>
      <c r="N175">
        <v>5330.19482421875</v>
      </c>
      <c r="R175" s="49">
        <v>1</v>
      </c>
      <c r="U175" s="50">
        <v>0</v>
      </c>
      <c r="V175" s="50">
        <v>4.5800000000000002E-4</v>
      </c>
      <c r="W175" s="50">
        <v>3.6999999999999998E-5</v>
      </c>
      <c r="X175" s="50">
        <v>0.36528300000000002</v>
      </c>
      <c r="Y175" s="50">
        <v>0</v>
      </c>
      <c r="AA175" s="3">
        <v>414</v>
      </c>
      <c r="AD175" s="93" t="str">
        <f>REPLACE(INDEX(GroupVertices[Group], MATCH(Vertices[[#This Row],[Vertex]],GroupVertices[Vertex],0)),1,1,"")</f>
        <v>1</v>
      </c>
      <c r="AE175" s="2"/>
      <c r="AI175" s="3"/>
    </row>
    <row r="176" spans="1:35" x14ac:dyDescent="0.25">
      <c r="A176" s="1" t="s">
        <v>261</v>
      </c>
      <c r="D176">
        <v>2.6333333333333333</v>
      </c>
      <c r="G176" s="51"/>
      <c r="M176">
        <v>2915.967529296875</v>
      </c>
      <c r="N176">
        <v>5535.484375</v>
      </c>
      <c r="R176" s="49">
        <v>7</v>
      </c>
      <c r="U176" s="50">
        <v>0</v>
      </c>
      <c r="V176" s="50">
        <v>4.8099999999999998E-4</v>
      </c>
      <c r="W176" s="50">
        <v>4.7910000000000001E-3</v>
      </c>
      <c r="X176" s="50">
        <v>1.085593</v>
      </c>
      <c r="Y176" s="50">
        <v>1</v>
      </c>
      <c r="AA176" s="3">
        <v>89</v>
      </c>
      <c r="AD176" s="93" t="str">
        <f>REPLACE(INDEX(GroupVertices[Group], MATCH(Vertices[[#This Row],[Vertex]],GroupVertices[Vertex],0)),1,1,"")</f>
        <v>1</v>
      </c>
      <c r="AE176" s="2"/>
      <c r="AI176" s="3"/>
    </row>
    <row r="177" spans="1:35" x14ac:dyDescent="0.25">
      <c r="A177" s="1" t="s">
        <v>213</v>
      </c>
      <c r="D177">
        <v>4.1444444444444439</v>
      </c>
      <c r="G177" s="51"/>
      <c r="M177">
        <v>4348.7216796875</v>
      </c>
      <c r="N177">
        <v>5943.0810546875</v>
      </c>
      <c r="R177" s="49">
        <v>15</v>
      </c>
      <c r="U177" s="50">
        <v>0</v>
      </c>
      <c r="V177" s="50">
        <v>5.3300000000000005E-4</v>
      </c>
      <c r="W177" s="50">
        <v>3.9079999999999997E-2</v>
      </c>
      <c r="X177" s="50">
        <v>1.5358160000000001</v>
      </c>
      <c r="Y177" s="50">
        <v>1</v>
      </c>
      <c r="AA177" s="3">
        <v>41</v>
      </c>
      <c r="AD177" s="93" t="str">
        <f>REPLACE(INDEX(GroupVertices[Group], MATCH(Vertices[[#This Row],[Vertex]],GroupVertices[Vertex],0)),1,1,"")</f>
        <v>1</v>
      </c>
      <c r="AE177" s="2"/>
      <c r="AI177" s="3"/>
    </row>
    <row r="178" spans="1:35" x14ac:dyDescent="0.25">
      <c r="A178" s="1" t="s">
        <v>586</v>
      </c>
      <c r="D178">
        <v>2.4444444444444446</v>
      </c>
      <c r="G178" s="51"/>
      <c r="M178">
        <v>2778.093505859375</v>
      </c>
      <c r="N178">
        <v>6832.296875</v>
      </c>
      <c r="R178" s="49">
        <v>6</v>
      </c>
      <c r="U178" s="50">
        <v>1458.5357120000001</v>
      </c>
      <c r="V178" s="50">
        <v>5.5400000000000002E-4</v>
      </c>
      <c r="W178" s="50">
        <v>7.3499999999999998E-4</v>
      </c>
      <c r="X178" s="50">
        <v>1.300389</v>
      </c>
      <c r="Y178" s="50">
        <v>0.26666666666666666</v>
      </c>
      <c r="AA178" s="3">
        <v>415</v>
      </c>
      <c r="AD178" s="93" t="str">
        <f>REPLACE(INDEX(GroupVertices[Group], MATCH(Vertices[[#This Row],[Vertex]],GroupVertices[Vertex],0)),1,1,"")</f>
        <v>1</v>
      </c>
      <c r="AE178" s="2"/>
      <c r="AI178" s="3"/>
    </row>
    <row r="179" spans="1:35" x14ac:dyDescent="0.25">
      <c r="A179" s="1" t="s">
        <v>591</v>
      </c>
      <c r="D179">
        <v>2.0666666666666664</v>
      </c>
      <c r="G179" s="51"/>
      <c r="M179">
        <v>4780.17578125</v>
      </c>
      <c r="N179">
        <v>7519.7509765625</v>
      </c>
      <c r="R179" s="49">
        <v>4</v>
      </c>
      <c r="U179" s="50">
        <v>19.319776999999998</v>
      </c>
      <c r="V179" s="50">
        <v>5.6400000000000005E-4</v>
      </c>
      <c r="W179" s="50">
        <v>1.6260000000000001E-3</v>
      </c>
      <c r="X179" s="50">
        <v>0.73926199999999997</v>
      </c>
      <c r="Y179" s="50">
        <v>0.66666666666666663</v>
      </c>
      <c r="AA179" s="3">
        <v>420</v>
      </c>
      <c r="AD179" s="93" t="str">
        <f>REPLACE(INDEX(GroupVertices[Group], MATCH(Vertices[[#This Row],[Vertex]],GroupVertices[Vertex],0)),1,1,"")</f>
        <v>1</v>
      </c>
      <c r="AE179" s="2"/>
      <c r="AI179" s="3"/>
    </row>
    <row r="180" spans="1:35" x14ac:dyDescent="0.25">
      <c r="A180" s="1" t="s">
        <v>593</v>
      </c>
      <c r="D180">
        <v>1.6888888888888889</v>
      </c>
      <c r="G180" s="51"/>
      <c r="M180">
        <v>5943.42822265625</v>
      </c>
      <c r="N180">
        <v>1389.56689453125</v>
      </c>
      <c r="R180" s="49">
        <v>2</v>
      </c>
      <c r="U180" s="50">
        <v>0</v>
      </c>
      <c r="V180" s="50">
        <v>0.5</v>
      </c>
      <c r="W180" s="50">
        <v>0</v>
      </c>
      <c r="X180" s="50">
        <v>0.99999899999999997</v>
      </c>
      <c r="Y180" s="50">
        <v>1</v>
      </c>
      <c r="AA180" s="3">
        <v>422</v>
      </c>
      <c r="AD180" s="93" t="str">
        <f>REPLACE(INDEX(GroupVertices[Group], MATCH(Vertices[[#This Row],[Vertex]],GroupVertices[Vertex],0)),1,1,"")</f>
        <v>21</v>
      </c>
      <c r="AE180" s="2"/>
      <c r="AI180" s="3"/>
    </row>
    <row r="181" spans="1:35" x14ac:dyDescent="0.25">
      <c r="A181" s="1" t="s">
        <v>596</v>
      </c>
      <c r="D181">
        <v>1.5</v>
      </c>
      <c r="G181" s="51"/>
      <c r="M181">
        <v>4735.10986328125</v>
      </c>
      <c r="N181">
        <v>9168.875</v>
      </c>
      <c r="R181" s="49">
        <v>1</v>
      </c>
      <c r="U181" s="50">
        <v>0</v>
      </c>
      <c r="V181" s="50">
        <v>4.7399999999999997E-4</v>
      </c>
      <c r="W181" s="50">
        <v>2.9E-5</v>
      </c>
      <c r="X181" s="50">
        <v>0.33637299999999998</v>
      </c>
      <c r="Y181" s="50">
        <v>0</v>
      </c>
      <c r="AA181" s="3">
        <v>425</v>
      </c>
      <c r="AD181" s="93" t="str">
        <f>REPLACE(INDEX(GroupVertices[Group], MATCH(Vertices[[#This Row],[Vertex]],GroupVertices[Vertex],0)),1,1,"")</f>
        <v>1</v>
      </c>
      <c r="AE181" s="2"/>
      <c r="AI181" s="3"/>
    </row>
    <row r="182" spans="1:35" x14ac:dyDescent="0.25">
      <c r="A182" s="1" t="s">
        <v>597</v>
      </c>
      <c r="D182">
        <v>1.5</v>
      </c>
      <c r="G182" s="51"/>
      <c r="M182">
        <v>4350.5205078125</v>
      </c>
      <c r="N182">
        <v>3662.089599609375</v>
      </c>
      <c r="R182" s="49">
        <v>1</v>
      </c>
      <c r="U182" s="50">
        <v>0</v>
      </c>
      <c r="V182" s="50">
        <v>3.3799999999999998E-4</v>
      </c>
      <c r="W182" s="50">
        <v>9.9999999999999995E-7</v>
      </c>
      <c r="X182" s="50">
        <v>0.44228600000000001</v>
      </c>
      <c r="Y182" s="50">
        <v>0</v>
      </c>
      <c r="AA182" s="3">
        <v>426</v>
      </c>
      <c r="AD182" s="93" t="str">
        <f>REPLACE(INDEX(GroupVertices[Group], MATCH(Vertices[[#This Row],[Vertex]],GroupVertices[Vertex],0)),1,1,"")</f>
        <v>1</v>
      </c>
      <c r="AE182" s="2"/>
      <c r="AI182" s="3"/>
    </row>
    <row r="183" spans="1:35" x14ac:dyDescent="0.25">
      <c r="A183" s="1" t="s">
        <v>406</v>
      </c>
      <c r="D183">
        <v>3.3888888888888888</v>
      </c>
      <c r="G183" s="51"/>
      <c r="M183">
        <v>6662.974609375</v>
      </c>
      <c r="N183">
        <v>7209.75439453125</v>
      </c>
      <c r="R183" s="49">
        <v>11</v>
      </c>
      <c r="U183" s="50">
        <v>3730.3227059999999</v>
      </c>
      <c r="V183" s="50">
        <v>5.9699999999999998E-4</v>
      </c>
      <c r="W183" s="50">
        <v>8.6899999999999998E-4</v>
      </c>
      <c r="X183" s="50">
        <v>2.2095060000000002</v>
      </c>
      <c r="Y183" s="50">
        <v>0.21818181818181817</v>
      </c>
      <c r="AA183" s="3">
        <v>235</v>
      </c>
      <c r="AD183" s="93" t="str">
        <f>REPLACE(INDEX(GroupVertices[Group], MATCH(Vertices[[#This Row],[Vertex]],GroupVertices[Vertex],0)),1,1,"")</f>
        <v>1</v>
      </c>
      <c r="AE183" s="2"/>
      <c r="AI183" s="3"/>
    </row>
    <row r="184" spans="1:35" x14ac:dyDescent="0.25">
      <c r="A184" s="1" t="s">
        <v>604</v>
      </c>
      <c r="D184">
        <v>2.0666666666666664</v>
      </c>
      <c r="G184" s="51"/>
      <c r="M184">
        <v>4462.7451171875</v>
      </c>
      <c r="N184">
        <v>7950.4287109375</v>
      </c>
      <c r="R184" s="49">
        <v>4</v>
      </c>
      <c r="U184" s="50">
        <v>11.810047000000001</v>
      </c>
      <c r="V184" s="50">
        <v>5.6300000000000002E-4</v>
      </c>
      <c r="W184" s="50">
        <v>8.0400000000000003E-4</v>
      </c>
      <c r="X184" s="50">
        <v>0.73160400000000003</v>
      </c>
      <c r="Y184" s="50">
        <v>0.5</v>
      </c>
      <c r="AA184" s="3">
        <v>433</v>
      </c>
      <c r="AD184" s="93" t="str">
        <f>REPLACE(INDEX(GroupVertices[Group], MATCH(Vertices[[#This Row],[Vertex]],GroupVertices[Vertex],0)),1,1,"")</f>
        <v>1</v>
      </c>
      <c r="AE184" s="2"/>
      <c r="AI184" s="3"/>
    </row>
    <row r="185" spans="1:35" x14ac:dyDescent="0.25">
      <c r="A185" s="1" t="s">
        <v>605</v>
      </c>
      <c r="D185">
        <v>1.5</v>
      </c>
      <c r="G185" s="51"/>
      <c r="M185">
        <v>9050.328125</v>
      </c>
      <c r="N185">
        <v>2025.53271484375</v>
      </c>
      <c r="R185" s="49">
        <v>1</v>
      </c>
      <c r="U185" s="50">
        <v>0</v>
      </c>
      <c r="V185" s="50">
        <v>1</v>
      </c>
      <c r="W185" s="50">
        <v>0</v>
      </c>
      <c r="X185" s="50">
        <v>0.99999899999999997</v>
      </c>
      <c r="Y185" s="50">
        <v>0</v>
      </c>
      <c r="AA185" s="3">
        <v>434</v>
      </c>
      <c r="AD185" s="93" t="str">
        <f>REPLACE(INDEX(GroupVertices[Group], MATCH(Vertices[[#This Row],[Vertex]],GroupVertices[Vertex],0)),1,1,"")</f>
        <v>59</v>
      </c>
      <c r="AE185" s="2"/>
      <c r="AI185" s="3"/>
    </row>
    <row r="186" spans="1:35" x14ac:dyDescent="0.25">
      <c r="A186" s="1" t="s">
        <v>607</v>
      </c>
      <c r="D186">
        <v>1.8777777777777778</v>
      </c>
      <c r="G186" s="51"/>
      <c r="M186">
        <v>5621.68896484375</v>
      </c>
      <c r="N186">
        <v>3483.551513671875</v>
      </c>
      <c r="R186" s="49">
        <v>3</v>
      </c>
      <c r="U186" s="50">
        <v>0</v>
      </c>
      <c r="V186" s="50">
        <v>3.9300000000000001E-4</v>
      </c>
      <c r="W186" s="50">
        <v>3.6400000000000001E-4</v>
      </c>
      <c r="X186" s="50">
        <v>0.688693</v>
      </c>
      <c r="Y186" s="50">
        <v>1</v>
      </c>
      <c r="AA186" s="3">
        <v>436</v>
      </c>
      <c r="AD186" s="93" t="str">
        <f>REPLACE(INDEX(GroupVertices[Group], MATCH(Vertices[[#This Row],[Vertex]],GroupVertices[Vertex],0)),1,1,"")</f>
        <v>1</v>
      </c>
      <c r="AE186" s="2"/>
      <c r="AI186" s="3"/>
    </row>
    <row r="187" spans="1:35" x14ac:dyDescent="0.25">
      <c r="A187" s="1" t="s">
        <v>262</v>
      </c>
      <c r="D187">
        <v>3.5777777777777779</v>
      </c>
      <c r="G187" s="51"/>
      <c r="M187">
        <v>3723.515380859375</v>
      </c>
      <c r="N187">
        <v>5357.97265625</v>
      </c>
      <c r="R187" s="49">
        <v>12</v>
      </c>
      <c r="U187" s="50">
        <v>2361</v>
      </c>
      <c r="V187" s="50">
        <v>4.8299999999999998E-4</v>
      </c>
      <c r="W187" s="50">
        <v>4.8979999999999996E-3</v>
      </c>
      <c r="X187" s="50">
        <v>2.0955330000000001</v>
      </c>
      <c r="Y187" s="50">
        <v>0.37878787878787878</v>
      </c>
      <c r="AA187" s="3">
        <v>90</v>
      </c>
      <c r="AD187" s="93" t="str">
        <f>REPLACE(INDEX(GroupVertices[Group], MATCH(Vertices[[#This Row],[Vertex]],GroupVertices[Vertex],0)),1,1,"")</f>
        <v>1</v>
      </c>
      <c r="AE187" s="2"/>
      <c r="AI187" s="3"/>
    </row>
    <row r="188" spans="1:35" x14ac:dyDescent="0.25">
      <c r="A188" s="1" t="s">
        <v>610</v>
      </c>
      <c r="D188">
        <v>1.8777777777777778</v>
      </c>
      <c r="G188" s="51"/>
      <c r="M188">
        <v>3702.2958984375</v>
      </c>
      <c r="N188">
        <v>6587.78466796875</v>
      </c>
      <c r="R188" s="49">
        <v>3</v>
      </c>
      <c r="U188" s="50">
        <v>145.74509900000001</v>
      </c>
      <c r="V188" s="50">
        <v>4.64E-4</v>
      </c>
      <c r="W188" s="50">
        <v>2.5000000000000001E-5</v>
      </c>
      <c r="X188" s="50">
        <v>0.76775899999999997</v>
      </c>
      <c r="Y188" s="50">
        <v>0.66666666666666663</v>
      </c>
      <c r="AA188" s="3">
        <v>439</v>
      </c>
      <c r="AD188" s="93" t="str">
        <f>REPLACE(INDEX(GroupVertices[Group], MATCH(Vertices[[#This Row],[Vertex]],GroupVertices[Vertex],0)),1,1,"")</f>
        <v>1</v>
      </c>
      <c r="AE188" s="2"/>
      <c r="AI188" s="3"/>
    </row>
    <row r="189" spans="1:35" x14ac:dyDescent="0.25">
      <c r="A189" s="1" t="s">
        <v>612</v>
      </c>
      <c r="D189">
        <v>1.5</v>
      </c>
      <c r="G189" s="51"/>
      <c r="M189">
        <v>7456.79052734375</v>
      </c>
      <c r="N189">
        <v>3483.47509765625</v>
      </c>
      <c r="R189" s="49">
        <v>1</v>
      </c>
      <c r="U189" s="50">
        <v>0</v>
      </c>
      <c r="V189" s="50">
        <v>3.8299999999999999E-4</v>
      </c>
      <c r="W189" s="50">
        <v>3.0000000000000001E-6</v>
      </c>
      <c r="X189" s="50">
        <v>0.40445599999999998</v>
      </c>
      <c r="Y189" s="50">
        <v>0</v>
      </c>
      <c r="AA189" s="3">
        <v>441</v>
      </c>
      <c r="AD189" s="93" t="str">
        <f>REPLACE(INDEX(GroupVertices[Group], MATCH(Vertices[[#This Row],[Vertex]],GroupVertices[Vertex],0)),1,1,"")</f>
        <v>1</v>
      </c>
      <c r="AE189" s="2"/>
      <c r="AI189" s="3"/>
    </row>
    <row r="190" spans="1:35" x14ac:dyDescent="0.25">
      <c r="A190" s="1" t="s">
        <v>613</v>
      </c>
      <c r="D190">
        <v>1.5</v>
      </c>
      <c r="G190" s="51"/>
      <c r="M190">
        <v>5619.76220703125</v>
      </c>
      <c r="N190">
        <v>8288.955078125</v>
      </c>
      <c r="R190" s="49">
        <v>1</v>
      </c>
      <c r="U190" s="50">
        <v>0</v>
      </c>
      <c r="V190" s="50">
        <v>4.28E-4</v>
      </c>
      <c r="W190" s="50">
        <v>2.8E-5</v>
      </c>
      <c r="X190" s="50">
        <v>0.37045499999999998</v>
      </c>
      <c r="Y190" s="50">
        <v>0</v>
      </c>
      <c r="AA190" s="3">
        <v>442</v>
      </c>
      <c r="AD190" s="93" t="str">
        <f>REPLACE(INDEX(GroupVertices[Group], MATCH(Vertices[[#This Row],[Vertex]],GroupVertices[Vertex],0)),1,1,"")</f>
        <v>1</v>
      </c>
      <c r="AE190" s="2"/>
      <c r="AI190" s="3"/>
    </row>
    <row r="191" spans="1:35" x14ac:dyDescent="0.25">
      <c r="A191" s="1" t="s">
        <v>214</v>
      </c>
      <c r="D191">
        <v>4.1444444444444439</v>
      </c>
      <c r="G191" s="51"/>
      <c r="M191">
        <v>4786.41064453125</v>
      </c>
      <c r="N191">
        <v>5591.1455078125</v>
      </c>
      <c r="R191" s="49">
        <v>15</v>
      </c>
      <c r="U191" s="50">
        <v>0</v>
      </c>
      <c r="V191" s="50">
        <v>5.3300000000000005E-4</v>
      </c>
      <c r="W191" s="50">
        <v>3.9079999999999997E-2</v>
      </c>
      <c r="X191" s="50">
        <v>1.5358160000000001</v>
      </c>
      <c r="Y191" s="50">
        <v>1</v>
      </c>
      <c r="AA191" s="3">
        <v>42</v>
      </c>
      <c r="AD191" s="93" t="str">
        <f>REPLACE(INDEX(GroupVertices[Group], MATCH(Vertices[[#This Row],[Vertex]],GroupVertices[Vertex],0)),1,1,"")</f>
        <v>1</v>
      </c>
      <c r="AE191" s="2"/>
      <c r="AI191" s="3"/>
    </row>
    <row r="192" spans="1:35" x14ac:dyDescent="0.25">
      <c r="A192" s="1" t="s">
        <v>215</v>
      </c>
      <c r="D192">
        <v>4.1444444444444439</v>
      </c>
      <c r="G192" s="51"/>
      <c r="M192">
        <v>4771.12841796875</v>
      </c>
      <c r="N192">
        <v>6243.04345703125</v>
      </c>
      <c r="R192" s="49">
        <v>15</v>
      </c>
      <c r="U192" s="50">
        <v>0</v>
      </c>
      <c r="V192" s="50">
        <v>5.3300000000000005E-4</v>
      </c>
      <c r="W192" s="50">
        <v>3.9079999999999997E-2</v>
      </c>
      <c r="X192" s="50">
        <v>1.5358160000000001</v>
      </c>
      <c r="Y192" s="50">
        <v>1</v>
      </c>
      <c r="AA192" s="3">
        <v>43</v>
      </c>
      <c r="AD192" s="93" t="str">
        <f>REPLACE(INDEX(GroupVertices[Group], MATCH(Vertices[[#This Row],[Vertex]],GroupVertices[Vertex],0)),1,1,"")</f>
        <v>1</v>
      </c>
      <c r="AE192" s="2"/>
      <c r="AI192" s="3"/>
    </row>
    <row r="193" spans="1:35" x14ac:dyDescent="0.25">
      <c r="A193" s="1" t="s">
        <v>614</v>
      </c>
      <c r="D193">
        <v>1.5</v>
      </c>
      <c r="G193" s="51"/>
      <c r="M193">
        <v>1744.505859375</v>
      </c>
      <c r="N193">
        <v>3942.2861328125</v>
      </c>
      <c r="R193" s="49">
        <v>1</v>
      </c>
      <c r="U193" s="50">
        <v>0</v>
      </c>
      <c r="V193" s="50">
        <v>3.77E-4</v>
      </c>
      <c r="W193" s="50">
        <v>2.34E-4</v>
      </c>
      <c r="X193" s="50">
        <v>0.31933299999999998</v>
      </c>
      <c r="Y193" s="50">
        <v>0</v>
      </c>
      <c r="AA193" s="3">
        <v>443</v>
      </c>
      <c r="AD193" s="93" t="str">
        <f>REPLACE(INDEX(GroupVertices[Group], MATCH(Vertices[[#This Row],[Vertex]],GroupVertices[Vertex],0)),1,1,"")</f>
        <v>1</v>
      </c>
      <c r="AE193" s="2"/>
      <c r="AI193" s="3"/>
    </row>
    <row r="194" spans="1:35" x14ac:dyDescent="0.25">
      <c r="A194" s="1" t="s">
        <v>533</v>
      </c>
      <c r="D194">
        <v>2.6333333333333333</v>
      </c>
      <c r="G194" s="51"/>
      <c r="M194">
        <v>2505.87451171875</v>
      </c>
      <c r="N194">
        <v>4641.32177734375</v>
      </c>
      <c r="R194" s="49">
        <v>7</v>
      </c>
      <c r="U194" s="50">
        <v>1659.0658940000001</v>
      </c>
      <c r="V194" s="50">
        <v>5.0600000000000005E-4</v>
      </c>
      <c r="W194" s="50">
        <v>4.1E-5</v>
      </c>
      <c r="X194" s="50">
        <v>1.2698480000000001</v>
      </c>
      <c r="Y194" s="50">
        <v>0.7142857142857143</v>
      </c>
      <c r="AA194" s="3">
        <v>362</v>
      </c>
      <c r="AD194" s="93" t="str">
        <f>REPLACE(INDEX(GroupVertices[Group], MATCH(Vertices[[#This Row],[Vertex]],GroupVertices[Vertex],0)),1,1,"")</f>
        <v>1</v>
      </c>
      <c r="AE194" s="2"/>
      <c r="AI194" s="3"/>
    </row>
    <row r="195" spans="1:35" x14ac:dyDescent="0.25">
      <c r="A195" s="1" t="s">
        <v>263</v>
      </c>
      <c r="D195">
        <v>2.0666666666666664</v>
      </c>
      <c r="G195" s="51"/>
      <c r="M195">
        <v>4764.2373046875</v>
      </c>
      <c r="N195">
        <v>3312.78466796875</v>
      </c>
      <c r="R195" s="49">
        <v>4</v>
      </c>
      <c r="U195" s="50">
        <v>0</v>
      </c>
      <c r="V195" s="50">
        <v>4.5899999999999999E-4</v>
      </c>
      <c r="W195" s="50">
        <v>3.6059999999999998E-3</v>
      </c>
      <c r="X195" s="50">
        <v>0.73730200000000001</v>
      </c>
      <c r="Y195" s="50">
        <v>1</v>
      </c>
      <c r="AA195" s="3">
        <v>91</v>
      </c>
      <c r="AD195" s="93" t="str">
        <f>REPLACE(INDEX(GroupVertices[Group], MATCH(Vertices[[#This Row],[Vertex]],GroupVertices[Vertex],0)),1,1,"")</f>
        <v>1</v>
      </c>
      <c r="AE195" s="2"/>
      <c r="AI195" s="3"/>
    </row>
    <row r="196" spans="1:35" x14ac:dyDescent="0.25">
      <c r="A196" s="1" t="s">
        <v>264</v>
      </c>
      <c r="D196">
        <v>3.7666666666666666</v>
      </c>
      <c r="G196" s="51"/>
      <c r="M196">
        <v>4653.69677734375</v>
      </c>
      <c r="N196">
        <v>6507.7255859375</v>
      </c>
      <c r="R196" s="49">
        <v>13</v>
      </c>
      <c r="U196" s="50">
        <v>1922.6461429999999</v>
      </c>
      <c r="V196" s="50">
        <v>4.8999999999999998E-4</v>
      </c>
      <c r="W196" s="50">
        <v>4.9690000000000003E-3</v>
      </c>
      <c r="X196" s="50">
        <v>1.908196</v>
      </c>
      <c r="Y196" s="50">
        <v>0.46153846153846156</v>
      </c>
      <c r="AA196" s="3">
        <v>92</v>
      </c>
      <c r="AD196" s="93" t="str">
        <f>REPLACE(INDEX(GroupVertices[Group], MATCH(Vertices[[#This Row],[Vertex]],GroupVertices[Vertex],0)),1,1,"")</f>
        <v>1</v>
      </c>
      <c r="AE196" s="2"/>
      <c r="AI196" s="3"/>
    </row>
    <row r="197" spans="1:35" x14ac:dyDescent="0.25">
      <c r="A197" s="1" t="s">
        <v>553</v>
      </c>
      <c r="D197">
        <v>1.6888888888888889</v>
      </c>
      <c r="G197" s="51"/>
      <c r="M197">
        <v>5165.517578125</v>
      </c>
      <c r="N197">
        <v>463.18896484375</v>
      </c>
      <c r="R197" s="49">
        <v>2</v>
      </c>
      <c r="U197" s="50">
        <v>0</v>
      </c>
      <c r="V197" s="50">
        <v>0.5</v>
      </c>
      <c r="W197" s="50">
        <v>0</v>
      </c>
      <c r="X197" s="50">
        <v>0.99999899999999997</v>
      </c>
      <c r="Y197" s="50">
        <v>1</v>
      </c>
      <c r="AA197" s="3">
        <v>382</v>
      </c>
      <c r="AD197" s="93" t="str">
        <f>REPLACE(INDEX(GroupVertices[Group], MATCH(Vertices[[#This Row],[Vertex]],GroupVertices[Vertex],0)),1,1,"")</f>
        <v>14</v>
      </c>
      <c r="AE197" s="2"/>
      <c r="AI197" s="3"/>
    </row>
    <row r="198" spans="1:35" x14ac:dyDescent="0.25">
      <c r="A198" s="1" t="s">
        <v>618</v>
      </c>
      <c r="D198">
        <v>1.8777777777777778</v>
      </c>
      <c r="G198" s="51"/>
      <c r="M198">
        <v>8493.734375</v>
      </c>
      <c r="N198">
        <v>7180.6630859375</v>
      </c>
      <c r="R198" s="49">
        <v>3</v>
      </c>
      <c r="U198" s="50">
        <v>475</v>
      </c>
      <c r="V198" s="50">
        <v>4.3100000000000001E-4</v>
      </c>
      <c r="W198" s="50">
        <v>2.9E-5</v>
      </c>
      <c r="X198" s="50">
        <v>0.94091999999999998</v>
      </c>
      <c r="Y198" s="50">
        <v>0.33333333333333331</v>
      </c>
      <c r="AA198" s="3">
        <v>447</v>
      </c>
      <c r="AD198" s="93" t="str">
        <f>REPLACE(INDEX(GroupVertices[Group], MATCH(Vertices[[#This Row],[Vertex]],GroupVertices[Vertex],0)),1,1,"")</f>
        <v>1</v>
      </c>
      <c r="AE198" s="2"/>
      <c r="AI198" s="3"/>
    </row>
    <row r="199" spans="1:35" x14ac:dyDescent="0.25">
      <c r="A199" s="1" t="s">
        <v>265</v>
      </c>
      <c r="D199">
        <v>1.6888888888888889</v>
      </c>
      <c r="G199" s="51"/>
      <c r="M199">
        <v>2003.25830078125</v>
      </c>
      <c r="N199">
        <v>6251.0263671875</v>
      </c>
      <c r="R199" s="49">
        <v>2</v>
      </c>
      <c r="U199" s="50">
        <v>0</v>
      </c>
      <c r="V199" s="50">
        <v>4.5800000000000002E-4</v>
      </c>
      <c r="W199" s="50">
        <v>5.4539999999999996E-3</v>
      </c>
      <c r="X199" s="50">
        <v>0.34385199999999999</v>
      </c>
      <c r="Y199" s="50">
        <v>1</v>
      </c>
      <c r="AA199" s="3">
        <v>93</v>
      </c>
      <c r="AD199" s="93" t="str">
        <f>REPLACE(INDEX(GroupVertices[Group], MATCH(Vertices[[#This Row],[Vertex]],GroupVertices[Vertex],0)),1,1,"")</f>
        <v>1</v>
      </c>
      <c r="AE199" s="2"/>
      <c r="AI199" s="3"/>
    </row>
    <row r="200" spans="1:35" x14ac:dyDescent="0.25">
      <c r="A200" s="1" t="s">
        <v>194</v>
      </c>
      <c r="D200">
        <v>1.8777777777777778</v>
      </c>
      <c r="G200" s="51"/>
      <c r="M200">
        <v>6384.22998046875</v>
      </c>
      <c r="N200">
        <v>8077.13232421875</v>
      </c>
      <c r="R200" s="49">
        <v>3</v>
      </c>
      <c r="U200" s="50">
        <v>0</v>
      </c>
      <c r="V200" s="50">
        <v>4.2200000000000001E-4</v>
      </c>
      <c r="W200" s="50">
        <v>6.0000000000000002E-6</v>
      </c>
      <c r="X200" s="50">
        <v>0.73018400000000006</v>
      </c>
      <c r="Y200" s="50">
        <v>1</v>
      </c>
      <c r="AA200" s="3">
        <v>22</v>
      </c>
      <c r="AD200" s="93" t="str">
        <f>REPLACE(INDEX(GroupVertices[Group], MATCH(Vertices[[#This Row],[Vertex]],GroupVertices[Vertex],0)),1,1,"")</f>
        <v>1</v>
      </c>
      <c r="AE200" s="2"/>
      <c r="AI200" s="3"/>
    </row>
    <row r="201" spans="1:35" x14ac:dyDescent="0.25">
      <c r="A201" s="1" t="s">
        <v>560</v>
      </c>
      <c r="D201">
        <v>2.0666666666666664</v>
      </c>
      <c r="G201" s="51"/>
      <c r="M201">
        <v>6245.80029296875</v>
      </c>
      <c r="N201">
        <v>4823.53955078125</v>
      </c>
      <c r="R201" s="49">
        <v>4</v>
      </c>
      <c r="U201" s="50">
        <v>0</v>
      </c>
      <c r="V201" s="50">
        <v>5.4100000000000003E-4</v>
      </c>
      <c r="W201" s="50">
        <v>3.5799999999999997E-4</v>
      </c>
      <c r="X201" s="50">
        <v>0.75652900000000001</v>
      </c>
      <c r="Y201" s="50">
        <v>1</v>
      </c>
      <c r="AA201" s="3">
        <v>389</v>
      </c>
      <c r="AD201" s="93" t="str">
        <f>REPLACE(INDEX(GroupVertices[Group], MATCH(Vertices[[#This Row],[Vertex]],GroupVertices[Vertex],0)),1,1,"")</f>
        <v>1</v>
      </c>
      <c r="AE201" s="2"/>
      <c r="AI201" s="3"/>
    </row>
    <row r="202" spans="1:35" x14ac:dyDescent="0.25">
      <c r="A202" s="1" t="s">
        <v>620</v>
      </c>
      <c r="D202">
        <v>1.5</v>
      </c>
      <c r="G202" s="51"/>
      <c r="M202">
        <v>6783.0029296875</v>
      </c>
      <c r="N202">
        <v>1157.972412109375</v>
      </c>
      <c r="R202" s="49">
        <v>1</v>
      </c>
      <c r="U202" s="50">
        <v>0</v>
      </c>
      <c r="V202" s="50">
        <v>1</v>
      </c>
      <c r="W202" s="50">
        <v>0</v>
      </c>
      <c r="X202" s="50">
        <v>0.99999899999999997</v>
      </c>
      <c r="Y202" s="50">
        <v>0</v>
      </c>
      <c r="AA202" s="3">
        <v>449</v>
      </c>
      <c r="AD202" s="93" t="str">
        <f>REPLACE(INDEX(GroupVertices[Group], MATCH(Vertices[[#This Row],[Vertex]],GroupVertices[Vertex],0)),1,1,"")</f>
        <v>61</v>
      </c>
      <c r="AE202" s="2"/>
      <c r="AI202" s="3"/>
    </row>
    <row r="203" spans="1:35" x14ac:dyDescent="0.25">
      <c r="A203" s="1" t="s">
        <v>615</v>
      </c>
      <c r="D203">
        <v>2.4444444444444446</v>
      </c>
      <c r="G203" s="51"/>
      <c r="M203">
        <v>4258.16064453125</v>
      </c>
      <c r="N203">
        <v>6781.72119140625</v>
      </c>
      <c r="R203" s="49">
        <v>6</v>
      </c>
      <c r="U203" s="50">
        <v>0</v>
      </c>
      <c r="V203" s="50">
        <v>4.1800000000000002E-4</v>
      </c>
      <c r="W203" s="50">
        <v>4.8000000000000001E-4</v>
      </c>
      <c r="X203" s="50">
        <v>0.95501999999999998</v>
      </c>
      <c r="Y203" s="50">
        <v>1</v>
      </c>
      <c r="AA203" s="3">
        <v>444</v>
      </c>
      <c r="AD203" s="93" t="str">
        <f>REPLACE(INDEX(GroupVertices[Group], MATCH(Vertices[[#This Row],[Vertex]],GroupVertices[Vertex],0)),1,1,"")</f>
        <v>1</v>
      </c>
      <c r="AE203" s="2"/>
      <c r="AI203" s="3"/>
    </row>
    <row r="204" spans="1:35" x14ac:dyDescent="0.25">
      <c r="A204" s="1" t="s">
        <v>295</v>
      </c>
      <c r="D204">
        <v>2.0666666666666664</v>
      </c>
      <c r="G204" s="51"/>
      <c r="M204">
        <v>3301.3720703125</v>
      </c>
      <c r="N204">
        <v>1855.673583984375</v>
      </c>
      <c r="R204" s="49">
        <v>4</v>
      </c>
      <c r="U204" s="50">
        <v>5</v>
      </c>
      <c r="V204" s="50">
        <v>0.25</v>
      </c>
      <c r="W204" s="50">
        <v>0</v>
      </c>
      <c r="X204" s="50">
        <v>1.9306859999999999</v>
      </c>
      <c r="Y204" s="50">
        <v>0.16666666666666666</v>
      </c>
      <c r="AA204" s="3">
        <v>123</v>
      </c>
      <c r="AD204" s="93" t="str">
        <f>REPLACE(INDEX(GroupVertices[Group], MATCH(Vertices[[#This Row],[Vertex]],GroupVertices[Vertex],0)),1,1,"")</f>
        <v>7</v>
      </c>
      <c r="AE204" s="2"/>
      <c r="AI204" s="3"/>
    </row>
    <row r="205" spans="1:35" x14ac:dyDescent="0.25">
      <c r="A205" s="1" t="s">
        <v>624</v>
      </c>
      <c r="D205">
        <v>1.6888888888888889</v>
      </c>
      <c r="G205" s="51"/>
      <c r="M205">
        <v>5921.58056640625</v>
      </c>
      <c r="N205">
        <v>9175.8046875</v>
      </c>
      <c r="R205" s="49">
        <v>2</v>
      </c>
      <c r="U205" s="50">
        <v>0</v>
      </c>
      <c r="V205" s="50">
        <v>4.55E-4</v>
      </c>
      <c r="W205" s="50">
        <v>5.3000000000000001E-5</v>
      </c>
      <c r="X205" s="50">
        <v>0.62451400000000001</v>
      </c>
      <c r="Y205" s="50">
        <v>1</v>
      </c>
      <c r="AA205" s="3">
        <v>453</v>
      </c>
      <c r="AD205" s="93" t="str">
        <f>REPLACE(INDEX(GroupVertices[Group], MATCH(Vertices[[#This Row],[Vertex]],GroupVertices[Vertex],0)),1,1,"")</f>
        <v>1</v>
      </c>
      <c r="AE205" s="2"/>
      <c r="AI205" s="3"/>
    </row>
    <row r="206" spans="1:35" x14ac:dyDescent="0.25">
      <c r="A206" s="1" t="s">
        <v>202</v>
      </c>
      <c r="D206">
        <v>2.2555555555555555</v>
      </c>
      <c r="G206" s="51"/>
      <c r="M206">
        <v>5367.1396484375</v>
      </c>
      <c r="N206">
        <v>5861.689453125</v>
      </c>
      <c r="R206" s="49">
        <v>5</v>
      </c>
      <c r="U206" s="50">
        <v>0</v>
      </c>
      <c r="V206" s="50">
        <v>5.7899999999999998E-4</v>
      </c>
      <c r="W206" s="50">
        <v>4.4780000000000002E-3</v>
      </c>
      <c r="X206" s="50">
        <v>0.847634</v>
      </c>
      <c r="Y206" s="50">
        <v>1</v>
      </c>
      <c r="AA206" s="3">
        <v>30</v>
      </c>
      <c r="AD206" s="93" t="str">
        <f>REPLACE(INDEX(GroupVertices[Group], MATCH(Vertices[[#This Row],[Vertex]],GroupVertices[Vertex],0)),1,1,"")</f>
        <v>1</v>
      </c>
      <c r="AE206" s="2"/>
      <c r="AI206" s="3"/>
    </row>
    <row r="207" spans="1:35" x14ac:dyDescent="0.25">
      <c r="A207" s="1" t="s">
        <v>266</v>
      </c>
      <c r="D207">
        <v>2.0666666666666664</v>
      </c>
      <c r="G207" s="51"/>
      <c r="M207">
        <v>5845.1171875</v>
      </c>
      <c r="N207">
        <v>3376.204833984375</v>
      </c>
      <c r="R207" s="49">
        <v>4</v>
      </c>
      <c r="U207" s="50">
        <v>0</v>
      </c>
      <c r="V207" s="50">
        <v>4.5899999999999999E-4</v>
      </c>
      <c r="W207" s="50">
        <v>3.6059999999999998E-3</v>
      </c>
      <c r="X207" s="50">
        <v>0.73730200000000001</v>
      </c>
      <c r="Y207" s="50">
        <v>1</v>
      </c>
      <c r="AA207" s="3">
        <v>94</v>
      </c>
      <c r="AD207" s="93" t="str">
        <f>REPLACE(INDEX(GroupVertices[Group], MATCH(Vertices[[#This Row],[Vertex]],GroupVertices[Vertex],0)),1,1,"")</f>
        <v>1</v>
      </c>
      <c r="AE207" s="2"/>
      <c r="AI207" s="3"/>
    </row>
    <row r="208" spans="1:35" x14ac:dyDescent="0.25">
      <c r="A208" s="1" t="s">
        <v>358</v>
      </c>
      <c r="D208">
        <v>2.0666666666666664</v>
      </c>
      <c r="G208" s="51"/>
      <c r="M208">
        <v>6852.58056640625</v>
      </c>
      <c r="N208">
        <v>6207.2265625</v>
      </c>
      <c r="R208" s="49">
        <v>4</v>
      </c>
      <c r="U208" s="50">
        <v>2355</v>
      </c>
      <c r="V208" s="50">
        <v>4.5800000000000002E-4</v>
      </c>
      <c r="W208" s="50">
        <v>3.4E-5</v>
      </c>
      <c r="X208" s="50">
        <v>1.0777460000000001</v>
      </c>
      <c r="Y208" s="50">
        <v>0.5</v>
      </c>
      <c r="AA208" s="3">
        <v>186</v>
      </c>
      <c r="AD208" s="93" t="str">
        <f>REPLACE(INDEX(GroupVertices[Group], MATCH(Vertices[[#This Row],[Vertex]],GroupVertices[Vertex],0)),1,1,"")</f>
        <v>1</v>
      </c>
      <c r="AE208" s="2"/>
      <c r="AI208" s="3"/>
    </row>
    <row r="209" spans="1:35" x14ac:dyDescent="0.25">
      <c r="A209" s="1" t="s">
        <v>545</v>
      </c>
      <c r="D209">
        <v>1.5</v>
      </c>
      <c r="G209" s="51"/>
      <c r="M209">
        <v>8822.6474609375</v>
      </c>
      <c r="N209">
        <v>1161.6485595703125</v>
      </c>
      <c r="R209" s="49">
        <v>1</v>
      </c>
      <c r="U209" s="50">
        <v>0</v>
      </c>
      <c r="V209" s="50">
        <v>1</v>
      </c>
      <c r="W209" s="50">
        <v>0</v>
      </c>
      <c r="X209" s="50">
        <v>0.99999899999999997</v>
      </c>
      <c r="Y209" s="50">
        <v>0</v>
      </c>
      <c r="AA209" s="3">
        <v>374</v>
      </c>
      <c r="AD209" s="93" t="str">
        <f>REPLACE(INDEX(GroupVertices[Group], MATCH(Vertices[[#This Row],[Vertex]],GroupVertices[Vertex],0)),1,1,"")</f>
        <v>46</v>
      </c>
      <c r="AE209" s="2"/>
      <c r="AI209" s="3"/>
    </row>
    <row r="210" spans="1:35" x14ac:dyDescent="0.25">
      <c r="A210" s="1" t="s">
        <v>418</v>
      </c>
      <c r="D210">
        <v>1.6888888888888889</v>
      </c>
      <c r="G210" s="51"/>
      <c r="M210">
        <v>4862.80908203125</v>
      </c>
      <c r="N210">
        <v>9014.935546875</v>
      </c>
      <c r="R210" s="49">
        <v>2</v>
      </c>
      <c r="U210" s="50">
        <v>475</v>
      </c>
      <c r="V210" s="50">
        <v>4.6000000000000001E-4</v>
      </c>
      <c r="W210" s="50">
        <v>3.6000000000000001E-5</v>
      </c>
      <c r="X210" s="50">
        <v>0.67481400000000002</v>
      </c>
      <c r="Y210" s="50">
        <v>0</v>
      </c>
      <c r="AA210" s="3">
        <v>247</v>
      </c>
      <c r="AD210" s="93" t="str">
        <f>REPLACE(INDEX(GroupVertices[Group], MATCH(Vertices[[#This Row],[Vertex]],GroupVertices[Vertex],0)),1,1,"")</f>
        <v>1</v>
      </c>
      <c r="AE210" s="2"/>
      <c r="AI210" s="3"/>
    </row>
    <row r="211" spans="1:35" x14ac:dyDescent="0.25">
      <c r="A211" s="1" t="s">
        <v>629</v>
      </c>
      <c r="D211">
        <v>1.6888888888888889</v>
      </c>
      <c r="G211" s="51"/>
      <c r="M211">
        <v>4401.8369140625</v>
      </c>
      <c r="N211">
        <v>2507.102294921875</v>
      </c>
      <c r="R211" s="49">
        <v>2</v>
      </c>
      <c r="U211" s="50">
        <v>0</v>
      </c>
      <c r="V211" s="50">
        <v>0.5</v>
      </c>
      <c r="W211" s="50">
        <v>0</v>
      </c>
      <c r="X211" s="50">
        <v>0.99999899999999997</v>
      </c>
      <c r="Y211" s="50">
        <v>1</v>
      </c>
      <c r="AA211" s="3">
        <v>458</v>
      </c>
      <c r="AD211" s="93" t="str">
        <f>REPLACE(INDEX(GroupVertices[Group], MATCH(Vertices[[#This Row],[Vertex]],GroupVertices[Vertex],0)),1,1,"")</f>
        <v>23</v>
      </c>
      <c r="AE211" s="2"/>
      <c r="AI211" s="3"/>
    </row>
    <row r="212" spans="1:35" x14ac:dyDescent="0.25">
      <c r="A212" s="1" t="s">
        <v>632</v>
      </c>
      <c r="D212">
        <v>1.6888888888888889</v>
      </c>
      <c r="G212" s="51"/>
      <c r="M212">
        <v>4948.1728515625</v>
      </c>
      <c r="N212">
        <v>4681.32275390625</v>
      </c>
      <c r="R212" s="49">
        <v>2</v>
      </c>
      <c r="U212" s="50">
        <v>0</v>
      </c>
      <c r="V212" s="50">
        <v>4.7399999999999997E-4</v>
      </c>
      <c r="W212" s="50">
        <v>5.5999999999999999E-5</v>
      </c>
      <c r="X212" s="50">
        <v>0.58759899999999998</v>
      </c>
      <c r="Y212" s="50">
        <v>1</v>
      </c>
      <c r="AA212" s="3">
        <v>461</v>
      </c>
      <c r="AD212" s="93" t="str">
        <f>REPLACE(INDEX(GroupVertices[Group], MATCH(Vertices[[#This Row],[Vertex]],GroupVertices[Vertex],0)),1,1,"")</f>
        <v>1</v>
      </c>
      <c r="AE212" s="2"/>
      <c r="AI212" s="3"/>
    </row>
    <row r="213" spans="1:35" x14ac:dyDescent="0.25">
      <c r="A213" s="1" t="s">
        <v>447</v>
      </c>
      <c r="D213">
        <v>2.4444444444444446</v>
      </c>
      <c r="G213" s="51"/>
      <c r="M213">
        <v>4431.31298828125</v>
      </c>
      <c r="N213">
        <v>8074.97705078125</v>
      </c>
      <c r="R213" s="49">
        <v>6</v>
      </c>
      <c r="U213" s="50">
        <v>0</v>
      </c>
      <c r="V213" s="50">
        <v>4.8200000000000001E-4</v>
      </c>
      <c r="W213" s="50">
        <v>3.4200000000000002E-4</v>
      </c>
      <c r="X213" s="50">
        <v>1.0926480000000001</v>
      </c>
      <c r="Y213" s="50">
        <v>1</v>
      </c>
      <c r="AA213" s="3">
        <v>276</v>
      </c>
      <c r="AD213" s="93" t="str">
        <f>REPLACE(INDEX(GroupVertices[Group], MATCH(Vertices[[#This Row],[Vertex]],GroupVertices[Vertex],0)),1,1,"")</f>
        <v>1</v>
      </c>
      <c r="AE213" s="2"/>
      <c r="AI213" s="3"/>
    </row>
    <row r="214" spans="1:35" x14ac:dyDescent="0.25">
      <c r="A214" s="1" t="s">
        <v>634</v>
      </c>
      <c r="D214">
        <v>1.5</v>
      </c>
      <c r="G214" s="51"/>
      <c r="M214">
        <v>6783.0029296875</v>
      </c>
      <c r="N214">
        <v>246.29890441894531</v>
      </c>
      <c r="R214" s="49">
        <v>1</v>
      </c>
      <c r="U214" s="50">
        <v>0</v>
      </c>
      <c r="V214" s="50">
        <v>1</v>
      </c>
      <c r="W214" s="50">
        <v>0</v>
      </c>
      <c r="X214" s="50">
        <v>0.99999899999999997</v>
      </c>
      <c r="Y214" s="50">
        <v>0</v>
      </c>
      <c r="AA214" s="3">
        <v>463</v>
      </c>
      <c r="AD214" s="93" t="str">
        <f>REPLACE(INDEX(GroupVertices[Group], MATCH(Vertices[[#This Row],[Vertex]],GroupVertices[Vertex],0)),1,1,"")</f>
        <v>63</v>
      </c>
      <c r="AE214" s="2"/>
      <c r="AI214" s="3"/>
    </row>
    <row r="215" spans="1:35" x14ac:dyDescent="0.25">
      <c r="A215" s="1" t="s">
        <v>599</v>
      </c>
      <c r="D215">
        <v>2.2555555555555555</v>
      </c>
      <c r="G215" s="51"/>
      <c r="M215">
        <v>5419.29443359375</v>
      </c>
      <c r="N215">
        <v>8049.69287109375</v>
      </c>
      <c r="R215" s="49">
        <v>5</v>
      </c>
      <c r="U215" s="50">
        <v>365.45588199999997</v>
      </c>
      <c r="V215" s="50">
        <v>5.1000000000000004E-4</v>
      </c>
      <c r="W215" s="50">
        <v>2.4899999999999998E-4</v>
      </c>
      <c r="X215" s="50">
        <v>1.04759</v>
      </c>
      <c r="Y215" s="50">
        <v>0.4</v>
      </c>
      <c r="AA215" s="3">
        <v>428</v>
      </c>
      <c r="AD215" s="93" t="str">
        <f>REPLACE(INDEX(GroupVertices[Group], MATCH(Vertices[[#This Row],[Vertex]],GroupVertices[Vertex],0)),1,1,"")</f>
        <v>1</v>
      </c>
      <c r="AE215" s="2"/>
      <c r="AI215" s="3"/>
    </row>
    <row r="216" spans="1:35" x14ac:dyDescent="0.25">
      <c r="A216" s="1" t="s">
        <v>636</v>
      </c>
      <c r="D216">
        <v>1.5</v>
      </c>
      <c r="G216" s="51"/>
      <c r="M216">
        <v>7380.666015625</v>
      </c>
      <c r="N216">
        <v>2025.53271484375</v>
      </c>
      <c r="R216" s="49">
        <v>1</v>
      </c>
      <c r="U216" s="50">
        <v>0</v>
      </c>
      <c r="V216" s="50">
        <v>1</v>
      </c>
      <c r="W216" s="50">
        <v>0</v>
      </c>
      <c r="X216" s="50">
        <v>0.99999899999999997</v>
      </c>
      <c r="Y216" s="50">
        <v>0</v>
      </c>
      <c r="AA216" s="3">
        <v>465</v>
      </c>
      <c r="AD216" s="93" t="str">
        <f>REPLACE(INDEX(GroupVertices[Group], MATCH(Vertices[[#This Row],[Vertex]],GroupVertices[Vertex],0)),1,1,"")</f>
        <v>62</v>
      </c>
      <c r="AE216" s="2"/>
      <c r="AI216" s="3"/>
    </row>
    <row r="217" spans="1:35" x14ac:dyDescent="0.25">
      <c r="A217" s="1" t="s">
        <v>383</v>
      </c>
      <c r="D217">
        <v>1.6888888888888889</v>
      </c>
      <c r="G217" s="51"/>
      <c r="M217">
        <v>1318.4107666015625</v>
      </c>
      <c r="N217">
        <v>7073.84033203125</v>
      </c>
      <c r="R217" s="49">
        <v>2</v>
      </c>
      <c r="U217" s="50">
        <v>0</v>
      </c>
      <c r="V217" s="50">
        <v>5.6099999999999998E-4</v>
      </c>
      <c r="W217" s="50">
        <v>5.6700000000000001E-4</v>
      </c>
      <c r="X217" s="50">
        <v>0.45499800000000001</v>
      </c>
      <c r="Y217" s="50">
        <v>1</v>
      </c>
      <c r="AA217" s="3">
        <v>211</v>
      </c>
      <c r="AD217" s="93" t="str">
        <f>REPLACE(INDEX(GroupVertices[Group], MATCH(Vertices[[#This Row],[Vertex]],GroupVertices[Vertex],0)),1,1,"")</f>
        <v>1</v>
      </c>
      <c r="AE217" s="2"/>
      <c r="AI217" s="3"/>
    </row>
    <row r="218" spans="1:35" x14ac:dyDescent="0.25">
      <c r="A218" s="1" t="s">
        <v>622</v>
      </c>
      <c r="D218">
        <v>1.5</v>
      </c>
      <c r="G218" s="51"/>
      <c r="M218">
        <v>2892.478515625</v>
      </c>
      <c r="N218">
        <v>2014.518798828125</v>
      </c>
      <c r="R218" s="49">
        <v>1</v>
      </c>
      <c r="U218" s="50">
        <v>0</v>
      </c>
      <c r="V218" s="50">
        <v>0.14285700000000001</v>
      </c>
      <c r="W218" s="50">
        <v>0</v>
      </c>
      <c r="X218" s="50">
        <v>0.56027099999999996</v>
      </c>
      <c r="Y218" s="50">
        <v>0</v>
      </c>
      <c r="AA218" s="3">
        <v>451</v>
      </c>
      <c r="AD218" s="93" t="str">
        <f>REPLACE(INDEX(GroupVertices[Group], MATCH(Vertices[[#This Row],[Vertex]],GroupVertices[Vertex],0)),1,1,"")</f>
        <v>7</v>
      </c>
      <c r="AE218" s="2"/>
      <c r="AI218" s="3"/>
    </row>
    <row r="219" spans="1:35" x14ac:dyDescent="0.25">
      <c r="A219" s="1" t="s">
        <v>539</v>
      </c>
      <c r="D219">
        <v>2.2555555555555555</v>
      </c>
      <c r="G219" s="51"/>
      <c r="M219">
        <v>6295.88134765625</v>
      </c>
      <c r="N219">
        <v>6835.1669921875</v>
      </c>
      <c r="R219" s="49">
        <v>5</v>
      </c>
      <c r="U219" s="50">
        <v>589.61622899999998</v>
      </c>
      <c r="V219" s="50">
        <v>4.95E-4</v>
      </c>
      <c r="W219" s="50">
        <v>3.9300000000000001E-4</v>
      </c>
      <c r="X219" s="50">
        <v>1.0636570000000001</v>
      </c>
      <c r="Y219" s="50">
        <v>0.4</v>
      </c>
      <c r="AA219" s="3">
        <v>368</v>
      </c>
      <c r="AD219" s="93" t="str">
        <f>REPLACE(INDEX(GroupVertices[Group], MATCH(Vertices[[#This Row],[Vertex]],GroupVertices[Vertex],0)),1,1,"")</f>
        <v>1</v>
      </c>
      <c r="AE219" s="2"/>
      <c r="AI219" s="3"/>
    </row>
    <row r="220" spans="1:35" x14ac:dyDescent="0.25">
      <c r="A220" s="1" t="s">
        <v>517</v>
      </c>
      <c r="D220">
        <v>2.0666666666666664</v>
      </c>
      <c r="G220" s="51"/>
      <c r="M220">
        <v>6109.74560546875</v>
      </c>
      <c r="N220">
        <v>4741.71142578125</v>
      </c>
      <c r="R220" s="49">
        <v>4</v>
      </c>
      <c r="U220" s="50">
        <v>1422</v>
      </c>
      <c r="V220" s="50">
        <v>4.6299999999999998E-4</v>
      </c>
      <c r="W220" s="50">
        <v>2.4000000000000001E-5</v>
      </c>
      <c r="X220" s="50">
        <v>1.583383</v>
      </c>
      <c r="Y220" s="50">
        <v>0</v>
      </c>
      <c r="AA220" s="3">
        <v>346</v>
      </c>
      <c r="AD220" s="93" t="str">
        <f>REPLACE(INDEX(GroupVertices[Group], MATCH(Vertices[[#This Row],[Vertex]],GroupVertices[Vertex],0)),1,1,"")</f>
        <v>1</v>
      </c>
      <c r="AE220" s="2"/>
      <c r="AI220" s="3"/>
    </row>
    <row r="221" spans="1:35" x14ac:dyDescent="0.25">
      <c r="A221" s="1" t="s">
        <v>576</v>
      </c>
      <c r="D221">
        <v>2.2555555555555555</v>
      </c>
      <c r="G221" s="51"/>
      <c r="M221">
        <v>2646.442138671875</v>
      </c>
      <c r="N221">
        <v>7362.18603515625</v>
      </c>
      <c r="R221" s="49">
        <v>5</v>
      </c>
      <c r="U221" s="50">
        <v>75.533766</v>
      </c>
      <c r="V221" s="50">
        <v>4.06E-4</v>
      </c>
      <c r="W221" s="50">
        <v>6.0000000000000002E-6</v>
      </c>
      <c r="X221" s="50">
        <v>1.2196450000000001</v>
      </c>
      <c r="Y221" s="50">
        <v>0.4</v>
      </c>
      <c r="AA221" s="3">
        <v>405</v>
      </c>
      <c r="AD221" s="93" t="str">
        <f>REPLACE(INDEX(GroupVertices[Group], MATCH(Vertices[[#This Row],[Vertex]],GroupVertices[Vertex],0)),1,1,"")</f>
        <v>1</v>
      </c>
      <c r="AE221" s="2"/>
      <c r="AI221" s="3"/>
    </row>
    <row r="222" spans="1:35" x14ac:dyDescent="0.25">
      <c r="A222" s="1" t="s">
        <v>639</v>
      </c>
      <c r="D222">
        <v>1.6888888888888889</v>
      </c>
      <c r="G222" s="51"/>
      <c r="M222">
        <v>5165.517578125</v>
      </c>
      <c r="N222">
        <v>830.79925537109375</v>
      </c>
      <c r="R222" s="49">
        <v>2</v>
      </c>
      <c r="U222" s="50">
        <v>0</v>
      </c>
      <c r="V222" s="50">
        <v>0.5</v>
      </c>
      <c r="W222" s="50">
        <v>0</v>
      </c>
      <c r="X222" s="50">
        <v>0.99999899999999997</v>
      </c>
      <c r="Y222" s="50">
        <v>1</v>
      </c>
      <c r="AA222" s="3">
        <v>468</v>
      </c>
      <c r="AD222" s="93" t="str">
        <f>REPLACE(INDEX(GroupVertices[Group], MATCH(Vertices[[#This Row],[Vertex]],GroupVertices[Vertex],0)),1,1,"")</f>
        <v>17</v>
      </c>
      <c r="AE222" s="2"/>
      <c r="AI222" s="3"/>
    </row>
    <row r="223" spans="1:35" x14ac:dyDescent="0.25">
      <c r="A223" s="1" t="s">
        <v>642</v>
      </c>
      <c r="D223">
        <v>1.5</v>
      </c>
      <c r="G223" s="51"/>
      <c r="M223">
        <v>2620.2705078125</v>
      </c>
      <c r="N223">
        <v>4327.08154296875</v>
      </c>
      <c r="R223" s="49">
        <v>1</v>
      </c>
      <c r="U223" s="50">
        <v>0</v>
      </c>
      <c r="V223" s="50">
        <v>4.0299999999999998E-4</v>
      </c>
      <c r="W223" s="50">
        <v>6.0000000000000002E-6</v>
      </c>
      <c r="X223" s="50">
        <v>0.40217599999999998</v>
      </c>
      <c r="Y223" s="50">
        <v>0</v>
      </c>
      <c r="AA223" s="3">
        <v>471</v>
      </c>
      <c r="AD223" s="93" t="str">
        <f>REPLACE(INDEX(GroupVertices[Group], MATCH(Vertices[[#This Row],[Vertex]],GroupVertices[Vertex],0)),1,1,"")</f>
        <v>1</v>
      </c>
      <c r="AE223" s="2"/>
      <c r="AI223" s="3"/>
    </row>
    <row r="224" spans="1:35" x14ac:dyDescent="0.25">
      <c r="A224" s="1" t="s">
        <v>643</v>
      </c>
      <c r="D224">
        <v>1.6888888888888889</v>
      </c>
      <c r="G224" s="51"/>
      <c r="M224">
        <v>7125.61767578125</v>
      </c>
      <c r="N224">
        <v>4484.9560546875</v>
      </c>
      <c r="R224" s="49">
        <v>2</v>
      </c>
      <c r="U224" s="50">
        <v>0</v>
      </c>
      <c r="V224" s="50">
        <v>5.4799999999999998E-4</v>
      </c>
      <c r="W224" s="50">
        <v>3.2499999999999999E-4</v>
      </c>
      <c r="X224" s="50">
        <v>0.53101600000000004</v>
      </c>
      <c r="Y224" s="50">
        <v>1</v>
      </c>
      <c r="AA224" s="3">
        <v>472</v>
      </c>
      <c r="AD224" s="93" t="str">
        <f>REPLACE(INDEX(GroupVertices[Group], MATCH(Vertices[[#This Row],[Vertex]],GroupVertices[Vertex],0)),1,1,"")</f>
        <v>1</v>
      </c>
      <c r="AE224" s="2"/>
      <c r="AI224" s="3"/>
    </row>
    <row r="225" spans="1:35" x14ac:dyDescent="0.25">
      <c r="A225" s="1" t="s">
        <v>490</v>
      </c>
      <c r="D225">
        <v>1.5</v>
      </c>
      <c r="G225" s="51"/>
      <c r="M225">
        <v>7428.099609375</v>
      </c>
      <c r="N225">
        <v>1698.359619140625</v>
      </c>
      <c r="R225" s="49">
        <v>1</v>
      </c>
      <c r="U225" s="50">
        <v>0</v>
      </c>
      <c r="V225" s="50">
        <v>1</v>
      </c>
      <c r="W225" s="50">
        <v>0</v>
      </c>
      <c r="X225" s="50">
        <v>0.99999899999999997</v>
      </c>
      <c r="Y225" s="50">
        <v>0</v>
      </c>
      <c r="AA225" s="3">
        <v>319</v>
      </c>
      <c r="AD225" s="93" t="str">
        <f>REPLACE(INDEX(GroupVertices[Group], MATCH(Vertices[[#This Row],[Vertex]],GroupVertices[Vertex],0)),1,1,"")</f>
        <v>47</v>
      </c>
      <c r="AE225" s="2"/>
      <c r="AI225" s="3"/>
    </row>
    <row r="226" spans="1:35" x14ac:dyDescent="0.25">
      <c r="A226" s="1" t="s">
        <v>645</v>
      </c>
      <c r="D226">
        <v>2.2555555555555555</v>
      </c>
      <c r="G226" s="51"/>
      <c r="M226">
        <v>7543.56787109375</v>
      </c>
      <c r="N226">
        <v>6172.85888671875</v>
      </c>
      <c r="R226" s="49">
        <v>5</v>
      </c>
      <c r="U226" s="50">
        <v>4660</v>
      </c>
      <c r="V226" s="50">
        <v>5.4600000000000004E-4</v>
      </c>
      <c r="W226" s="50">
        <v>2.7799999999999998E-4</v>
      </c>
      <c r="X226" s="50">
        <v>1.1470389999999999</v>
      </c>
      <c r="Y226" s="50">
        <v>0.4</v>
      </c>
      <c r="AA226" s="3">
        <v>474</v>
      </c>
      <c r="AD226" s="93" t="str">
        <f>REPLACE(INDEX(GroupVertices[Group], MATCH(Vertices[[#This Row],[Vertex]],GroupVertices[Vertex],0)),1,1,"")</f>
        <v>1</v>
      </c>
      <c r="AE226" s="2"/>
      <c r="AI226" s="3"/>
    </row>
    <row r="227" spans="1:35" x14ac:dyDescent="0.25">
      <c r="A227" s="1" t="s">
        <v>359</v>
      </c>
      <c r="D227">
        <v>1.8777777777777778</v>
      </c>
      <c r="G227" s="51"/>
      <c r="M227">
        <v>5942.66162109375</v>
      </c>
      <c r="N227">
        <v>3807.54150390625</v>
      </c>
      <c r="R227" s="49">
        <v>3</v>
      </c>
      <c r="U227" s="50">
        <v>0</v>
      </c>
      <c r="V227" s="50">
        <v>4.7899999999999999E-4</v>
      </c>
      <c r="W227" s="50">
        <v>4.6E-5</v>
      </c>
      <c r="X227" s="50">
        <v>0.67239599999999999</v>
      </c>
      <c r="Y227" s="50">
        <v>1</v>
      </c>
      <c r="AA227" s="3">
        <v>187</v>
      </c>
      <c r="AD227" s="93" t="str">
        <f>REPLACE(INDEX(GroupVertices[Group], MATCH(Vertices[[#This Row],[Vertex]],GroupVertices[Vertex],0)),1,1,"")</f>
        <v>1</v>
      </c>
      <c r="AE227" s="2"/>
      <c r="AI227" s="3"/>
    </row>
    <row r="228" spans="1:35" x14ac:dyDescent="0.25">
      <c r="A228" s="1" t="s">
        <v>474</v>
      </c>
      <c r="D228">
        <v>2.822222222222222</v>
      </c>
      <c r="G228" s="51"/>
      <c r="M228">
        <v>815.84234619140625</v>
      </c>
      <c r="N228">
        <v>999.91259765625</v>
      </c>
      <c r="R228" s="49">
        <v>8</v>
      </c>
      <c r="U228" s="50">
        <v>0</v>
      </c>
      <c r="V228" s="50">
        <v>0.125</v>
      </c>
      <c r="W228" s="50">
        <v>0</v>
      </c>
      <c r="X228" s="50">
        <v>0.99999899999999997</v>
      </c>
      <c r="Y228" s="50">
        <v>1</v>
      </c>
      <c r="AA228" s="3">
        <v>303</v>
      </c>
      <c r="AD228" s="93" t="str">
        <f>REPLACE(INDEX(GroupVertices[Group], MATCH(Vertices[[#This Row],[Vertex]],GroupVertices[Vertex],0)),1,1,"")</f>
        <v>3</v>
      </c>
      <c r="AE228" s="2"/>
      <c r="AI228" s="3"/>
    </row>
    <row r="229" spans="1:35" x14ac:dyDescent="0.25">
      <c r="A229" s="1" t="s">
        <v>649</v>
      </c>
      <c r="D229">
        <v>1.6888888888888889</v>
      </c>
      <c r="G229" s="51"/>
      <c r="M229">
        <v>3524.362548828125</v>
      </c>
      <c r="N229">
        <v>2991.6767578125</v>
      </c>
      <c r="R229" s="49">
        <v>2</v>
      </c>
      <c r="U229" s="50">
        <v>71.730654999999999</v>
      </c>
      <c r="V229" s="50">
        <v>4.2499999999999998E-4</v>
      </c>
      <c r="W229" s="50">
        <v>1.2999999999999999E-5</v>
      </c>
      <c r="X229" s="50">
        <v>0.60516000000000003</v>
      </c>
      <c r="Y229" s="50">
        <v>0</v>
      </c>
      <c r="AA229" s="3">
        <v>478</v>
      </c>
      <c r="AD229" s="93" t="str">
        <f>REPLACE(INDEX(GroupVertices[Group], MATCH(Vertices[[#This Row],[Vertex]],GroupVertices[Vertex],0)),1,1,"")</f>
        <v>1</v>
      </c>
      <c r="AE229" s="2"/>
      <c r="AI229" s="3"/>
    </row>
    <row r="230" spans="1:35" x14ac:dyDescent="0.25">
      <c r="A230" s="1" t="s">
        <v>377</v>
      </c>
      <c r="D230">
        <v>1.5</v>
      </c>
      <c r="G230" s="51"/>
      <c r="M230">
        <v>8121.828125</v>
      </c>
      <c r="N230">
        <v>7558.16015625</v>
      </c>
      <c r="R230" s="49">
        <v>1</v>
      </c>
      <c r="U230" s="50">
        <v>0</v>
      </c>
      <c r="V230" s="50">
        <v>3.6900000000000002E-4</v>
      </c>
      <c r="W230" s="50">
        <v>5.0000000000000004E-6</v>
      </c>
      <c r="X230" s="50">
        <v>0.34296100000000002</v>
      </c>
      <c r="Y230" s="50">
        <v>0</v>
      </c>
      <c r="AA230" s="3">
        <v>205</v>
      </c>
      <c r="AD230" s="93" t="str">
        <f>REPLACE(INDEX(GroupVertices[Group], MATCH(Vertices[[#This Row],[Vertex]],GroupVertices[Vertex],0)),1,1,"")</f>
        <v>1</v>
      </c>
      <c r="AE230" s="2"/>
      <c r="AI230" s="3"/>
    </row>
    <row r="231" spans="1:35" x14ac:dyDescent="0.25">
      <c r="A231" s="1" t="s">
        <v>384</v>
      </c>
      <c r="D231">
        <v>1.8777777777777778</v>
      </c>
      <c r="G231" s="51"/>
      <c r="M231">
        <v>3161.354248046875</v>
      </c>
      <c r="N231">
        <v>7481.9404296875</v>
      </c>
      <c r="R231" s="49">
        <v>3</v>
      </c>
      <c r="U231" s="50">
        <v>475</v>
      </c>
      <c r="V231" s="50">
        <v>4.9700000000000005E-4</v>
      </c>
      <c r="W231" s="50">
        <v>2.8200000000000002E-4</v>
      </c>
      <c r="X231" s="50">
        <v>0.86813499999999999</v>
      </c>
      <c r="Y231" s="50">
        <v>0.33333333333333331</v>
      </c>
      <c r="AA231" s="3">
        <v>212</v>
      </c>
      <c r="AD231" s="93" t="str">
        <f>REPLACE(INDEX(GroupVertices[Group], MATCH(Vertices[[#This Row],[Vertex]],GroupVertices[Vertex],0)),1,1,"")</f>
        <v>1</v>
      </c>
      <c r="AE231" s="2"/>
      <c r="AI231" s="3"/>
    </row>
    <row r="232" spans="1:35" x14ac:dyDescent="0.25">
      <c r="A232" s="1" t="s">
        <v>652</v>
      </c>
      <c r="D232">
        <v>1.5</v>
      </c>
      <c r="G232" s="51"/>
      <c r="M232">
        <v>7892.94873046875</v>
      </c>
      <c r="N232">
        <v>2540.18701171875</v>
      </c>
      <c r="R232" s="49">
        <v>1</v>
      </c>
      <c r="U232" s="50">
        <v>0</v>
      </c>
      <c r="V232" s="50">
        <v>1</v>
      </c>
      <c r="W232" s="50">
        <v>0</v>
      </c>
      <c r="X232" s="50">
        <v>0.99999899999999997</v>
      </c>
      <c r="Y232" s="50">
        <v>0</v>
      </c>
      <c r="AA232" s="3">
        <v>481</v>
      </c>
      <c r="AD232" s="93" t="str">
        <f>REPLACE(INDEX(GroupVertices[Group], MATCH(Vertices[[#This Row],[Vertex]],GroupVertices[Vertex],0)),1,1,"")</f>
        <v>55</v>
      </c>
      <c r="AE232" s="2"/>
      <c r="AI232" s="3"/>
    </row>
    <row r="233" spans="1:35" x14ac:dyDescent="0.25">
      <c r="A233" s="1" t="s">
        <v>197</v>
      </c>
      <c r="D233">
        <v>1.6888888888888889</v>
      </c>
      <c r="G233" s="51"/>
      <c r="M233">
        <v>4401.8369140625</v>
      </c>
      <c r="N233">
        <v>463.18896484375</v>
      </c>
      <c r="R233" s="49">
        <v>2</v>
      </c>
      <c r="U233" s="50">
        <v>0</v>
      </c>
      <c r="V233" s="50">
        <v>0.5</v>
      </c>
      <c r="W233" s="50">
        <v>0</v>
      </c>
      <c r="X233" s="50">
        <v>0.99999899999999997</v>
      </c>
      <c r="Y233" s="50">
        <v>1</v>
      </c>
      <c r="AA233" s="3">
        <v>25</v>
      </c>
      <c r="AD233" s="93" t="str">
        <f>REPLACE(INDEX(GroupVertices[Group], MATCH(Vertices[[#This Row],[Vertex]],GroupVertices[Vertex],0)),1,1,"")</f>
        <v>27</v>
      </c>
      <c r="AE233" s="2"/>
      <c r="AI233" s="3"/>
    </row>
    <row r="234" spans="1:35" x14ac:dyDescent="0.25">
      <c r="A234" s="1" t="s">
        <v>654</v>
      </c>
      <c r="D234">
        <v>2.0666666666666664</v>
      </c>
      <c r="G234" s="51"/>
      <c r="M234">
        <v>2111.0791015625</v>
      </c>
      <c r="N234">
        <v>4563.83251953125</v>
      </c>
      <c r="R234" s="49">
        <v>4</v>
      </c>
      <c r="U234" s="50">
        <v>475</v>
      </c>
      <c r="V234" s="50">
        <v>4.1800000000000002E-4</v>
      </c>
      <c r="W234" s="50">
        <v>4.8999999999999998E-5</v>
      </c>
      <c r="X234" s="50">
        <v>0.89308699999999996</v>
      </c>
      <c r="Y234" s="50">
        <v>0.5</v>
      </c>
      <c r="AA234" s="3">
        <v>483</v>
      </c>
      <c r="AD234" s="93" t="str">
        <f>REPLACE(INDEX(GroupVertices[Group], MATCH(Vertices[[#This Row],[Vertex]],GroupVertices[Vertex],0)),1,1,"")</f>
        <v>1</v>
      </c>
      <c r="AE234" s="2"/>
      <c r="AI234" s="3"/>
    </row>
    <row r="235" spans="1:35" x14ac:dyDescent="0.25">
      <c r="A235" s="1" t="s">
        <v>594</v>
      </c>
      <c r="D235">
        <v>1.6888888888888889</v>
      </c>
      <c r="G235" s="51"/>
      <c r="M235">
        <v>5943.42822265625</v>
      </c>
      <c r="N235">
        <v>1580.7242431640625</v>
      </c>
      <c r="R235" s="49">
        <v>2</v>
      </c>
      <c r="U235" s="50">
        <v>0</v>
      </c>
      <c r="V235" s="50">
        <v>0.5</v>
      </c>
      <c r="W235" s="50">
        <v>0</v>
      </c>
      <c r="X235" s="50">
        <v>0.99999899999999997</v>
      </c>
      <c r="Y235" s="50">
        <v>1</v>
      </c>
      <c r="AA235" s="3">
        <v>423</v>
      </c>
      <c r="AD235" s="93" t="str">
        <f>REPLACE(INDEX(GroupVertices[Group], MATCH(Vertices[[#This Row],[Vertex]],GroupVertices[Vertex],0)),1,1,"")</f>
        <v>21</v>
      </c>
      <c r="AE235" s="2"/>
      <c r="AI235" s="3"/>
    </row>
    <row r="236" spans="1:35" x14ac:dyDescent="0.25">
      <c r="A236" s="1" t="s">
        <v>422</v>
      </c>
      <c r="D236">
        <v>2.6333333333333333</v>
      </c>
      <c r="G236" s="51"/>
      <c r="M236">
        <v>5817.76416015625</v>
      </c>
      <c r="N236">
        <v>7048.02734375</v>
      </c>
      <c r="R236" s="49">
        <v>7</v>
      </c>
      <c r="U236" s="50">
        <v>1021.0459990000001</v>
      </c>
      <c r="V236" s="50">
        <v>5.7399999999999997E-4</v>
      </c>
      <c r="W236" s="50">
        <v>1.2819999999999999E-3</v>
      </c>
      <c r="X236" s="50">
        <v>1.414987</v>
      </c>
      <c r="Y236" s="50">
        <v>0.47619047619047616</v>
      </c>
      <c r="AA236" s="3">
        <v>251</v>
      </c>
      <c r="AD236" s="93" t="str">
        <f>REPLACE(INDEX(GroupVertices[Group], MATCH(Vertices[[#This Row],[Vertex]],GroupVertices[Vertex],0)),1,1,"")</f>
        <v>1</v>
      </c>
      <c r="AE236" s="2"/>
      <c r="AI236" s="3"/>
    </row>
    <row r="237" spans="1:35" x14ac:dyDescent="0.25">
      <c r="A237" s="1" t="s">
        <v>657</v>
      </c>
      <c r="D237">
        <v>1.8777777777777778</v>
      </c>
      <c r="G237" s="51"/>
      <c r="M237">
        <v>2428.233642578125</v>
      </c>
      <c r="N237">
        <v>3413.689697265625</v>
      </c>
      <c r="R237" s="49">
        <v>3</v>
      </c>
      <c r="U237" s="50">
        <v>0</v>
      </c>
      <c r="V237" s="50">
        <v>4.2700000000000002E-4</v>
      </c>
      <c r="W237" s="50">
        <v>2.0999999999999999E-5</v>
      </c>
      <c r="X237" s="50">
        <v>0.75878800000000002</v>
      </c>
      <c r="Y237" s="50">
        <v>1</v>
      </c>
      <c r="AA237" s="3">
        <v>486</v>
      </c>
      <c r="AD237" s="93" t="str">
        <f>REPLACE(INDEX(GroupVertices[Group], MATCH(Vertices[[#This Row],[Vertex]],GroupVertices[Vertex],0)),1,1,"")</f>
        <v>1</v>
      </c>
      <c r="AE237" s="2"/>
      <c r="AI237" s="3"/>
    </row>
    <row r="238" spans="1:35" x14ac:dyDescent="0.25">
      <c r="A238" s="1" t="s">
        <v>658</v>
      </c>
      <c r="D238">
        <v>1.6888888888888889</v>
      </c>
      <c r="G238" s="51"/>
      <c r="M238">
        <v>5644.296875</v>
      </c>
      <c r="N238">
        <v>4574.35546875</v>
      </c>
      <c r="R238" s="49">
        <v>2</v>
      </c>
      <c r="U238" s="50">
        <v>0</v>
      </c>
      <c r="V238" s="50">
        <v>4.6099999999999998E-4</v>
      </c>
      <c r="W238" s="50">
        <v>5.5999999999999999E-5</v>
      </c>
      <c r="X238" s="50">
        <v>0.54883199999999999</v>
      </c>
      <c r="Y238" s="50">
        <v>1</v>
      </c>
      <c r="AA238" s="3">
        <v>487</v>
      </c>
      <c r="AD238" s="93" t="str">
        <f>REPLACE(INDEX(GroupVertices[Group], MATCH(Vertices[[#This Row],[Vertex]],GroupVertices[Vertex],0)),1,1,"")</f>
        <v>1</v>
      </c>
      <c r="AE238" s="2"/>
      <c r="AI238" s="3"/>
    </row>
    <row r="239" spans="1:35" x14ac:dyDescent="0.25">
      <c r="A239" s="1" t="s">
        <v>360</v>
      </c>
      <c r="D239">
        <v>1.6888888888888889</v>
      </c>
      <c r="G239" s="51"/>
      <c r="M239">
        <v>3467.696533203125</v>
      </c>
      <c r="N239">
        <v>6538.72412109375</v>
      </c>
      <c r="R239" s="49">
        <v>2</v>
      </c>
      <c r="U239" s="50">
        <v>0</v>
      </c>
      <c r="V239" s="50">
        <v>4.5600000000000003E-4</v>
      </c>
      <c r="W239" s="50">
        <v>3.6000000000000001E-5</v>
      </c>
      <c r="X239" s="50">
        <v>0.57707299999999995</v>
      </c>
      <c r="Y239" s="50">
        <v>1</v>
      </c>
      <c r="AA239" s="3">
        <v>188</v>
      </c>
      <c r="AD239" s="93" t="str">
        <f>REPLACE(INDEX(GroupVertices[Group], MATCH(Vertices[[#This Row],[Vertex]],GroupVertices[Vertex],0)),1,1,"")</f>
        <v>1</v>
      </c>
      <c r="AE239" s="2"/>
      <c r="AI239" s="3"/>
    </row>
    <row r="240" spans="1:35" x14ac:dyDescent="0.25">
      <c r="A240" s="1" t="s">
        <v>378</v>
      </c>
      <c r="D240">
        <v>1.6888888888888889</v>
      </c>
      <c r="G240" s="51"/>
      <c r="M240">
        <v>5581.8642578125</v>
      </c>
      <c r="N240">
        <v>7768.47119140625</v>
      </c>
      <c r="R240" s="49">
        <v>2</v>
      </c>
      <c r="U240" s="50">
        <v>320.02937200000002</v>
      </c>
      <c r="V240" s="50">
        <v>5.5000000000000003E-4</v>
      </c>
      <c r="W240" s="50">
        <v>3.0899999999999998E-4</v>
      </c>
      <c r="X240" s="50">
        <v>0.49829499999999999</v>
      </c>
      <c r="Y240" s="50">
        <v>0</v>
      </c>
      <c r="AA240" s="3">
        <v>206</v>
      </c>
      <c r="AD240" s="93" t="str">
        <f>REPLACE(INDEX(GroupVertices[Group], MATCH(Vertices[[#This Row],[Vertex]],GroupVertices[Vertex],0)),1,1,"")</f>
        <v>1</v>
      </c>
      <c r="AE240" s="2"/>
      <c r="AI240" s="3"/>
    </row>
    <row r="241" spans="1:35" x14ac:dyDescent="0.25">
      <c r="A241" s="1" t="s">
        <v>361</v>
      </c>
      <c r="D241">
        <v>3.3888888888888888</v>
      </c>
      <c r="G241" s="51"/>
      <c r="M241">
        <v>4872.611328125</v>
      </c>
      <c r="N241">
        <v>4445.5341796875</v>
      </c>
      <c r="R241" s="49">
        <v>11</v>
      </c>
      <c r="U241" s="50">
        <v>3015.7670320000002</v>
      </c>
      <c r="V241" s="50">
        <v>5.2099999999999998E-4</v>
      </c>
      <c r="W241" s="50">
        <v>8.0000000000000007E-5</v>
      </c>
      <c r="X241" s="50">
        <v>2.076387</v>
      </c>
      <c r="Y241" s="50">
        <v>0.34545454545454546</v>
      </c>
      <c r="AA241" s="3">
        <v>189</v>
      </c>
      <c r="AD241" s="93" t="str">
        <f>REPLACE(INDEX(GroupVertices[Group], MATCH(Vertices[[#This Row],[Vertex]],GroupVertices[Vertex],0)),1,1,"")</f>
        <v>1</v>
      </c>
      <c r="AE241" s="2"/>
      <c r="AI241" s="3"/>
    </row>
    <row r="242" spans="1:35" x14ac:dyDescent="0.25">
      <c r="A242" s="1" t="s">
        <v>655</v>
      </c>
      <c r="D242">
        <v>1.5</v>
      </c>
      <c r="G242" s="51"/>
      <c r="M242">
        <v>4060.9794921875</v>
      </c>
      <c r="N242">
        <v>3982.30517578125</v>
      </c>
      <c r="R242" s="49">
        <v>1</v>
      </c>
      <c r="U242" s="50">
        <v>0</v>
      </c>
      <c r="V242" s="50">
        <v>3.48E-4</v>
      </c>
      <c r="W242" s="50">
        <v>3.0000000000000001E-6</v>
      </c>
      <c r="X242" s="50">
        <v>0.339781</v>
      </c>
      <c r="Y242" s="50">
        <v>0</v>
      </c>
      <c r="AA242" s="3">
        <v>484</v>
      </c>
      <c r="AD242" s="93" t="str">
        <f>REPLACE(INDEX(GroupVertices[Group], MATCH(Vertices[[#This Row],[Vertex]],GroupVertices[Vertex],0)),1,1,"")</f>
        <v>1</v>
      </c>
      <c r="AE242" s="2"/>
      <c r="AI242" s="3"/>
    </row>
    <row r="243" spans="1:35" x14ac:dyDescent="0.25">
      <c r="A243" s="1" t="s">
        <v>304</v>
      </c>
      <c r="D243">
        <v>4.7111111111111112</v>
      </c>
      <c r="G243" s="51"/>
      <c r="M243">
        <v>5839.08447265625</v>
      </c>
      <c r="N243">
        <v>7213.7294921875</v>
      </c>
      <c r="R243" s="49">
        <v>18</v>
      </c>
      <c r="U243" s="50">
        <v>7784.4697150000002</v>
      </c>
      <c r="V243" s="50">
        <v>6.5899999999999997E-4</v>
      </c>
      <c r="W243" s="50">
        <v>9.2549999999999993E-3</v>
      </c>
      <c r="X243" s="50">
        <v>3.1282570000000001</v>
      </c>
      <c r="Y243" s="50">
        <v>0.20915032679738563</v>
      </c>
      <c r="AA243" s="3">
        <v>132</v>
      </c>
      <c r="AD243" s="93" t="str">
        <f>REPLACE(INDEX(GroupVertices[Group], MATCH(Vertices[[#This Row],[Vertex]],GroupVertices[Vertex],0)),1,1,"")</f>
        <v>1</v>
      </c>
      <c r="AE243" s="2"/>
      <c r="AI243" s="3"/>
    </row>
    <row r="244" spans="1:35" x14ac:dyDescent="0.25">
      <c r="A244" s="1" t="s">
        <v>663</v>
      </c>
      <c r="D244">
        <v>1.5</v>
      </c>
      <c r="G244" s="51"/>
      <c r="M244">
        <v>4862.36865234375</v>
      </c>
      <c r="N244">
        <v>4843.52587890625</v>
      </c>
      <c r="R244" s="49">
        <v>1</v>
      </c>
      <c r="U244" s="50">
        <v>0</v>
      </c>
      <c r="V244" s="50">
        <v>4.55E-4</v>
      </c>
      <c r="W244" s="50">
        <v>4.8999999999999998E-5</v>
      </c>
      <c r="X244" s="50">
        <v>0.35909600000000003</v>
      </c>
      <c r="Y244" s="50">
        <v>0</v>
      </c>
      <c r="AA244" s="3">
        <v>492</v>
      </c>
      <c r="AD244" s="93" t="str">
        <f>REPLACE(INDEX(GroupVertices[Group], MATCH(Vertices[[#This Row],[Vertex]],GroupVertices[Vertex],0)),1,1,"")</f>
        <v>1</v>
      </c>
      <c r="AE244" s="2"/>
      <c r="AI244" s="3"/>
    </row>
    <row r="245" spans="1:35" x14ac:dyDescent="0.25">
      <c r="A245" s="1" t="s">
        <v>549</v>
      </c>
      <c r="D245">
        <v>1.6888888888888889</v>
      </c>
      <c r="G245" s="51"/>
      <c r="M245">
        <v>6759.02001953125</v>
      </c>
      <c r="N245">
        <v>3835.455078125</v>
      </c>
      <c r="R245" s="49">
        <v>2</v>
      </c>
      <c r="U245" s="50">
        <v>0</v>
      </c>
      <c r="V245" s="50">
        <v>3.3100000000000002E-4</v>
      </c>
      <c r="W245" s="50">
        <v>9.9999999999999995E-7</v>
      </c>
      <c r="X245" s="50">
        <v>0.84183699999999995</v>
      </c>
      <c r="Y245" s="50">
        <v>1</v>
      </c>
      <c r="AA245" s="3">
        <v>378</v>
      </c>
      <c r="AD245" s="93" t="str">
        <f>REPLACE(INDEX(GroupVertices[Group], MATCH(Vertices[[#This Row],[Vertex]],GroupVertices[Vertex],0)),1,1,"")</f>
        <v>1</v>
      </c>
      <c r="AE245" s="2"/>
      <c r="AI245" s="3"/>
    </row>
    <row r="246" spans="1:35" x14ac:dyDescent="0.25">
      <c r="A246" s="1" t="s">
        <v>664</v>
      </c>
      <c r="D246">
        <v>1.6888888888888889</v>
      </c>
      <c r="G246" s="51"/>
      <c r="M246">
        <v>2599.35693359375</v>
      </c>
      <c r="N246">
        <v>1235.185791015625</v>
      </c>
      <c r="R246" s="49">
        <v>2</v>
      </c>
      <c r="U246" s="50">
        <v>0</v>
      </c>
      <c r="V246" s="50">
        <v>0.25</v>
      </c>
      <c r="W246" s="50">
        <v>0</v>
      </c>
      <c r="X246" s="50">
        <v>0.98370999999999997</v>
      </c>
      <c r="Y246" s="50">
        <v>1</v>
      </c>
      <c r="AA246" s="3">
        <v>493</v>
      </c>
      <c r="AD246" s="93" t="str">
        <f>REPLACE(INDEX(GroupVertices[Group], MATCH(Vertices[[#This Row],[Vertex]],GroupVertices[Vertex],0)),1,1,"")</f>
        <v>12</v>
      </c>
      <c r="AE246" s="2"/>
      <c r="AI246" s="3"/>
    </row>
    <row r="247" spans="1:35" x14ac:dyDescent="0.25">
      <c r="A247" s="1" t="s">
        <v>666</v>
      </c>
      <c r="D247">
        <v>1.5</v>
      </c>
      <c r="G247" s="51"/>
      <c r="M247">
        <v>8462.1513671875</v>
      </c>
      <c r="N247">
        <v>2540.18701171875</v>
      </c>
      <c r="R247" s="49">
        <v>1</v>
      </c>
      <c r="U247" s="50">
        <v>0</v>
      </c>
      <c r="V247" s="50">
        <v>1</v>
      </c>
      <c r="W247" s="50">
        <v>0</v>
      </c>
      <c r="X247" s="50">
        <v>0.99999899999999997</v>
      </c>
      <c r="Y247" s="50">
        <v>0</v>
      </c>
      <c r="AA247" s="3">
        <v>495</v>
      </c>
      <c r="AD247" s="93" t="str">
        <f>REPLACE(INDEX(GroupVertices[Group], MATCH(Vertices[[#This Row],[Vertex]],GroupVertices[Vertex],0)),1,1,"")</f>
        <v>54</v>
      </c>
      <c r="AE247" s="2"/>
      <c r="AI247" s="3"/>
    </row>
    <row r="248" spans="1:35" x14ac:dyDescent="0.25">
      <c r="A248" s="1" t="s">
        <v>424</v>
      </c>
      <c r="D248">
        <v>1.8777777777777778</v>
      </c>
      <c r="G248" s="51"/>
      <c r="M248">
        <v>2008.4530029296875</v>
      </c>
      <c r="N248">
        <v>1617.4996337890625</v>
      </c>
      <c r="R248" s="49">
        <v>3</v>
      </c>
      <c r="U248" s="50">
        <v>0</v>
      </c>
      <c r="V248" s="50">
        <v>0.14285700000000001</v>
      </c>
      <c r="W248" s="50">
        <v>0</v>
      </c>
      <c r="X248" s="50">
        <v>1.0766370000000001</v>
      </c>
      <c r="Y248" s="50">
        <v>1</v>
      </c>
      <c r="AA248" s="3">
        <v>253</v>
      </c>
      <c r="AD248" s="93" t="str">
        <f>REPLACE(INDEX(GroupVertices[Group], MATCH(Vertices[[#This Row],[Vertex]],GroupVertices[Vertex],0)),1,1,"")</f>
        <v>6</v>
      </c>
      <c r="AE248" s="2"/>
      <c r="AI248" s="3"/>
    </row>
    <row r="249" spans="1:35" x14ac:dyDescent="0.25">
      <c r="A249" s="1" t="s">
        <v>380</v>
      </c>
      <c r="D249">
        <v>1.5</v>
      </c>
      <c r="G249" s="51"/>
      <c r="M249">
        <v>7323.74560546875</v>
      </c>
      <c r="N249">
        <v>2709.287841796875</v>
      </c>
      <c r="R249" s="49">
        <v>1</v>
      </c>
      <c r="U249" s="50">
        <v>0</v>
      </c>
      <c r="V249" s="50">
        <v>1</v>
      </c>
      <c r="W249" s="50">
        <v>0</v>
      </c>
      <c r="X249" s="50">
        <v>0.99999899999999997</v>
      </c>
      <c r="Y249" s="50">
        <v>0</v>
      </c>
      <c r="AA249" s="3">
        <v>208</v>
      </c>
      <c r="AD249" s="93" t="str">
        <f>REPLACE(INDEX(GroupVertices[Group], MATCH(Vertices[[#This Row],[Vertex]],GroupVertices[Vertex],0)),1,1,"")</f>
        <v>52</v>
      </c>
      <c r="AE249" s="2"/>
      <c r="AI249" s="3"/>
    </row>
    <row r="250" spans="1:35" x14ac:dyDescent="0.25">
      <c r="A250" s="1" t="s">
        <v>668</v>
      </c>
      <c r="D250">
        <v>1.6888888888888889</v>
      </c>
      <c r="G250" s="51"/>
      <c r="M250">
        <v>5387.19287109375</v>
      </c>
      <c r="N250">
        <v>8454.427734375</v>
      </c>
      <c r="R250" s="49">
        <v>2</v>
      </c>
      <c r="U250" s="50">
        <v>0</v>
      </c>
      <c r="V250" s="50">
        <v>4.55E-4</v>
      </c>
      <c r="W250" s="50">
        <v>5.3000000000000001E-5</v>
      </c>
      <c r="X250" s="50">
        <v>0.62451400000000001</v>
      </c>
      <c r="Y250" s="50">
        <v>1</v>
      </c>
      <c r="AA250" s="3">
        <v>497</v>
      </c>
      <c r="AD250" s="93" t="str">
        <f>REPLACE(INDEX(GroupVertices[Group], MATCH(Vertices[[#This Row],[Vertex]],GroupVertices[Vertex],0)),1,1,"")</f>
        <v>1</v>
      </c>
      <c r="AE250" s="2"/>
      <c r="AI250" s="3"/>
    </row>
    <row r="251" spans="1:35" x14ac:dyDescent="0.25">
      <c r="A251" s="1" t="s">
        <v>659</v>
      </c>
      <c r="D251">
        <v>1.6888888888888889</v>
      </c>
      <c r="G251" s="51"/>
      <c r="M251">
        <v>7735.03955078125</v>
      </c>
      <c r="N251">
        <v>3114.1396484375</v>
      </c>
      <c r="R251" s="49">
        <v>2</v>
      </c>
      <c r="U251" s="50">
        <v>0</v>
      </c>
      <c r="V251" s="50">
        <v>4.4299999999999998E-4</v>
      </c>
      <c r="W251" s="50">
        <v>2.9E-5</v>
      </c>
      <c r="X251" s="50">
        <v>0.531335</v>
      </c>
      <c r="Y251" s="50">
        <v>1</v>
      </c>
      <c r="AA251" s="3">
        <v>488</v>
      </c>
      <c r="AD251" s="93" t="str">
        <f>REPLACE(INDEX(GroupVertices[Group], MATCH(Vertices[[#This Row],[Vertex]],GroupVertices[Vertex],0)),1,1,"")</f>
        <v>1</v>
      </c>
      <c r="AE251" s="2"/>
      <c r="AI251" s="3"/>
    </row>
    <row r="252" spans="1:35" x14ac:dyDescent="0.25">
      <c r="A252" s="1" t="s">
        <v>670</v>
      </c>
      <c r="D252">
        <v>1.5</v>
      </c>
      <c r="G252" s="51"/>
      <c r="M252">
        <v>7094.15380859375</v>
      </c>
      <c r="N252">
        <v>4921.5634765625</v>
      </c>
      <c r="R252" s="49">
        <v>1</v>
      </c>
      <c r="U252" s="50">
        <v>0</v>
      </c>
      <c r="V252" s="50">
        <v>4.6000000000000001E-4</v>
      </c>
      <c r="W252" s="50">
        <v>3.4E-5</v>
      </c>
      <c r="X252" s="50">
        <v>0.33479999999999999</v>
      </c>
      <c r="Y252" s="50">
        <v>0</v>
      </c>
      <c r="AA252" s="3">
        <v>499</v>
      </c>
      <c r="AD252" s="93" t="str">
        <f>REPLACE(INDEX(GroupVertices[Group], MATCH(Vertices[[#This Row],[Vertex]],GroupVertices[Vertex],0)),1,1,"")</f>
        <v>1</v>
      </c>
      <c r="AE252" s="2"/>
      <c r="AI252" s="3"/>
    </row>
    <row r="253" spans="1:35" x14ac:dyDescent="0.25">
      <c r="A253" s="1" t="s">
        <v>640</v>
      </c>
      <c r="D253">
        <v>1.6888888888888889</v>
      </c>
      <c r="G253" s="51"/>
      <c r="M253">
        <v>5165.517578125</v>
      </c>
      <c r="N253">
        <v>1021.9566040039063</v>
      </c>
      <c r="R253" s="49">
        <v>2</v>
      </c>
      <c r="U253" s="50">
        <v>0</v>
      </c>
      <c r="V253" s="50">
        <v>0.5</v>
      </c>
      <c r="W253" s="50">
        <v>0</v>
      </c>
      <c r="X253" s="50">
        <v>0.99999899999999997</v>
      </c>
      <c r="Y253" s="50">
        <v>1</v>
      </c>
      <c r="AA253" s="3">
        <v>469</v>
      </c>
      <c r="AD253" s="93" t="str">
        <f>REPLACE(INDEX(GroupVertices[Group], MATCH(Vertices[[#This Row],[Vertex]],GroupVertices[Vertex],0)),1,1,"")</f>
        <v>17</v>
      </c>
      <c r="AE253" s="2"/>
      <c r="AI253" s="3"/>
    </row>
    <row r="254" spans="1:35" x14ac:dyDescent="0.25">
      <c r="A254" s="1" t="s">
        <v>267</v>
      </c>
      <c r="D254">
        <v>2.4444444444444446</v>
      </c>
      <c r="G254" s="51"/>
      <c r="M254">
        <v>3160.504150390625</v>
      </c>
      <c r="N254">
        <v>4879.154296875</v>
      </c>
      <c r="R254" s="49">
        <v>6</v>
      </c>
      <c r="U254" s="50">
        <v>0</v>
      </c>
      <c r="V254" s="50">
        <v>5.1999999999999995E-4</v>
      </c>
      <c r="W254" s="50">
        <v>7.6680000000000003E-3</v>
      </c>
      <c r="X254" s="50">
        <v>0.81432599999999999</v>
      </c>
      <c r="Y254" s="50">
        <v>1</v>
      </c>
      <c r="AA254" s="3">
        <v>95</v>
      </c>
      <c r="AD254" s="93" t="str">
        <f>REPLACE(INDEX(GroupVertices[Group], MATCH(Vertices[[#This Row],[Vertex]],GroupVertices[Vertex],0)),1,1,"")</f>
        <v>1</v>
      </c>
      <c r="AE254" s="2"/>
      <c r="AI254" s="3"/>
    </row>
    <row r="255" spans="1:35" x14ac:dyDescent="0.25">
      <c r="A255" s="1" t="s">
        <v>671</v>
      </c>
      <c r="D255">
        <v>1.5</v>
      </c>
      <c r="G255" s="51"/>
      <c r="M255">
        <v>1730.6773681640625</v>
      </c>
      <c r="N255">
        <v>7571.7353515625</v>
      </c>
      <c r="R255" s="49">
        <v>1</v>
      </c>
      <c r="U255" s="50">
        <v>0</v>
      </c>
      <c r="V255" s="50">
        <v>3.2200000000000002E-4</v>
      </c>
      <c r="W255" s="50">
        <v>1.2999999999999999E-5</v>
      </c>
      <c r="X255" s="50">
        <v>0.433892</v>
      </c>
      <c r="Y255" s="50">
        <v>0</v>
      </c>
      <c r="AA255" s="3">
        <v>500</v>
      </c>
      <c r="AD255" s="93" t="str">
        <f>REPLACE(INDEX(GroupVertices[Group], MATCH(Vertices[[#This Row],[Vertex]],GroupVertices[Vertex],0)),1,1,"")</f>
        <v>1</v>
      </c>
      <c r="AE255" s="2"/>
      <c r="AI255" s="3"/>
    </row>
    <row r="256" spans="1:35" x14ac:dyDescent="0.25">
      <c r="A256" s="1" t="s">
        <v>673</v>
      </c>
      <c r="D256">
        <v>1.6888888888888889</v>
      </c>
      <c r="G256" s="51"/>
      <c r="M256">
        <v>227.68098449707031</v>
      </c>
      <c r="N256">
        <v>2713.248046875</v>
      </c>
      <c r="R256" s="49">
        <v>2</v>
      </c>
      <c r="U256" s="50">
        <v>0</v>
      </c>
      <c r="V256" s="50">
        <v>6.25E-2</v>
      </c>
      <c r="W256" s="50">
        <v>0</v>
      </c>
      <c r="X256" s="50">
        <v>0.50565700000000002</v>
      </c>
      <c r="Y256" s="50">
        <v>1</v>
      </c>
      <c r="AA256" s="3">
        <v>502</v>
      </c>
      <c r="AD256" s="93" t="str">
        <f>REPLACE(INDEX(GroupVertices[Group], MATCH(Vertices[[#This Row],[Vertex]],GroupVertices[Vertex],0)),1,1,"")</f>
        <v>2</v>
      </c>
      <c r="AE256" s="2"/>
      <c r="AI256" s="3"/>
    </row>
    <row r="257" spans="1:35" x14ac:dyDescent="0.25">
      <c r="A257" s="1" t="s">
        <v>475</v>
      </c>
      <c r="D257">
        <v>2.822222222222222</v>
      </c>
      <c r="G257" s="51"/>
      <c r="M257">
        <v>227.68098449707031</v>
      </c>
      <c r="N257">
        <v>1218.2825927734375</v>
      </c>
      <c r="R257" s="49">
        <v>8</v>
      </c>
      <c r="U257" s="50">
        <v>0</v>
      </c>
      <c r="V257" s="50">
        <v>0.125</v>
      </c>
      <c r="W257" s="50">
        <v>0</v>
      </c>
      <c r="X257" s="50">
        <v>0.99999899999999997</v>
      </c>
      <c r="Y257" s="50">
        <v>1</v>
      </c>
      <c r="AA257" s="3">
        <v>304</v>
      </c>
      <c r="AD257" s="93" t="str">
        <f>REPLACE(INDEX(GroupVertices[Group], MATCH(Vertices[[#This Row],[Vertex]],GroupVertices[Vertex],0)),1,1,"")</f>
        <v>3</v>
      </c>
      <c r="AE257" s="2"/>
      <c r="AI257" s="3"/>
    </row>
    <row r="258" spans="1:35" x14ac:dyDescent="0.25">
      <c r="A258" s="1" t="s">
        <v>425</v>
      </c>
      <c r="D258">
        <v>2.0666666666666664</v>
      </c>
      <c r="G258" s="51"/>
      <c r="M258">
        <v>2352.49169921875</v>
      </c>
      <c r="N258">
        <v>1350.660888671875</v>
      </c>
      <c r="R258" s="49">
        <v>4</v>
      </c>
      <c r="U258" s="50">
        <v>4</v>
      </c>
      <c r="V258" s="50">
        <v>0.16666700000000001</v>
      </c>
      <c r="W258" s="50">
        <v>0</v>
      </c>
      <c r="X258" s="50">
        <v>1.4625649999999999</v>
      </c>
      <c r="Y258" s="50">
        <v>0.5</v>
      </c>
      <c r="AA258" s="3">
        <v>254</v>
      </c>
      <c r="AD258" s="93" t="str">
        <f>REPLACE(INDEX(GroupVertices[Group], MATCH(Vertices[[#This Row],[Vertex]],GroupVertices[Vertex],0)),1,1,"")</f>
        <v>6</v>
      </c>
      <c r="AE258" s="2"/>
      <c r="AI258" s="3"/>
    </row>
    <row r="259" spans="1:35" x14ac:dyDescent="0.25">
      <c r="A259" s="1" t="s">
        <v>296</v>
      </c>
      <c r="D259">
        <v>1.6888888888888889</v>
      </c>
      <c r="G259" s="51"/>
      <c r="M259">
        <v>2925.705810546875</v>
      </c>
      <c r="N259">
        <v>1411.6378173828125</v>
      </c>
      <c r="R259" s="49">
        <v>2</v>
      </c>
      <c r="U259" s="50">
        <v>0</v>
      </c>
      <c r="V259" s="50">
        <v>0.16666700000000001</v>
      </c>
      <c r="W259" s="50">
        <v>0</v>
      </c>
      <c r="X259" s="50">
        <v>0.97438400000000003</v>
      </c>
      <c r="Y259" s="50">
        <v>1</v>
      </c>
      <c r="AA259" s="3">
        <v>124</v>
      </c>
      <c r="AD259" s="93" t="str">
        <f>REPLACE(INDEX(GroupVertices[Group], MATCH(Vertices[[#This Row],[Vertex]],GroupVertices[Vertex],0)),1,1,"")</f>
        <v>7</v>
      </c>
      <c r="AE259" s="2"/>
      <c r="AI259" s="3"/>
    </row>
    <row r="260" spans="1:35" x14ac:dyDescent="0.25">
      <c r="A260" s="1" t="s">
        <v>347</v>
      </c>
      <c r="D260">
        <v>1.5</v>
      </c>
      <c r="G260" s="51"/>
      <c r="M260">
        <v>6700.998046875</v>
      </c>
      <c r="N260">
        <v>4663.73291015625</v>
      </c>
      <c r="R260" s="49">
        <v>1</v>
      </c>
      <c r="U260" s="50">
        <v>0</v>
      </c>
      <c r="V260" s="50">
        <v>3.57E-4</v>
      </c>
      <c r="W260" s="50">
        <v>1.93E-4</v>
      </c>
      <c r="X260" s="50">
        <v>0.39351599999999998</v>
      </c>
      <c r="Y260" s="50">
        <v>0</v>
      </c>
      <c r="AA260" s="3">
        <v>175</v>
      </c>
      <c r="AD260" s="93" t="str">
        <f>REPLACE(INDEX(GroupVertices[Group], MATCH(Vertices[[#This Row],[Vertex]],GroupVertices[Vertex],0)),1,1,"")</f>
        <v>1</v>
      </c>
      <c r="AE260" s="2"/>
      <c r="AI260" s="3"/>
    </row>
    <row r="261" spans="1:35" x14ac:dyDescent="0.25">
      <c r="A261" s="1" t="s">
        <v>435</v>
      </c>
      <c r="D261">
        <v>1.5</v>
      </c>
      <c r="G261" s="51"/>
      <c r="M261">
        <v>7422.69482421875</v>
      </c>
      <c r="N261">
        <v>9141.2734375</v>
      </c>
      <c r="R261" s="49">
        <v>1</v>
      </c>
      <c r="U261" s="50">
        <v>0</v>
      </c>
      <c r="V261" s="50">
        <v>5.1599999999999997E-4</v>
      </c>
      <c r="W261" s="50">
        <v>4.9399999999999997E-4</v>
      </c>
      <c r="X261" s="50">
        <v>0.29425099999999998</v>
      </c>
      <c r="Y261" s="50">
        <v>0</v>
      </c>
      <c r="AA261" s="3">
        <v>264</v>
      </c>
      <c r="AD261" s="93" t="str">
        <f>REPLACE(INDEX(GroupVertices[Group], MATCH(Vertices[[#This Row],[Vertex]],GroupVertices[Vertex],0)),1,1,"")</f>
        <v>1</v>
      </c>
      <c r="AE261" s="2"/>
      <c r="AI261" s="3"/>
    </row>
    <row r="262" spans="1:35" x14ac:dyDescent="0.25">
      <c r="A262" s="1" t="s">
        <v>511</v>
      </c>
      <c r="D262">
        <v>2.0666666666666664</v>
      </c>
      <c r="G262" s="51"/>
      <c r="M262">
        <v>4966.23291015625</v>
      </c>
      <c r="N262">
        <v>7345.77587890625</v>
      </c>
      <c r="R262" s="49">
        <v>4</v>
      </c>
      <c r="U262" s="50">
        <v>976.66669100000001</v>
      </c>
      <c r="V262" s="50">
        <v>4.9399999999999997E-4</v>
      </c>
      <c r="W262" s="50">
        <v>8.8999999999999995E-5</v>
      </c>
      <c r="X262" s="50">
        <v>1.016133</v>
      </c>
      <c r="Y262" s="50">
        <v>0.16666666666666666</v>
      </c>
      <c r="AA262" s="3">
        <v>340</v>
      </c>
      <c r="AD262" s="93" t="str">
        <f>REPLACE(INDEX(GroupVertices[Group], MATCH(Vertices[[#This Row],[Vertex]],GroupVertices[Vertex],0)),1,1,"")</f>
        <v>1</v>
      </c>
      <c r="AE262" s="2"/>
      <c r="AI262" s="3"/>
    </row>
    <row r="263" spans="1:35" x14ac:dyDescent="0.25">
      <c r="A263" s="1" t="s">
        <v>677</v>
      </c>
      <c r="D263">
        <v>1.5</v>
      </c>
      <c r="G263" s="51"/>
      <c r="M263">
        <v>4459.73193359375</v>
      </c>
      <c r="N263">
        <v>3628.85693359375</v>
      </c>
      <c r="R263" s="49">
        <v>1</v>
      </c>
      <c r="U263" s="50">
        <v>0</v>
      </c>
      <c r="V263" s="50">
        <v>4.2000000000000002E-4</v>
      </c>
      <c r="W263" s="50">
        <v>2.5999999999999998E-5</v>
      </c>
      <c r="X263" s="50">
        <v>0.35477799999999998</v>
      </c>
      <c r="Y263" s="50">
        <v>0</v>
      </c>
      <c r="AA263" s="3">
        <v>506</v>
      </c>
      <c r="AD263" s="93" t="str">
        <f>REPLACE(INDEX(GroupVertices[Group], MATCH(Vertices[[#This Row],[Vertex]],GroupVertices[Vertex],0)),1,1,"")</f>
        <v>1</v>
      </c>
      <c r="AE263" s="2"/>
      <c r="AI263" s="3"/>
    </row>
    <row r="264" spans="1:35" x14ac:dyDescent="0.25">
      <c r="A264" s="1" t="s">
        <v>577</v>
      </c>
      <c r="D264">
        <v>1.8777777777777778</v>
      </c>
      <c r="G264" s="51"/>
      <c r="M264">
        <v>2506.997314453125</v>
      </c>
      <c r="N264">
        <v>7947.7109375</v>
      </c>
      <c r="R264" s="49">
        <v>3</v>
      </c>
      <c r="U264" s="50">
        <v>0</v>
      </c>
      <c r="V264" s="50">
        <v>3.9199999999999999E-4</v>
      </c>
      <c r="W264" s="50">
        <v>3.0000000000000001E-6</v>
      </c>
      <c r="X264" s="50">
        <v>0.77292499999999997</v>
      </c>
      <c r="Y264" s="50">
        <v>1</v>
      </c>
      <c r="AA264" s="3">
        <v>406</v>
      </c>
      <c r="AD264" s="93" t="str">
        <f>REPLACE(INDEX(GroupVertices[Group], MATCH(Vertices[[#This Row],[Vertex]],GroupVertices[Vertex],0)),1,1,"")</f>
        <v>1</v>
      </c>
      <c r="AE264" s="2"/>
      <c r="AI264" s="3"/>
    </row>
    <row r="265" spans="1:35" x14ac:dyDescent="0.25">
      <c r="A265" s="1" t="s">
        <v>679</v>
      </c>
      <c r="D265">
        <v>1.6888888888888889</v>
      </c>
      <c r="G265" s="51"/>
      <c r="M265">
        <v>1631.71435546875</v>
      </c>
      <c r="N265">
        <v>420.68670654296875</v>
      </c>
      <c r="R265" s="49">
        <v>2</v>
      </c>
      <c r="U265" s="50">
        <v>3</v>
      </c>
      <c r="V265" s="50">
        <v>0.16666700000000001</v>
      </c>
      <c r="W265" s="50">
        <v>0</v>
      </c>
      <c r="X265" s="50">
        <v>1.0629930000000001</v>
      </c>
      <c r="Y265" s="50">
        <v>0</v>
      </c>
      <c r="AA265" s="3">
        <v>508</v>
      </c>
      <c r="AD265" s="93" t="str">
        <f>REPLACE(INDEX(GroupVertices[Group], MATCH(Vertices[[#This Row],[Vertex]],GroupVertices[Vertex],0)),1,1,"")</f>
        <v>9</v>
      </c>
      <c r="AE265" s="2"/>
      <c r="AI265" s="3"/>
    </row>
    <row r="266" spans="1:35" x14ac:dyDescent="0.25">
      <c r="A266" s="1" t="s">
        <v>680</v>
      </c>
      <c r="D266">
        <v>1.8777777777777778</v>
      </c>
      <c r="G266" s="51"/>
      <c r="M266">
        <v>2361.614990234375</v>
      </c>
      <c r="N266">
        <v>604.61395263671875</v>
      </c>
      <c r="R266" s="49">
        <v>3</v>
      </c>
      <c r="U266" s="50">
        <v>4</v>
      </c>
      <c r="V266" s="50">
        <v>0.2</v>
      </c>
      <c r="W266" s="50">
        <v>0</v>
      </c>
      <c r="X266" s="50">
        <v>1.417014</v>
      </c>
      <c r="Y266" s="50">
        <v>0.33333333333333331</v>
      </c>
      <c r="AA266" s="3">
        <v>509</v>
      </c>
      <c r="AD266" s="93" t="str">
        <f>REPLACE(INDEX(GroupVertices[Group], MATCH(Vertices[[#This Row],[Vertex]],GroupVertices[Vertex],0)),1,1,"")</f>
        <v>9</v>
      </c>
      <c r="AE266" s="2"/>
      <c r="AI266" s="3"/>
    </row>
    <row r="267" spans="1:35" x14ac:dyDescent="0.25">
      <c r="A267" s="1" t="s">
        <v>630</v>
      </c>
      <c r="D267">
        <v>1.6888888888888889</v>
      </c>
      <c r="G267" s="51"/>
      <c r="M267">
        <v>4401.8369140625</v>
      </c>
      <c r="N267">
        <v>2698.259521484375</v>
      </c>
      <c r="R267" s="49">
        <v>2</v>
      </c>
      <c r="U267" s="50">
        <v>0</v>
      </c>
      <c r="V267" s="50">
        <v>0.5</v>
      </c>
      <c r="W267" s="50">
        <v>0</v>
      </c>
      <c r="X267" s="50">
        <v>0.99999899999999997</v>
      </c>
      <c r="Y267" s="50">
        <v>1</v>
      </c>
      <c r="AA267" s="3">
        <v>459</v>
      </c>
      <c r="AD267" s="93" t="str">
        <f>REPLACE(INDEX(GroupVertices[Group], MATCH(Vertices[[#This Row],[Vertex]],GroupVertices[Vertex],0)),1,1,"")</f>
        <v>23</v>
      </c>
      <c r="AE267" s="2"/>
      <c r="AI267" s="3"/>
    </row>
    <row r="268" spans="1:35" x14ac:dyDescent="0.25">
      <c r="A268" s="1" t="s">
        <v>631</v>
      </c>
      <c r="D268">
        <v>1.6888888888888889</v>
      </c>
      <c r="G268" s="51"/>
      <c r="M268">
        <v>4667.46484375</v>
      </c>
      <c r="N268">
        <v>2698.259521484375</v>
      </c>
      <c r="R268" s="49">
        <v>2</v>
      </c>
      <c r="U268" s="50">
        <v>0</v>
      </c>
      <c r="V268" s="50">
        <v>0.5</v>
      </c>
      <c r="W268" s="50">
        <v>0</v>
      </c>
      <c r="X268" s="50">
        <v>0.99999899999999997</v>
      </c>
      <c r="Y268" s="50">
        <v>1</v>
      </c>
      <c r="AA268" s="3">
        <v>460</v>
      </c>
      <c r="AD268" s="93" t="str">
        <f>REPLACE(INDEX(GroupVertices[Group], MATCH(Vertices[[#This Row],[Vertex]],GroupVertices[Vertex],0)),1,1,"")</f>
        <v>23</v>
      </c>
      <c r="AE268" s="2"/>
      <c r="AI268" s="3"/>
    </row>
    <row r="269" spans="1:35" x14ac:dyDescent="0.25">
      <c r="A269" s="1" t="s">
        <v>366</v>
      </c>
      <c r="D269">
        <v>2.0666666666666664</v>
      </c>
      <c r="G269" s="51"/>
      <c r="M269">
        <v>3243.964599609375</v>
      </c>
      <c r="N269">
        <v>9003.060546875</v>
      </c>
      <c r="R269" s="49">
        <v>4</v>
      </c>
      <c r="U269" s="50">
        <v>0</v>
      </c>
      <c r="V269" s="50">
        <v>4.6099999999999998E-4</v>
      </c>
      <c r="W269" s="50">
        <v>4.1999999999999998E-5</v>
      </c>
      <c r="X269" s="50">
        <v>0.92330800000000002</v>
      </c>
      <c r="Y269" s="50">
        <v>1</v>
      </c>
      <c r="AA269" s="3">
        <v>194</v>
      </c>
      <c r="AD269" s="93" t="str">
        <f>REPLACE(INDEX(GroupVertices[Group], MATCH(Vertices[[#This Row],[Vertex]],GroupVertices[Vertex],0)),1,1,"")</f>
        <v>1</v>
      </c>
      <c r="AE269" s="2"/>
      <c r="AI269" s="3"/>
    </row>
    <row r="270" spans="1:35" x14ac:dyDescent="0.25">
      <c r="A270" s="1" t="s">
        <v>684</v>
      </c>
      <c r="D270">
        <v>1.5</v>
      </c>
      <c r="G270" s="51"/>
      <c r="M270">
        <v>8490.6123046875</v>
      </c>
      <c r="N270">
        <v>2025.53271484375</v>
      </c>
      <c r="R270" s="49">
        <v>1</v>
      </c>
      <c r="U270" s="50">
        <v>0</v>
      </c>
      <c r="V270" s="50">
        <v>1</v>
      </c>
      <c r="W270" s="50">
        <v>0</v>
      </c>
      <c r="X270" s="50">
        <v>0.99999899999999997</v>
      </c>
      <c r="Y270" s="50">
        <v>0</v>
      </c>
      <c r="AA270" s="3">
        <v>513</v>
      </c>
      <c r="AD270" s="93" t="str">
        <f>REPLACE(INDEX(GroupVertices[Group], MATCH(Vertices[[#This Row],[Vertex]],GroupVertices[Vertex],0)),1,1,"")</f>
        <v>56</v>
      </c>
      <c r="AE270" s="2"/>
      <c r="AI270" s="3"/>
    </row>
    <row r="271" spans="1:35" x14ac:dyDescent="0.25">
      <c r="A271" s="1" t="s">
        <v>686</v>
      </c>
      <c r="D271">
        <v>1.5</v>
      </c>
      <c r="G271" s="51"/>
      <c r="M271">
        <v>9610.044921875</v>
      </c>
      <c r="N271">
        <v>2025.53271484375</v>
      </c>
      <c r="R271" s="49">
        <v>1</v>
      </c>
      <c r="U271" s="50">
        <v>0</v>
      </c>
      <c r="V271" s="50">
        <v>1</v>
      </c>
      <c r="W271" s="50">
        <v>0</v>
      </c>
      <c r="X271" s="50">
        <v>0.99999899999999997</v>
      </c>
      <c r="Y271" s="50">
        <v>0</v>
      </c>
      <c r="AA271" s="3">
        <v>515</v>
      </c>
      <c r="AD271" s="93" t="str">
        <f>REPLACE(INDEX(GroupVertices[Group], MATCH(Vertices[[#This Row],[Vertex]],GroupVertices[Vertex],0)),1,1,"")</f>
        <v>58</v>
      </c>
      <c r="AE271" s="2"/>
      <c r="AI271" s="3"/>
    </row>
    <row r="272" spans="1:35" x14ac:dyDescent="0.25">
      <c r="A272" s="1" t="s">
        <v>216</v>
      </c>
      <c r="D272">
        <v>4.1444444444444439</v>
      </c>
      <c r="G272" s="51"/>
      <c r="M272">
        <v>4215.09716796875</v>
      </c>
      <c r="N272">
        <v>5579.65283203125</v>
      </c>
      <c r="R272" s="49">
        <v>15</v>
      </c>
      <c r="U272" s="50">
        <v>0</v>
      </c>
      <c r="V272" s="50">
        <v>5.3300000000000005E-4</v>
      </c>
      <c r="W272" s="50">
        <v>3.9079999999999997E-2</v>
      </c>
      <c r="X272" s="50">
        <v>1.5358160000000001</v>
      </c>
      <c r="Y272" s="50">
        <v>1</v>
      </c>
      <c r="AA272" s="3">
        <v>44</v>
      </c>
      <c r="AD272" s="93" t="str">
        <f>REPLACE(INDEX(GroupVertices[Group], MATCH(Vertices[[#This Row],[Vertex]],GroupVertices[Vertex],0)),1,1,"")</f>
        <v>1</v>
      </c>
      <c r="AE272" s="2"/>
      <c r="AI272" s="3"/>
    </row>
    <row r="273" spans="1:35" x14ac:dyDescent="0.25">
      <c r="A273" s="1" t="s">
        <v>688</v>
      </c>
      <c r="D273">
        <v>1.5</v>
      </c>
      <c r="G273" s="51"/>
      <c r="M273">
        <v>2023.240478515625</v>
      </c>
      <c r="N273">
        <v>7656.78759765625</v>
      </c>
      <c r="R273" s="49">
        <v>1</v>
      </c>
      <c r="U273" s="50">
        <v>0</v>
      </c>
      <c r="V273" s="50">
        <v>4.6000000000000001E-4</v>
      </c>
      <c r="W273" s="50">
        <v>3.4E-5</v>
      </c>
      <c r="X273" s="50">
        <v>0.33479999999999999</v>
      </c>
      <c r="Y273" s="50">
        <v>0</v>
      </c>
      <c r="AA273" s="3">
        <v>517</v>
      </c>
      <c r="AD273" s="93" t="str">
        <f>REPLACE(INDEX(GroupVertices[Group], MATCH(Vertices[[#This Row],[Vertex]],GroupVertices[Vertex],0)),1,1,"")</f>
        <v>1</v>
      </c>
      <c r="AE273" s="2"/>
      <c r="AI273" s="3"/>
    </row>
    <row r="274" spans="1:35" x14ac:dyDescent="0.25">
      <c r="A274" s="1" t="s">
        <v>689</v>
      </c>
      <c r="D274">
        <v>1.6888888888888889</v>
      </c>
      <c r="G274" s="51"/>
      <c r="M274">
        <v>512.617431640625</v>
      </c>
      <c r="N274">
        <v>5385.1796875</v>
      </c>
      <c r="R274" s="49">
        <v>2</v>
      </c>
      <c r="U274" s="50">
        <v>0</v>
      </c>
      <c r="V274" s="50">
        <v>3.9100000000000002E-4</v>
      </c>
      <c r="W274" s="50">
        <v>2.0999999999999999E-5</v>
      </c>
      <c r="X274" s="50">
        <v>0.75485500000000005</v>
      </c>
      <c r="Y274" s="50">
        <v>1</v>
      </c>
      <c r="AA274" s="3">
        <v>518</v>
      </c>
      <c r="AD274" s="93" t="str">
        <f>REPLACE(INDEX(GroupVertices[Group], MATCH(Vertices[[#This Row],[Vertex]],GroupVertices[Vertex],0)),1,1,"")</f>
        <v>1</v>
      </c>
      <c r="AE274" s="2"/>
      <c r="AI274" s="3"/>
    </row>
    <row r="275" spans="1:35" x14ac:dyDescent="0.25">
      <c r="A275" s="1" t="s">
        <v>448</v>
      </c>
      <c r="D275">
        <v>2.4444444444444446</v>
      </c>
      <c r="G275" s="51"/>
      <c r="M275">
        <v>3636.241455078125</v>
      </c>
      <c r="N275">
        <v>6841.80419921875</v>
      </c>
      <c r="R275" s="49">
        <v>6</v>
      </c>
      <c r="U275" s="50">
        <v>0</v>
      </c>
      <c r="V275" s="50">
        <v>4.8200000000000001E-4</v>
      </c>
      <c r="W275" s="50">
        <v>3.4200000000000002E-4</v>
      </c>
      <c r="X275" s="50">
        <v>1.0926480000000001</v>
      </c>
      <c r="Y275" s="50">
        <v>1</v>
      </c>
      <c r="AA275" s="3">
        <v>277</v>
      </c>
      <c r="AD275" s="93" t="str">
        <f>REPLACE(INDEX(GroupVertices[Group], MATCH(Vertices[[#This Row],[Vertex]],GroupVertices[Vertex],0)),1,1,"")</f>
        <v>1</v>
      </c>
      <c r="AE275" s="2"/>
      <c r="AI275" s="3"/>
    </row>
    <row r="276" spans="1:35" x14ac:dyDescent="0.25">
      <c r="A276" s="1" t="s">
        <v>436</v>
      </c>
      <c r="D276">
        <v>2.4444444444444446</v>
      </c>
      <c r="G276" s="51"/>
      <c r="M276">
        <v>6888.55810546875</v>
      </c>
      <c r="N276">
        <v>6835.0322265625</v>
      </c>
      <c r="R276" s="49">
        <v>6</v>
      </c>
      <c r="U276" s="50">
        <v>0</v>
      </c>
      <c r="V276" s="50">
        <v>5.9800000000000001E-4</v>
      </c>
      <c r="W276" s="50">
        <v>5.5640000000000004E-3</v>
      </c>
      <c r="X276" s="50">
        <v>0.964167</v>
      </c>
      <c r="Y276" s="50">
        <v>1</v>
      </c>
      <c r="AA276" s="3">
        <v>265</v>
      </c>
      <c r="AD276" s="93" t="str">
        <f>REPLACE(INDEX(GroupVertices[Group], MATCH(Vertices[[#This Row],[Vertex]],GroupVertices[Vertex],0)),1,1,"")</f>
        <v>1</v>
      </c>
      <c r="AE276" s="2"/>
      <c r="AI276" s="3"/>
    </row>
    <row r="277" spans="1:35" x14ac:dyDescent="0.25">
      <c r="A277" s="1" t="s">
        <v>408</v>
      </c>
      <c r="D277">
        <v>2.4444444444444446</v>
      </c>
      <c r="G277" s="51"/>
      <c r="M277">
        <v>6627.61083984375</v>
      </c>
      <c r="N277">
        <v>6168.28173828125</v>
      </c>
      <c r="R277" s="49">
        <v>6</v>
      </c>
      <c r="U277" s="50">
        <v>1502.894994</v>
      </c>
      <c r="V277" s="50">
        <v>5.8500000000000002E-4</v>
      </c>
      <c r="W277" s="50">
        <v>5.71E-4</v>
      </c>
      <c r="X277" s="50">
        <v>1.5196480000000001</v>
      </c>
      <c r="Y277" s="50">
        <v>0.2</v>
      </c>
      <c r="AA277" s="3">
        <v>237</v>
      </c>
      <c r="AD277" s="93" t="str">
        <f>REPLACE(INDEX(GroupVertices[Group], MATCH(Vertices[[#This Row],[Vertex]],GroupVertices[Vertex],0)),1,1,"")</f>
        <v>1</v>
      </c>
      <c r="AE277" s="2"/>
      <c r="AI277" s="3"/>
    </row>
    <row r="278" spans="1:35" x14ac:dyDescent="0.25">
      <c r="A278" s="1" t="s">
        <v>692</v>
      </c>
      <c r="D278">
        <v>1.5</v>
      </c>
      <c r="G278" s="51"/>
      <c r="M278">
        <v>7940.38232421875</v>
      </c>
      <c r="N278">
        <v>2025.53271484375</v>
      </c>
      <c r="R278" s="49">
        <v>1</v>
      </c>
      <c r="U278" s="50">
        <v>0</v>
      </c>
      <c r="V278" s="50">
        <v>1</v>
      </c>
      <c r="W278" s="50">
        <v>0</v>
      </c>
      <c r="X278" s="50">
        <v>0.99999899999999997</v>
      </c>
      <c r="Y278" s="50">
        <v>0</v>
      </c>
      <c r="AA278" s="3">
        <v>521</v>
      </c>
      <c r="AD278" s="93" t="str">
        <f>REPLACE(INDEX(GroupVertices[Group], MATCH(Vertices[[#This Row],[Vertex]],GroupVertices[Vertex],0)),1,1,"")</f>
        <v>57</v>
      </c>
      <c r="AE278" s="2"/>
      <c r="AI278" s="3"/>
    </row>
    <row r="279" spans="1:35" x14ac:dyDescent="0.25">
      <c r="A279" s="1" t="s">
        <v>694</v>
      </c>
      <c r="D279">
        <v>1.5</v>
      </c>
      <c r="G279" s="51"/>
      <c r="M279">
        <v>8557.0185546875</v>
      </c>
      <c r="N279">
        <v>1488.8216552734375</v>
      </c>
      <c r="R279" s="49">
        <v>1</v>
      </c>
      <c r="U279" s="50">
        <v>0</v>
      </c>
      <c r="V279" s="50">
        <v>1</v>
      </c>
      <c r="W279" s="50">
        <v>0</v>
      </c>
      <c r="X279" s="50">
        <v>0.99999899999999997</v>
      </c>
      <c r="Y279" s="50">
        <v>0</v>
      </c>
      <c r="AA279" s="3">
        <v>523</v>
      </c>
      <c r="AD279" s="93" t="str">
        <f>REPLACE(INDEX(GroupVertices[Group], MATCH(Vertices[[#This Row],[Vertex]],GroupVertices[Vertex],0)),1,1,"")</f>
        <v>32</v>
      </c>
      <c r="AE279" s="2"/>
      <c r="AI279" s="3"/>
    </row>
    <row r="280" spans="1:35" x14ac:dyDescent="0.25">
      <c r="A280" s="1" t="s">
        <v>437</v>
      </c>
      <c r="D280">
        <v>2.2555555555555555</v>
      </c>
      <c r="G280" s="51"/>
      <c r="M280">
        <v>4591.45556640625</v>
      </c>
      <c r="N280">
        <v>6931.16162109375</v>
      </c>
      <c r="R280" s="49">
        <v>5</v>
      </c>
      <c r="U280" s="50">
        <v>132.93449100000001</v>
      </c>
      <c r="V280" s="50">
        <v>6.0700000000000001E-4</v>
      </c>
      <c r="W280" s="50">
        <v>1.129E-3</v>
      </c>
      <c r="X280" s="50">
        <v>0.88615299999999997</v>
      </c>
      <c r="Y280" s="50">
        <v>0.7</v>
      </c>
      <c r="AA280" s="3">
        <v>266</v>
      </c>
      <c r="AD280" s="93" t="str">
        <f>REPLACE(INDEX(GroupVertices[Group], MATCH(Vertices[[#This Row],[Vertex]],GroupVertices[Vertex],0)),1,1,"")</f>
        <v>1</v>
      </c>
      <c r="AE280" s="2"/>
      <c r="AI280" s="3"/>
    </row>
    <row r="281" spans="1:35" x14ac:dyDescent="0.25">
      <c r="A281" s="1" t="s">
        <v>248</v>
      </c>
      <c r="D281">
        <v>2.2555555555555555</v>
      </c>
      <c r="G281" s="51"/>
      <c r="M281">
        <v>4088.212890625</v>
      </c>
      <c r="N281">
        <v>9429.6181640625</v>
      </c>
      <c r="R281" s="49">
        <v>5</v>
      </c>
      <c r="U281" s="50">
        <v>0</v>
      </c>
      <c r="V281" s="50">
        <v>3.6200000000000002E-4</v>
      </c>
      <c r="W281" s="50">
        <v>1.9999999999999999E-6</v>
      </c>
      <c r="X281" s="50">
        <v>1.0193220000000001</v>
      </c>
      <c r="Y281" s="50">
        <v>1</v>
      </c>
      <c r="AA281" s="3">
        <v>76</v>
      </c>
      <c r="AD281" s="93" t="str">
        <f>REPLACE(INDEX(GroupVertices[Group], MATCH(Vertices[[#This Row],[Vertex]],GroupVertices[Vertex],0)),1,1,"")</f>
        <v>1</v>
      </c>
      <c r="AE281" s="2"/>
      <c r="AI281" s="3"/>
    </row>
    <row r="282" spans="1:35" x14ac:dyDescent="0.25">
      <c r="A282" s="1" t="s">
        <v>696</v>
      </c>
      <c r="D282">
        <v>1.6888888888888889</v>
      </c>
      <c r="G282" s="51"/>
      <c r="M282">
        <v>5943.42822265625</v>
      </c>
      <c r="N282">
        <v>272.0316162109375</v>
      </c>
      <c r="R282" s="49">
        <v>2</v>
      </c>
      <c r="U282" s="50">
        <v>0</v>
      </c>
      <c r="V282" s="50">
        <v>0.5</v>
      </c>
      <c r="W282" s="50">
        <v>0</v>
      </c>
      <c r="X282" s="50">
        <v>0.99999899999999997</v>
      </c>
      <c r="Y282" s="50">
        <v>1</v>
      </c>
      <c r="AA282" s="3">
        <v>525</v>
      </c>
      <c r="AD282" s="93" t="str">
        <f>REPLACE(INDEX(GroupVertices[Group], MATCH(Vertices[[#This Row],[Vertex]],GroupVertices[Vertex],0)),1,1,"")</f>
        <v>19</v>
      </c>
      <c r="AE282" s="2"/>
      <c r="AI282" s="3"/>
    </row>
    <row r="283" spans="1:35" x14ac:dyDescent="0.25">
      <c r="A283" s="1" t="s">
        <v>699</v>
      </c>
      <c r="D283">
        <v>1.6888888888888889</v>
      </c>
      <c r="G283" s="51"/>
      <c r="M283">
        <v>3587.5361328125</v>
      </c>
      <c r="N283">
        <v>3807.2919921875</v>
      </c>
      <c r="R283" s="49">
        <v>2</v>
      </c>
      <c r="U283" s="50">
        <v>0</v>
      </c>
      <c r="V283" s="50">
        <v>4.8700000000000002E-4</v>
      </c>
      <c r="W283" s="50">
        <v>9.0000000000000006E-5</v>
      </c>
      <c r="X283" s="50">
        <v>0.52370099999999997</v>
      </c>
      <c r="Y283" s="50">
        <v>1</v>
      </c>
      <c r="AA283" s="3">
        <v>528</v>
      </c>
      <c r="AD283" s="93" t="str">
        <f>REPLACE(INDEX(GroupVertices[Group], MATCH(Vertices[[#This Row],[Vertex]],GroupVertices[Vertex],0)),1,1,"")</f>
        <v>1</v>
      </c>
      <c r="AE283" s="2"/>
      <c r="AI283" s="3"/>
    </row>
    <row r="284" spans="1:35" x14ac:dyDescent="0.25">
      <c r="A284" s="1" t="s">
        <v>608</v>
      </c>
      <c r="D284">
        <v>1.8777777777777778</v>
      </c>
      <c r="G284" s="51"/>
      <c r="M284">
        <v>3002.438232421875</v>
      </c>
      <c r="N284">
        <v>3984.7783203125</v>
      </c>
      <c r="R284" s="49">
        <v>3</v>
      </c>
      <c r="U284" s="50">
        <v>0</v>
      </c>
      <c r="V284" s="50">
        <v>3.9300000000000001E-4</v>
      </c>
      <c r="W284" s="50">
        <v>3.6400000000000001E-4</v>
      </c>
      <c r="X284" s="50">
        <v>0.688693</v>
      </c>
      <c r="Y284" s="50">
        <v>1</v>
      </c>
      <c r="AA284" s="3">
        <v>437</v>
      </c>
      <c r="AD284" s="93" t="str">
        <f>REPLACE(INDEX(GroupVertices[Group], MATCH(Vertices[[#This Row],[Vertex]],GroupVertices[Vertex],0)),1,1,"")</f>
        <v>1</v>
      </c>
      <c r="AE284" s="2"/>
      <c r="AI284" s="3"/>
    </row>
    <row r="285" spans="1:35" x14ac:dyDescent="0.25">
      <c r="A285" s="1" t="s">
        <v>298</v>
      </c>
      <c r="D285">
        <v>1.6888888888888889</v>
      </c>
      <c r="G285" s="51"/>
      <c r="M285">
        <v>6595.49267578125</v>
      </c>
      <c r="N285">
        <v>3242.363525390625</v>
      </c>
      <c r="R285" s="49">
        <v>2</v>
      </c>
      <c r="U285" s="50">
        <v>0</v>
      </c>
      <c r="V285" s="50">
        <v>4.6099999999999998E-4</v>
      </c>
      <c r="W285" s="50">
        <v>3.8999999999999999E-5</v>
      </c>
      <c r="X285" s="50">
        <v>0.60753000000000001</v>
      </c>
      <c r="Y285" s="50">
        <v>1</v>
      </c>
      <c r="AA285" s="3">
        <v>126</v>
      </c>
      <c r="AD285" s="93" t="str">
        <f>REPLACE(INDEX(GroupVertices[Group], MATCH(Vertices[[#This Row],[Vertex]],GroupVertices[Vertex],0)),1,1,"")</f>
        <v>1</v>
      </c>
      <c r="AE285" s="2"/>
      <c r="AI285" s="3"/>
    </row>
    <row r="286" spans="1:35" x14ac:dyDescent="0.25">
      <c r="A286" s="1" t="s">
        <v>701</v>
      </c>
      <c r="D286">
        <v>1.6888888888888889</v>
      </c>
      <c r="G286" s="51"/>
      <c r="M286">
        <v>4235.83544921875</v>
      </c>
      <c r="N286">
        <v>3113.97314453125</v>
      </c>
      <c r="R286" s="49">
        <v>2</v>
      </c>
      <c r="U286" s="50">
        <v>0</v>
      </c>
      <c r="V286" s="50">
        <v>5.4900000000000001E-4</v>
      </c>
      <c r="W286" s="50">
        <v>3.2699999999999998E-4</v>
      </c>
      <c r="X286" s="50">
        <v>0.51527599999999996</v>
      </c>
      <c r="Y286" s="50">
        <v>1</v>
      </c>
      <c r="AA286" s="3">
        <v>529</v>
      </c>
      <c r="AD286" s="93" t="str">
        <f>REPLACE(INDEX(GroupVertices[Group], MATCH(Vertices[[#This Row],[Vertex]],GroupVertices[Vertex],0)),1,1,"")</f>
        <v>1</v>
      </c>
      <c r="AE286" s="2"/>
      <c r="AI286" s="3"/>
    </row>
    <row r="287" spans="1:35" x14ac:dyDescent="0.25">
      <c r="A287" s="1" t="s">
        <v>396</v>
      </c>
      <c r="D287">
        <v>2.0666666666666664</v>
      </c>
      <c r="G287" s="51"/>
      <c r="M287">
        <v>7635.923828125</v>
      </c>
      <c r="N287">
        <v>7437.658203125</v>
      </c>
      <c r="R287" s="49">
        <v>4</v>
      </c>
      <c r="U287" s="50">
        <v>6.6969700000000003</v>
      </c>
      <c r="V287" s="50">
        <v>4.75E-4</v>
      </c>
      <c r="W287" s="50">
        <v>1.4799999999999999E-4</v>
      </c>
      <c r="X287" s="50">
        <v>0.75636000000000003</v>
      </c>
      <c r="Y287" s="50">
        <v>0.66666666666666663</v>
      </c>
      <c r="AA287" s="3">
        <v>224</v>
      </c>
      <c r="AD287" s="93" t="str">
        <f>REPLACE(INDEX(GroupVertices[Group], MATCH(Vertices[[#This Row],[Vertex]],GroupVertices[Vertex],0)),1,1,"")</f>
        <v>1</v>
      </c>
      <c r="AE287" s="2"/>
      <c r="AI287" s="3"/>
    </row>
    <row r="288" spans="1:35" x14ac:dyDescent="0.25">
      <c r="A288" s="1" t="s">
        <v>705</v>
      </c>
      <c r="D288">
        <v>1.6888888888888889</v>
      </c>
      <c r="G288" s="51"/>
      <c r="M288">
        <v>7409.666015625</v>
      </c>
      <c r="N288">
        <v>5853.271484375</v>
      </c>
      <c r="R288" s="49">
        <v>2</v>
      </c>
      <c r="U288" s="50">
        <v>0</v>
      </c>
      <c r="V288" s="50">
        <v>5.4299999999999997E-4</v>
      </c>
      <c r="W288" s="50">
        <v>4.5600000000000003E-4</v>
      </c>
      <c r="X288" s="50">
        <v>0.43632300000000002</v>
      </c>
      <c r="Y288" s="50">
        <v>1</v>
      </c>
      <c r="AA288" s="3">
        <v>533</v>
      </c>
      <c r="AD288" s="93" t="str">
        <f>REPLACE(INDEX(GroupVertices[Group], MATCH(Vertices[[#This Row],[Vertex]],GroupVertices[Vertex],0)),1,1,"")</f>
        <v>1</v>
      </c>
      <c r="AE288" s="2"/>
      <c r="AI288" s="3"/>
    </row>
    <row r="289" spans="1:35" x14ac:dyDescent="0.25">
      <c r="A289" s="1" t="s">
        <v>706</v>
      </c>
      <c r="D289">
        <v>1.5</v>
      </c>
      <c r="G289" s="51"/>
      <c r="M289">
        <v>1785.4703369140625</v>
      </c>
      <c r="N289">
        <v>4959.5478515625</v>
      </c>
      <c r="R289" s="49">
        <v>1</v>
      </c>
      <c r="U289" s="50">
        <v>0</v>
      </c>
      <c r="V289" s="50">
        <v>5.4799999999999998E-4</v>
      </c>
      <c r="W289" s="50">
        <v>3.0400000000000002E-4</v>
      </c>
      <c r="X289" s="50">
        <v>0.30533399999999999</v>
      </c>
      <c r="Y289" s="50">
        <v>0</v>
      </c>
      <c r="AA289" s="3">
        <v>534</v>
      </c>
      <c r="AD289" s="93" t="str">
        <f>REPLACE(INDEX(GroupVertices[Group], MATCH(Vertices[[#This Row],[Vertex]],GroupVertices[Vertex],0)),1,1,"")</f>
        <v>1</v>
      </c>
      <c r="AE289" s="2"/>
      <c r="AI289" s="3"/>
    </row>
    <row r="290" spans="1:35" x14ac:dyDescent="0.25">
      <c r="A290" s="1" t="s">
        <v>339</v>
      </c>
      <c r="D290">
        <v>2.0666666666666664</v>
      </c>
      <c r="G290" s="51"/>
      <c r="M290">
        <v>3384.80908203125</v>
      </c>
      <c r="N290">
        <v>8430.783203125</v>
      </c>
      <c r="R290" s="49">
        <v>4</v>
      </c>
      <c r="U290" s="50">
        <v>475</v>
      </c>
      <c r="V290" s="50">
        <v>3.9500000000000001E-4</v>
      </c>
      <c r="W290" s="50">
        <v>7.9999999999999996E-6</v>
      </c>
      <c r="X290" s="50">
        <v>1.1817230000000001</v>
      </c>
      <c r="Y290" s="50">
        <v>0.5</v>
      </c>
      <c r="AA290" s="3">
        <v>167</v>
      </c>
      <c r="AD290" s="93" t="str">
        <f>REPLACE(INDEX(GroupVertices[Group], MATCH(Vertices[[#This Row],[Vertex]],GroupVertices[Vertex],0)),1,1,"")</f>
        <v>1</v>
      </c>
      <c r="AE290" s="2"/>
      <c r="AI290" s="3"/>
    </row>
    <row r="291" spans="1:35" x14ac:dyDescent="0.25">
      <c r="A291" s="1" t="s">
        <v>385</v>
      </c>
      <c r="D291">
        <v>3.2</v>
      </c>
      <c r="G291" s="51"/>
      <c r="M291">
        <v>4935.744140625</v>
      </c>
      <c r="N291">
        <v>7478.64990234375</v>
      </c>
      <c r="R291" s="49">
        <v>10</v>
      </c>
      <c r="U291" s="50">
        <v>666.94866500000001</v>
      </c>
      <c r="V291" s="50">
        <v>6.0499999999999996E-4</v>
      </c>
      <c r="W291" s="50">
        <v>1.557E-3</v>
      </c>
      <c r="X291" s="50">
        <v>1.7161729999999999</v>
      </c>
      <c r="Y291" s="50">
        <v>0.24444444444444444</v>
      </c>
      <c r="AA291" s="3">
        <v>213</v>
      </c>
      <c r="AD291" s="93" t="str">
        <f>REPLACE(INDEX(GroupVertices[Group], MATCH(Vertices[[#This Row],[Vertex]],GroupVertices[Vertex],0)),1,1,"")</f>
        <v>1</v>
      </c>
      <c r="AE291" s="2"/>
      <c r="AI291" s="3"/>
    </row>
    <row r="292" spans="1:35" x14ac:dyDescent="0.25">
      <c r="A292" s="1" t="s">
        <v>708</v>
      </c>
      <c r="D292">
        <v>1.5</v>
      </c>
      <c r="G292" s="51"/>
      <c r="M292">
        <v>8111.14306640625</v>
      </c>
      <c r="N292">
        <v>1044.01318359375</v>
      </c>
      <c r="R292" s="49">
        <v>1</v>
      </c>
      <c r="U292" s="50">
        <v>0</v>
      </c>
      <c r="V292" s="50">
        <v>1</v>
      </c>
      <c r="W292" s="50">
        <v>0</v>
      </c>
      <c r="X292" s="50">
        <v>0.99999899999999997</v>
      </c>
      <c r="Y292" s="50">
        <v>0</v>
      </c>
      <c r="AA292" s="3">
        <v>536</v>
      </c>
      <c r="AD292" s="93" t="str">
        <f>REPLACE(INDEX(GroupVertices[Group], MATCH(Vertices[[#This Row],[Vertex]],GroupVertices[Vertex],0)),1,1,"")</f>
        <v>33</v>
      </c>
      <c r="AE292" s="2"/>
      <c r="AI292" s="3"/>
    </row>
    <row r="293" spans="1:35" x14ac:dyDescent="0.25">
      <c r="A293" s="1" t="s">
        <v>203</v>
      </c>
      <c r="D293">
        <v>5.8444444444444441</v>
      </c>
      <c r="G293" s="51"/>
      <c r="M293">
        <v>4885.15283203125</v>
      </c>
      <c r="N293">
        <v>6241.12060546875</v>
      </c>
      <c r="R293" s="49">
        <v>24</v>
      </c>
      <c r="U293" s="50">
        <v>6067.0517650000002</v>
      </c>
      <c r="V293" s="50">
        <v>6.5899999999999997E-4</v>
      </c>
      <c r="W293" s="50">
        <v>3.826E-3</v>
      </c>
      <c r="X293" s="50">
        <v>4.218515</v>
      </c>
      <c r="Y293" s="50">
        <v>0.13768115942028986</v>
      </c>
      <c r="AA293" s="3">
        <v>31</v>
      </c>
      <c r="AD293" s="93" t="str">
        <f>REPLACE(INDEX(GroupVertices[Group], MATCH(Vertices[[#This Row],[Vertex]],GroupVertices[Vertex],0)),1,1,"")</f>
        <v>1</v>
      </c>
      <c r="AE293" s="2"/>
      <c r="AI293" s="3"/>
    </row>
    <row r="294" spans="1:35" x14ac:dyDescent="0.25">
      <c r="A294" s="1" t="s">
        <v>711</v>
      </c>
      <c r="D294">
        <v>1.5</v>
      </c>
      <c r="G294" s="51"/>
      <c r="M294">
        <v>9619.53125</v>
      </c>
      <c r="N294">
        <v>1488.8216552734375</v>
      </c>
      <c r="R294" s="49">
        <v>1</v>
      </c>
      <c r="U294" s="50">
        <v>0</v>
      </c>
      <c r="V294" s="50">
        <v>1</v>
      </c>
      <c r="W294" s="50">
        <v>0</v>
      </c>
      <c r="X294" s="50">
        <v>0.99999899999999997</v>
      </c>
      <c r="Y294" s="50">
        <v>0</v>
      </c>
      <c r="AA294" s="3">
        <v>539</v>
      </c>
      <c r="AD294" s="93" t="str">
        <f>REPLACE(INDEX(GroupVertices[Group], MATCH(Vertices[[#This Row],[Vertex]],GroupVertices[Vertex],0)),1,1,"")</f>
        <v>34</v>
      </c>
      <c r="AE294" s="2"/>
      <c r="AI294" s="3"/>
    </row>
    <row r="295" spans="1:35" x14ac:dyDescent="0.25">
      <c r="A295" s="1" t="s">
        <v>319</v>
      </c>
      <c r="D295">
        <v>2.2555555555555555</v>
      </c>
      <c r="G295" s="51"/>
      <c r="M295">
        <v>3547.748291015625</v>
      </c>
      <c r="N295">
        <v>6209.73095703125</v>
      </c>
      <c r="R295" s="49">
        <v>5</v>
      </c>
      <c r="U295" s="50">
        <v>1123.9697160000001</v>
      </c>
      <c r="V295" s="50">
        <v>6.0300000000000002E-4</v>
      </c>
      <c r="W295" s="50">
        <v>7.36E-4</v>
      </c>
      <c r="X295" s="50">
        <v>1.0011000000000001</v>
      </c>
      <c r="Y295" s="50">
        <v>0.2</v>
      </c>
      <c r="AA295" s="3">
        <v>147</v>
      </c>
      <c r="AD295" s="93" t="str">
        <f>REPLACE(INDEX(GroupVertices[Group], MATCH(Vertices[[#This Row],[Vertex]],GroupVertices[Vertex],0)),1,1,"")</f>
        <v>1</v>
      </c>
      <c r="AE295" s="2"/>
      <c r="AI295" s="3"/>
    </row>
    <row r="296" spans="1:35" x14ac:dyDescent="0.25">
      <c r="A296" s="1" t="s">
        <v>713</v>
      </c>
      <c r="D296">
        <v>1.5</v>
      </c>
      <c r="G296" s="51"/>
      <c r="M296">
        <v>8138.17822265625</v>
      </c>
      <c r="N296">
        <v>7095.04638671875</v>
      </c>
      <c r="R296" s="49">
        <v>1</v>
      </c>
      <c r="U296" s="50">
        <v>0</v>
      </c>
      <c r="V296" s="50">
        <v>4.6000000000000001E-4</v>
      </c>
      <c r="W296" s="50">
        <v>3.4E-5</v>
      </c>
      <c r="X296" s="50">
        <v>0.33479999999999999</v>
      </c>
      <c r="Y296" s="50">
        <v>0</v>
      </c>
      <c r="AA296" s="3">
        <v>541</v>
      </c>
      <c r="AD296" s="93" t="str">
        <f>REPLACE(INDEX(GroupVertices[Group], MATCH(Vertices[[#This Row],[Vertex]],GroupVertices[Vertex],0)),1,1,"")</f>
        <v>1</v>
      </c>
      <c r="AE296" s="2"/>
      <c r="AI296" s="3"/>
    </row>
    <row r="297" spans="1:35" x14ac:dyDescent="0.25">
      <c r="A297" s="1" t="s">
        <v>301</v>
      </c>
      <c r="D297">
        <v>2.0666666666666664</v>
      </c>
      <c r="G297" s="51"/>
      <c r="M297">
        <v>5510.9248046875</v>
      </c>
      <c r="N297">
        <v>3974.55224609375</v>
      </c>
      <c r="R297" s="49">
        <v>4</v>
      </c>
      <c r="U297" s="50">
        <v>632.59103700000003</v>
      </c>
      <c r="V297" s="50">
        <v>4.6799999999999999E-4</v>
      </c>
      <c r="W297" s="50">
        <v>5.0000000000000002E-5</v>
      </c>
      <c r="X297" s="50">
        <v>1.197438</v>
      </c>
      <c r="Y297" s="50">
        <v>0.16666666666666666</v>
      </c>
      <c r="AA297" s="3">
        <v>129</v>
      </c>
      <c r="AD297" s="93" t="str">
        <f>REPLACE(INDEX(GroupVertices[Group], MATCH(Vertices[[#This Row],[Vertex]],GroupVertices[Vertex],0)),1,1,"")</f>
        <v>1</v>
      </c>
      <c r="AE297" s="2"/>
      <c r="AI297" s="3"/>
    </row>
    <row r="298" spans="1:35" x14ac:dyDescent="0.25">
      <c r="A298" s="1" t="s">
        <v>616</v>
      </c>
      <c r="D298">
        <v>2.4444444444444446</v>
      </c>
      <c r="G298" s="51"/>
      <c r="M298">
        <v>5440.02294921875</v>
      </c>
      <c r="N298">
        <v>7184.92626953125</v>
      </c>
      <c r="R298" s="49">
        <v>6</v>
      </c>
      <c r="U298" s="50">
        <v>0</v>
      </c>
      <c r="V298" s="50">
        <v>4.1800000000000002E-4</v>
      </c>
      <c r="W298" s="50">
        <v>4.8000000000000001E-4</v>
      </c>
      <c r="X298" s="50">
        <v>0.95501999999999998</v>
      </c>
      <c r="Y298" s="50">
        <v>1</v>
      </c>
      <c r="AA298" s="3">
        <v>445</v>
      </c>
      <c r="AD298" s="93" t="str">
        <f>REPLACE(INDEX(GroupVertices[Group], MATCH(Vertices[[#This Row],[Vertex]],GroupVertices[Vertex],0)),1,1,"")</f>
        <v>1</v>
      </c>
      <c r="AE298" s="2"/>
      <c r="AI298" s="3"/>
    </row>
    <row r="299" spans="1:35" x14ac:dyDescent="0.25">
      <c r="A299" s="1" t="s">
        <v>714</v>
      </c>
      <c r="D299">
        <v>1.5</v>
      </c>
      <c r="G299" s="51"/>
      <c r="M299">
        <v>1851.370849609375</v>
      </c>
      <c r="N299">
        <v>5138.76611328125</v>
      </c>
      <c r="R299" s="49">
        <v>1</v>
      </c>
      <c r="U299" s="50">
        <v>0</v>
      </c>
      <c r="V299" s="50">
        <v>3.9100000000000002E-4</v>
      </c>
      <c r="W299" s="50">
        <v>2.0000000000000002E-5</v>
      </c>
      <c r="X299" s="50">
        <v>0.43404199999999998</v>
      </c>
      <c r="Y299" s="50">
        <v>0</v>
      </c>
      <c r="AA299" s="3">
        <v>542</v>
      </c>
      <c r="AD299" s="93" t="str">
        <f>REPLACE(INDEX(GroupVertices[Group], MATCH(Vertices[[#This Row],[Vertex]],GroupVertices[Vertex],0)),1,1,"")</f>
        <v>1</v>
      </c>
      <c r="AE299" s="2"/>
      <c r="AI299" s="3"/>
    </row>
    <row r="300" spans="1:35" x14ac:dyDescent="0.25">
      <c r="A300" s="1" t="s">
        <v>715</v>
      </c>
      <c r="D300">
        <v>1.5</v>
      </c>
      <c r="G300" s="51"/>
      <c r="M300">
        <v>3586.957763671875</v>
      </c>
      <c r="N300">
        <v>4704.95068359375</v>
      </c>
      <c r="R300" s="49">
        <v>1</v>
      </c>
      <c r="U300" s="50">
        <v>0</v>
      </c>
      <c r="V300" s="50">
        <v>3.7300000000000001E-4</v>
      </c>
      <c r="W300" s="50">
        <v>3.0000000000000001E-6</v>
      </c>
      <c r="X300" s="50">
        <v>0.35805199999999998</v>
      </c>
      <c r="Y300" s="50">
        <v>0</v>
      </c>
      <c r="AA300" s="3">
        <v>543</v>
      </c>
      <c r="AD300" s="93" t="str">
        <f>REPLACE(INDEX(GroupVertices[Group], MATCH(Vertices[[#This Row],[Vertex]],GroupVertices[Vertex],0)),1,1,"")</f>
        <v>1</v>
      </c>
      <c r="AE300" s="2"/>
      <c r="AI300" s="3"/>
    </row>
    <row r="301" spans="1:35" x14ac:dyDescent="0.25">
      <c r="A301" s="1" t="s">
        <v>476</v>
      </c>
      <c r="D301">
        <v>2.822222222222222</v>
      </c>
      <c r="G301" s="51"/>
      <c r="M301">
        <v>258.45074462890625</v>
      </c>
      <c r="N301">
        <v>1552.77392578125</v>
      </c>
      <c r="R301" s="49">
        <v>8</v>
      </c>
      <c r="U301" s="50">
        <v>0</v>
      </c>
      <c r="V301" s="50">
        <v>0.125</v>
      </c>
      <c r="W301" s="50">
        <v>0</v>
      </c>
      <c r="X301" s="50">
        <v>0.99999899999999997</v>
      </c>
      <c r="Y301" s="50">
        <v>1</v>
      </c>
      <c r="AA301" s="3">
        <v>305</v>
      </c>
      <c r="AD301" s="93" t="str">
        <f>REPLACE(INDEX(GroupVertices[Group], MATCH(Vertices[[#This Row],[Vertex]],GroupVertices[Vertex],0)),1,1,"")</f>
        <v>3</v>
      </c>
      <c r="AE301" s="2"/>
      <c r="AI301" s="3"/>
    </row>
    <row r="302" spans="1:35" x14ac:dyDescent="0.25">
      <c r="A302" s="1" t="s">
        <v>222</v>
      </c>
      <c r="D302">
        <v>1.6888888888888889</v>
      </c>
      <c r="G302" s="51"/>
      <c r="M302">
        <v>3095.611572265625</v>
      </c>
      <c r="N302">
        <v>7271.75537109375</v>
      </c>
      <c r="R302" s="49">
        <v>2</v>
      </c>
      <c r="U302" s="50">
        <v>0</v>
      </c>
      <c r="V302" s="50">
        <v>4.2900000000000002E-4</v>
      </c>
      <c r="W302" s="50">
        <v>2.9320000000000001E-3</v>
      </c>
      <c r="X302" s="50">
        <v>0.44514999999999999</v>
      </c>
      <c r="Y302" s="50">
        <v>1</v>
      </c>
      <c r="AA302" s="3">
        <v>50</v>
      </c>
      <c r="AD302" s="93" t="str">
        <f>REPLACE(INDEX(GroupVertices[Group], MATCH(Vertices[[#This Row],[Vertex]],GroupVertices[Vertex],0)),1,1,"")</f>
        <v>1</v>
      </c>
      <c r="AE302" s="2"/>
      <c r="AI302" s="3"/>
    </row>
    <row r="303" spans="1:35" x14ac:dyDescent="0.25">
      <c r="A303" s="1" t="s">
        <v>606</v>
      </c>
      <c r="D303">
        <v>1.5</v>
      </c>
      <c r="G303" s="51"/>
      <c r="M303">
        <v>9050.328125</v>
      </c>
      <c r="N303">
        <v>2194.633544921875</v>
      </c>
      <c r="R303" s="49">
        <v>1</v>
      </c>
      <c r="U303" s="50">
        <v>0</v>
      </c>
      <c r="V303" s="50">
        <v>1</v>
      </c>
      <c r="W303" s="50">
        <v>0</v>
      </c>
      <c r="X303" s="50">
        <v>0.99999899999999997</v>
      </c>
      <c r="Y303" s="50">
        <v>0</v>
      </c>
      <c r="AA303" s="3">
        <v>435</v>
      </c>
      <c r="AD303" s="93" t="str">
        <f>REPLACE(INDEX(GroupVertices[Group], MATCH(Vertices[[#This Row],[Vertex]],GroupVertices[Vertex],0)),1,1,"")</f>
        <v>59</v>
      </c>
      <c r="AE303" s="2"/>
      <c r="AI303" s="3"/>
    </row>
    <row r="304" spans="1:35" x14ac:dyDescent="0.25">
      <c r="A304" s="1" t="s">
        <v>716</v>
      </c>
      <c r="D304">
        <v>1.8777777777777778</v>
      </c>
      <c r="G304" s="51"/>
      <c r="M304">
        <v>3285.279541015625</v>
      </c>
      <c r="N304">
        <v>7888.658203125</v>
      </c>
      <c r="R304" s="49">
        <v>3</v>
      </c>
      <c r="U304" s="50">
        <v>41.929608999999999</v>
      </c>
      <c r="V304" s="50">
        <v>4.66E-4</v>
      </c>
      <c r="W304" s="50">
        <v>6.8999999999999997E-5</v>
      </c>
      <c r="X304" s="50">
        <v>0.76124800000000004</v>
      </c>
      <c r="Y304" s="50">
        <v>0.33333333333333331</v>
      </c>
      <c r="AA304" s="3">
        <v>544</v>
      </c>
      <c r="AD304" s="93" t="str">
        <f>REPLACE(INDEX(GroupVertices[Group], MATCH(Vertices[[#This Row],[Vertex]],GroupVertices[Vertex],0)),1,1,"")</f>
        <v>1</v>
      </c>
      <c r="AE304" s="2"/>
      <c r="AI304" s="3"/>
    </row>
    <row r="305" spans="1:35" x14ac:dyDescent="0.25">
      <c r="A305" s="1" t="s">
        <v>373</v>
      </c>
      <c r="D305">
        <v>3.0111111111111111</v>
      </c>
      <c r="G305" s="51"/>
      <c r="M305">
        <v>3400.0537109375</v>
      </c>
      <c r="N305">
        <v>6829.02197265625</v>
      </c>
      <c r="R305" s="49">
        <v>9</v>
      </c>
      <c r="U305" s="50">
        <v>1615.387784</v>
      </c>
      <c r="V305" s="50">
        <v>5.6800000000000004E-4</v>
      </c>
      <c r="W305" s="50">
        <v>5.13E-4</v>
      </c>
      <c r="X305" s="50">
        <v>2.0138509999999998</v>
      </c>
      <c r="Y305" s="50">
        <v>0.1388888888888889</v>
      </c>
      <c r="AA305" s="3">
        <v>202</v>
      </c>
      <c r="AD305" s="93" t="str">
        <f>REPLACE(INDEX(GroupVertices[Group], MATCH(Vertices[[#This Row],[Vertex]],GroupVertices[Vertex],0)),1,1,"")</f>
        <v>1</v>
      </c>
      <c r="AE305" s="2"/>
      <c r="AI305" s="3"/>
    </row>
    <row r="306" spans="1:35" x14ac:dyDescent="0.25">
      <c r="A306" s="1" t="s">
        <v>709</v>
      </c>
      <c r="D306">
        <v>1.5</v>
      </c>
      <c r="G306" s="51"/>
      <c r="M306">
        <v>8111.14306640625</v>
      </c>
      <c r="N306">
        <v>1161.6485595703125</v>
      </c>
      <c r="R306" s="49">
        <v>1</v>
      </c>
      <c r="U306" s="50">
        <v>0</v>
      </c>
      <c r="V306" s="50">
        <v>1</v>
      </c>
      <c r="W306" s="50">
        <v>0</v>
      </c>
      <c r="X306" s="50">
        <v>0.99999899999999997</v>
      </c>
      <c r="Y306" s="50">
        <v>0</v>
      </c>
      <c r="AA306" s="3">
        <v>537</v>
      </c>
      <c r="AD306" s="93" t="str">
        <f>REPLACE(INDEX(GroupVertices[Group], MATCH(Vertices[[#This Row],[Vertex]],GroupVertices[Vertex],0)),1,1,"")</f>
        <v>33</v>
      </c>
      <c r="AE306" s="2"/>
      <c r="AI306" s="3"/>
    </row>
    <row r="307" spans="1:35" x14ac:dyDescent="0.25">
      <c r="A307" s="1" t="s">
        <v>217</v>
      </c>
      <c r="D307">
        <v>6.6</v>
      </c>
      <c r="G307" s="51"/>
      <c r="M307">
        <v>5016.69091796875</v>
      </c>
      <c r="N307">
        <v>5954.94921875</v>
      </c>
      <c r="R307" s="49">
        <v>28</v>
      </c>
      <c r="U307" s="50">
        <v>8793</v>
      </c>
      <c r="V307" s="50">
        <v>5.3799999999999996E-4</v>
      </c>
      <c r="W307" s="50">
        <v>4.2401000000000001E-2</v>
      </c>
      <c r="X307" s="50">
        <v>3.4904850000000001</v>
      </c>
      <c r="Y307" s="50">
        <v>0.35714285714285715</v>
      </c>
      <c r="AA307" s="3">
        <v>45</v>
      </c>
      <c r="AD307" s="93" t="str">
        <f>REPLACE(INDEX(GroupVertices[Group], MATCH(Vertices[[#This Row],[Vertex]],GroupVertices[Vertex],0)),1,1,"")</f>
        <v>1</v>
      </c>
      <c r="AE307" s="2"/>
      <c r="AI307" s="3"/>
    </row>
    <row r="308" spans="1:35" x14ac:dyDescent="0.25">
      <c r="A308" s="1" t="s">
        <v>718</v>
      </c>
      <c r="D308">
        <v>1.6888888888888889</v>
      </c>
      <c r="G308" s="51"/>
      <c r="M308">
        <v>3111.823974609375</v>
      </c>
      <c r="N308">
        <v>4131.7109375</v>
      </c>
      <c r="R308" s="49">
        <v>2</v>
      </c>
      <c r="U308" s="50">
        <v>0</v>
      </c>
      <c r="V308" s="50">
        <v>4.26E-4</v>
      </c>
      <c r="W308" s="50">
        <v>2.0000000000000002E-5</v>
      </c>
      <c r="X308" s="50">
        <v>0.540933</v>
      </c>
      <c r="Y308" s="50">
        <v>1</v>
      </c>
      <c r="AA308" s="3">
        <v>546</v>
      </c>
      <c r="AD308" s="93" t="str">
        <f>REPLACE(INDEX(GroupVertices[Group], MATCH(Vertices[[#This Row],[Vertex]],GroupVertices[Vertex],0)),1,1,"")</f>
        <v>1</v>
      </c>
      <c r="AE308" s="2"/>
      <c r="AI308" s="3"/>
    </row>
    <row r="309" spans="1:35" x14ac:dyDescent="0.25">
      <c r="A309" s="1" t="s">
        <v>719</v>
      </c>
      <c r="D309">
        <v>1.5</v>
      </c>
      <c r="G309" s="51"/>
      <c r="M309">
        <v>5943.42822265625</v>
      </c>
      <c r="N309">
        <v>830.79925537109375</v>
      </c>
      <c r="R309" s="49">
        <v>1</v>
      </c>
      <c r="U309" s="50">
        <v>0</v>
      </c>
      <c r="V309" s="50">
        <v>0.33333299999999999</v>
      </c>
      <c r="W309" s="50">
        <v>0</v>
      </c>
      <c r="X309" s="50">
        <v>0.77027000000000001</v>
      </c>
      <c r="Y309" s="50">
        <v>0</v>
      </c>
      <c r="AA309" s="3">
        <v>547</v>
      </c>
      <c r="AD309" s="93" t="str">
        <f>REPLACE(INDEX(GroupVertices[Group], MATCH(Vertices[[#This Row],[Vertex]],GroupVertices[Vertex],0)),1,1,"")</f>
        <v>18</v>
      </c>
      <c r="AE309" s="2"/>
      <c r="AI309" s="3"/>
    </row>
    <row r="310" spans="1:35" x14ac:dyDescent="0.25">
      <c r="A310" s="1" t="s">
        <v>929</v>
      </c>
      <c r="D310">
        <v>3.0111111111111111</v>
      </c>
      <c r="G310" s="51"/>
      <c r="M310">
        <v>3709.280029296875</v>
      </c>
      <c r="N310">
        <v>7445.392578125</v>
      </c>
      <c r="R310" s="49">
        <v>9</v>
      </c>
      <c r="U310" s="50">
        <v>629.64254700000004</v>
      </c>
      <c r="V310" s="50">
        <v>4.8500000000000003E-4</v>
      </c>
      <c r="W310" s="50">
        <v>2.2699999999999999E-4</v>
      </c>
      <c r="X310" s="50">
        <v>1.7904880000000001</v>
      </c>
      <c r="Y310" s="50">
        <v>0.27777777777777779</v>
      </c>
      <c r="AA310" s="3">
        <v>225</v>
      </c>
      <c r="AD310" s="93" t="str">
        <f>REPLACE(INDEX(GroupVertices[Group], MATCH(Vertices[[#This Row],[Vertex]],GroupVertices[Vertex],0)),1,1,"")</f>
        <v>1</v>
      </c>
      <c r="AE310" s="2"/>
      <c r="AI310" s="3"/>
    </row>
    <row r="311" spans="1:35" x14ac:dyDescent="0.25">
      <c r="A311" s="1" t="s">
        <v>600</v>
      </c>
      <c r="D311">
        <v>2.0666666666666664</v>
      </c>
      <c r="G311" s="51"/>
      <c r="M311">
        <v>4234.58251953125</v>
      </c>
      <c r="N311">
        <v>7735.81396484375</v>
      </c>
      <c r="R311" s="49">
        <v>4</v>
      </c>
      <c r="U311" s="50">
        <v>97.549998000000002</v>
      </c>
      <c r="V311" s="50">
        <v>5.2999999999999998E-4</v>
      </c>
      <c r="W311" s="50">
        <v>4.46E-4</v>
      </c>
      <c r="X311" s="50">
        <v>0.83707600000000004</v>
      </c>
      <c r="Y311" s="50">
        <v>0.33333333333333331</v>
      </c>
      <c r="AA311" s="3">
        <v>429</v>
      </c>
      <c r="AD311" s="93" t="str">
        <f>REPLACE(INDEX(GroupVertices[Group], MATCH(Vertices[[#This Row],[Vertex]],GroupVertices[Vertex],0)),1,1,"")</f>
        <v>1</v>
      </c>
      <c r="AE311" s="2"/>
      <c r="AI311" s="3"/>
    </row>
    <row r="312" spans="1:35" x14ac:dyDescent="0.25">
      <c r="A312" s="1" t="s">
        <v>367</v>
      </c>
      <c r="D312">
        <v>4.1444444444444439</v>
      </c>
      <c r="G312" s="51"/>
      <c r="M312">
        <v>4833.1953125</v>
      </c>
      <c r="N312">
        <v>6647.5869140625</v>
      </c>
      <c r="R312" s="49">
        <v>15</v>
      </c>
      <c r="U312" s="50">
        <v>5661.1505209999996</v>
      </c>
      <c r="V312" s="50">
        <v>5.8900000000000001E-4</v>
      </c>
      <c r="W312" s="50">
        <v>5.1900000000000004E-4</v>
      </c>
      <c r="X312" s="50">
        <v>3.2611829999999999</v>
      </c>
      <c r="Y312" s="50">
        <v>0.10476190476190476</v>
      </c>
      <c r="AA312" s="3">
        <v>195</v>
      </c>
      <c r="AD312" s="93" t="str">
        <f>REPLACE(INDEX(GroupVertices[Group], MATCH(Vertices[[#This Row],[Vertex]],GroupVertices[Vertex],0)),1,1,"")</f>
        <v>1</v>
      </c>
      <c r="AE312" s="2"/>
      <c r="AI312" s="3"/>
    </row>
    <row r="313" spans="1:35" x14ac:dyDescent="0.25">
      <c r="A313" s="1" t="s">
        <v>284</v>
      </c>
      <c r="D313">
        <v>1.8777777777777778</v>
      </c>
      <c r="G313" s="51"/>
      <c r="M313">
        <v>6450.46923828125</v>
      </c>
      <c r="N313">
        <v>8305.2861328125</v>
      </c>
      <c r="R313" s="49">
        <v>3</v>
      </c>
      <c r="U313" s="50">
        <v>7.2416669999999996</v>
      </c>
      <c r="V313" s="50">
        <v>5.3700000000000004E-4</v>
      </c>
      <c r="W313" s="50">
        <v>6.8300000000000001E-4</v>
      </c>
      <c r="X313" s="50">
        <v>0.65434999999999999</v>
      </c>
      <c r="Y313" s="50">
        <v>0.33333333333333331</v>
      </c>
      <c r="AA313" s="3">
        <v>112</v>
      </c>
      <c r="AD313" s="93" t="str">
        <f>REPLACE(INDEX(GroupVertices[Group], MATCH(Vertices[[#This Row],[Vertex]],GroupVertices[Vertex],0)),1,1,"")</f>
        <v>1</v>
      </c>
      <c r="AE313" s="2"/>
      <c r="AI313" s="3"/>
    </row>
    <row r="314" spans="1:35" x14ac:dyDescent="0.25">
      <c r="A314" s="1" t="s">
        <v>722</v>
      </c>
      <c r="D314">
        <v>1.6888888888888889</v>
      </c>
      <c r="G314" s="51"/>
      <c r="M314">
        <v>8657.4521484375</v>
      </c>
      <c r="N314">
        <v>6787.69287109375</v>
      </c>
      <c r="R314" s="49">
        <v>2</v>
      </c>
      <c r="U314" s="50">
        <v>475</v>
      </c>
      <c r="V314" s="50">
        <v>4.5600000000000003E-4</v>
      </c>
      <c r="W314" s="50">
        <v>5.0000000000000002E-5</v>
      </c>
      <c r="X314" s="50">
        <v>0.76179399999999997</v>
      </c>
      <c r="Y314" s="50">
        <v>0</v>
      </c>
      <c r="AA314" s="3">
        <v>552</v>
      </c>
      <c r="AD314" s="93" t="str">
        <f>REPLACE(INDEX(GroupVertices[Group], MATCH(Vertices[[#This Row],[Vertex]],GroupVertices[Vertex],0)),1,1,"")</f>
        <v>1</v>
      </c>
      <c r="AE314" s="2"/>
      <c r="AI314" s="3"/>
    </row>
    <row r="315" spans="1:35" x14ac:dyDescent="0.25">
      <c r="A315" s="1" t="s">
        <v>277</v>
      </c>
      <c r="D315">
        <v>8.4888888888888889</v>
      </c>
      <c r="G315" s="51"/>
      <c r="M315">
        <v>5466.9296875</v>
      </c>
      <c r="N315">
        <v>6395.43505859375</v>
      </c>
      <c r="R315" s="49">
        <v>38</v>
      </c>
      <c r="U315" s="50">
        <v>21977.189504999998</v>
      </c>
      <c r="V315" s="50">
        <v>7.2400000000000003E-4</v>
      </c>
      <c r="W315" s="50">
        <v>3.7090000000000001E-3</v>
      </c>
      <c r="X315" s="50">
        <v>6.5803710000000004</v>
      </c>
      <c r="Y315" s="50">
        <v>0.10810810810810811</v>
      </c>
      <c r="AA315" s="3">
        <v>105</v>
      </c>
      <c r="AD315" s="93" t="str">
        <f>REPLACE(INDEX(GroupVertices[Group], MATCH(Vertices[[#This Row],[Vertex]],GroupVertices[Vertex],0)),1,1,"")</f>
        <v>1</v>
      </c>
      <c r="AE315" s="2"/>
      <c r="AI315" s="3"/>
    </row>
    <row r="316" spans="1:35" x14ac:dyDescent="0.25">
      <c r="A316" s="1" t="s">
        <v>682</v>
      </c>
      <c r="D316">
        <v>1.6888888888888889</v>
      </c>
      <c r="G316" s="51"/>
      <c r="M316">
        <v>1909.812744140625</v>
      </c>
      <c r="N316">
        <v>735.24481201171875</v>
      </c>
      <c r="R316" s="49">
        <v>2</v>
      </c>
      <c r="U316" s="50">
        <v>0</v>
      </c>
      <c r="V316" s="50">
        <v>0.14285700000000001</v>
      </c>
      <c r="W316" s="50">
        <v>0</v>
      </c>
      <c r="X316" s="50">
        <v>0.95910799999999996</v>
      </c>
      <c r="Y316" s="50">
        <v>1</v>
      </c>
      <c r="AA316" s="3">
        <v>511</v>
      </c>
      <c r="AD316" s="93" t="str">
        <f>REPLACE(INDEX(GroupVertices[Group], MATCH(Vertices[[#This Row],[Vertex]],GroupVertices[Vertex],0)),1,1,"")</f>
        <v>9</v>
      </c>
      <c r="AE316" s="2"/>
      <c r="AI316" s="3"/>
    </row>
    <row r="317" spans="1:35" x14ac:dyDescent="0.25">
      <c r="A317" s="1" t="s">
        <v>309</v>
      </c>
      <c r="D317">
        <v>2.0666666666666664</v>
      </c>
      <c r="G317" s="51"/>
      <c r="M317">
        <v>273.1781005859375</v>
      </c>
      <c r="N317">
        <v>361.134033203125</v>
      </c>
      <c r="R317" s="49">
        <v>4</v>
      </c>
      <c r="U317" s="50">
        <v>0</v>
      </c>
      <c r="V317" s="50">
        <v>0.1</v>
      </c>
      <c r="W317" s="50">
        <v>0</v>
      </c>
      <c r="X317" s="50">
        <v>1.0727899999999999</v>
      </c>
      <c r="Y317" s="50">
        <v>1</v>
      </c>
      <c r="AA317" s="3">
        <v>137</v>
      </c>
      <c r="AD317" s="93" t="str">
        <f>REPLACE(INDEX(GroupVertices[Group], MATCH(Vertices[[#This Row],[Vertex]],GroupVertices[Vertex],0)),1,1,"")</f>
        <v>5</v>
      </c>
      <c r="AE317" s="2"/>
      <c r="AI317" s="3"/>
    </row>
    <row r="318" spans="1:35" x14ac:dyDescent="0.25">
      <c r="A318" s="1" t="s">
        <v>495</v>
      </c>
      <c r="D318">
        <v>2.4444444444444446</v>
      </c>
      <c r="G318" s="51"/>
      <c r="M318">
        <v>4236.9306640625</v>
      </c>
      <c r="N318">
        <v>5158.73974609375</v>
      </c>
      <c r="R318" s="49">
        <v>6</v>
      </c>
      <c r="U318" s="50">
        <v>1652.9217610000001</v>
      </c>
      <c r="V318" s="50">
        <v>4.9799999999999996E-4</v>
      </c>
      <c r="W318" s="50">
        <v>8.5000000000000006E-5</v>
      </c>
      <c r="X318" s="50">
        <v>1.780063</v>
      </c>
      <c r="Y318" s="50">
        <v>0.13333333333333333</v>
      </c>
      <c r="AA318" s="3">
        <v>324</v>
      </c>
      <c r="AD318" s="93" t="str">
        <f>REPLACE(INDEX(GroupVertices[Group], MATCH(Vertices[[#This Row],[Vertex]],GroupVertices[Vertex],0)),1,1,"")</f>
        <v>1</v>
      </c>
      <c r="AE318" s="2"/>
      <c r="AI318" s="3"/>
    </row>
    <row r="319" spans="1:35" x14ac:dyDescent="0.25">
      <c r="A319" s="1" t="s">
        <v>601</v>
      </c>
      <c r="D319">
        <v>2.0666666666666664</v>
      </c>
      <c r="G319" s="51"/>
      <c r="M319">
        <v>6893.11572265625</v>
      </c>
      <c r="N319">
        <v>9634.7578125</v>
      </c>
      <c r="R319" s="49">
        <v>4</v>
      </c>
      <c r="U319" s="50">
        <v>1888</v>
      </c>
      <c r="V319" s="50">
        <v>4.6799999999999999E-4</v>
      </c>
      <c r="W319" s="50">
        <v>7.7999999999999999E-5</v>
      </c>
      <c r="X319" s="50">
        <v>0.93004100000000001</v>
      </c>
      <c r="Y319" s="50">
        <v>0.5</v>
      </c>
      <c r="AA319" s="3">
        <v>430</v>
      </c>
      <c r="AD319" s="93" t="str">
        <f>REPLACE(INDEX(GroupVertices[Group], MATCH(Vertices[[#This Row],[Vertex]],GroupVertices[Vertex],0)),1,1,"")</f>
        <v>1</v>
      </c>
      <c r="AE319" s="2"/>
      <c r="AI319" s="3"/>
    </row>
    <row r="320" spans="1:35" x14ac:dyDescent="0.25">
      <c r="A320" s="1" t="s">
        <v>727</v>
      </c>
      <c r="D320">
        <v>1.6888888888888889</v>
      </c>
      <c r="G320" s="51"/>
      <c r="M320">
        <v>5943.42822265625</v>
      </c>
      <c r="N320">
        <v>1948.3345947265625</v>
      </c>
      <c r="R320" s="49">
        <v>2</v>
      </c>
      <c r="U320" s="50">
        <v>0</v>
      </c>
      <c r="V320" s="50">
        <v>0.5</v>
      </c>
      <c r="W320" s="50">
        <v>0</v>
      </c>
      <c r="X320" s="50">
        <v>0.99999899999999997</v>
      </c>
      <c r="Y320" s="50">
        <v>1</v>
      </c>
      <c r="AA320" s="3">
        <v>557</v>
      </c>
      <c r="AD320" s="93" t="str">
        <f>REPLACE(INDEX(GroupVertices[Group], MATCH(Vertices[[#This Row],[Vertex]],GroupVertices[Vertex],0)),1,1,"")</f>
        <v>20</v>
      </c>
      <c r="AE320" s="2"/>
      <c r="AI320" s="3"/>
    </row>
    <row r="321" spans="1:35" x14ac:dyDescent="0.25">
      <c r="A321" s="1" t="s">
        <v>386</v>
      </c>
      <c r="D321">
        <v>1.6888888888888889</v>
      </c>
      <c r="G321" s="51"/>
      <c r="M321">
        <v>7293.962890625</v>
      </c>
      <c r="N321">
        <v>5530.9189453125</v>
      </c>
      <c r="R321" s="49">
        <v>2</v>
      </c>
      <c r="U321" s="50">
        <v>0</v>
      </c>
      <c r="V321" s="50">
        <v>5.3799999999999996E-4</v>
      </c>
      <c r="W321" s="50">
        <v>7.5699999999999997E-4</v>
      </c>
      <c r="X321" s="50">
        <v>0.443915</v>
      </c>
      <c r="Y321" s="50">
        <v>1</v>
      </c>
      <c r="AA321" s="3">
        <v>214</v>
      </c>
      <c r="AD321" s="93" t="str">
        <f>REPLACE(INDEX(GroupVertices[Group], MATCH(Vertices[[#This Row],[Vertex]],GroupVertices[Vertex],0)),1,1,"")</f>
        <v>1</v>
      </c>
      <c r="AE321" s="2"/>
      <c r="AI321" s="3"/>
    </row>
    <row r="322" spans="1:35" x14ac:dyDescent="0.25">
      <c r="A322" s="1" t="s">
        <v>724</v>
      </c>
      <c r="D322">
        <v>1.8777777777777778</v>
      </c>
      <c r="G322" s="51"/>
      <c r="M322">
        <v>3152.066650390625</v>
      </c>
      <c r="N322">
        <v>8377.11328125</v>
      </c>
      <c r="R322" s="49">
        <v>3</v>
      </c>
      <c r="U322" s="50">
        <v>0</v>
      </c>
      <c r="V322" s="50">
        <v>5.5500000000000005E-4</v>
      </c>
      <c r="W322" s="50">
        <v>3.6900000000000002E-4</v>
      </c>
      <c r="X322" s="50">
        <v>0.58928899999999995</v>
      </c>
      <c r="Y322" s="50">
        <v>1</v>
      </c>
      <c r="AA322" s="3">
        <v>554</v>
      </c>
      <c r="AD322" s="93" t="str">
        <f>REPLACE(INDEX(GroupVertices[Group], MATCH(Vertices[[#This Row],[Vertex]],GroupVertices[Vertex],0)),1,1,"")</f>
        <v>1</v>
      </c>
      <c r="AE322" s="2"/>
      <c r="AI322" s="3"/>
    </row>
    <row r="323" spans="1:35" x14ac:dyDescent="0.25">
      <c r="A323" s="1" t="s">
        <v>354</v>
      </c>
      <c r="D323">
        <v>4.3333333333333339</v>
      </c>
      <c r="G323" s="51"/>
      <c r="M323">
        <v>3854.727294921875</v>
      </c>
      <c r="N323">
        <v>6457.0146484375</v>
      </c>
      <c r="R323" s="49">
        <v>16</v>
      </c>
      <c r="U323" s="50">
        <v>4291.4289060000001</v>
      </c>
      <c r="V323" s="50">
        <v>5.4500000000000002E-4</v>
      </c>
      <c r="W323" s="50">
        <v>2.4800000000000001E-4</v>
      </c>
      <c r="X323" s="50">
        <v>3.1867770000000002</v>
      </c>
      <c r="Y323" s="50">
        <v>0.23333333333333334</v>
      </c>
      <c r="AA323" s="3">
        <v>182</v>
      </c>
      <c r="AD323" s="93" t="str">
        <f>REPLACE(INDEX(GroupVertices[Group], MATCH(Vertices[[#This Row],[Vertex]],GroupVertices[Vertex],0)),1,1,"")</f>
        <v>1</v>
      </c>
      <c r="AE323" s="2"/>
      <c r="AI323" s="3"/>
    </row>
    <row r="324" spans="1:35" x14ac:dyDescent="0.25">
      <c r="A324" s="1" t="s">
        <v>735</v>
      </c>
      <c r="D324">
        <v>1.5</v>
      </c>
      <c r="G324" s="51"/>
      <c r="M324">
        <v>3125.873291015625</v>
      </c>
      <c r="N324">
        <v>286.73602294921875</v>
      </c>
      <c r="R324" s="49">
        <v>1</v>
      </c>
      <c r="U324" s="50">
        <v>0</v>
      </c>
      <c r="V324" s="50">
        <v>0.2</v>
      </c>
      <c r="W324" s="50">
        <v>0</v>
      </c>
      <c r="X324" s="50">
        <v>0.693693</v>
      </c>
      <c r="Y324" s="50">
        <v>0</v>
      </c>
      <c r="AA324" s="3">
        <v>566</v>
      </c>
      <c r="AD324" s="93" t="str">
        <f>REPLACE(INDEX(GroupVertices[Group], MATCH(Vertices[[#This Row],[Vertex]],GroupVertices[Vertex],0)),1,1,"")</f>
        <v>13</v>
      </c>
      <c r="AE324" s="2"/>
      <c r="AI324" s="3"/>
    </row>
    <row r="325" spans="1:35" x14ac:dyDescent="0.25">
      <c r="A325" s="1" t="s">
        <v>500</v>
      </c>
      <c r="D325">
        <v>1.5</v>
      </c>
      <c r="G325" s="51"/>
      <c r="M325">
        <v>4401.8369140625</v>
      </c>
      <c r="N325">
        <v>1021.9566040039063</v>
      </c>
      <c r="R325" s="49">
        <v>1</v>
      </c>
      <c r="U325" s="50">
        <v>0</v>
      </c>
      <c r="V325" s="50">
        <v>0.33333299999999999</v>
      </c>
      <c r="W325" s="50">
        <v>0</v>
      </c>
      <c r="X325" s="50">
        <v>0.77027000000000001</v>
      </c>
      <c r="Y325" s="50">
        <v>0</v>
      </c>
      <c r="AA325" s="3">
        <v>329</v>
      </c>
      <c r="AD325" s="93" t="str">
        <f>REPLACE(INDEX(GroupVertices[Group], MATCH(Vertices[[#This Row],[Vertex]],GroupVertices[Vertex],0)),1,1,"")</f>
        <v>30</v>
      </c>
      <c r="AE325" s="2"/>
      <c r="AI325" s="3"/>
    </row>
    <row r="326" spans="1:35" x14ac:dyDescent="0.25">
      <c r="A326" s="1" t="s">
        <v>737</v>
      </c>
      <c r="D326">
        <v>1.8777777777777778</v>
      </c>
      <c r="G326" s="51"/>
      <c r="M326">
        <v>7831.970703125</v>
      </c>
      <c r="N326">
        <v>5787.05517578125</v>
      </c>
      <c r="R326" s="49">
        <v>3</v>
      </c>
      <c r="U326" s="50">
        <v>281.29124200000001</v>
      </c>
      <c r="V326" s="50">
        <v>5.5000000000000003E-4</v>
      </c>
      <c r="W326" s="50">
        <v>3.28E-4</v>
      </c>
      <c r="X326" s="50">
        <v>0.76543000000000005</v>
      </c>
      <c r="Y326" s="50">
        <v>0.33333333333333331</v>
      </c>
      <c r="AA326" s="3">
        <v>568</v>
      </c>
      <c r="AD326" s="93" t="str">
        <f>REPLACE(INDEX(GroupVertices[Group], MATCH(Vertices[[#This Row],[Vertex]],GroupVertices[Vertex],0)),1,1,"")</f>
        <v>1</v>
      </c>
      <c r="AE326" s="2"/>
      <c r="AI326" s="3"/>
    </row>
    <row r="327" spans="1:35" x14ac:dyDescent="0.25">
      <c r="A327" s="1" t="s">
        <v>621</v>
      </c>
      <c r="D327">
        <v>1.5</v>
      </c>
      <c r="G327" s="51"/>
      <c r="M327">
        <v>6783.0029296875</v>
      </c>
      <c r="N327">
        <v>1297.664306640625</v>
      </c>
      <c r="R327" s="49">
        <v>1</v>
      </c>
      <c r="U327" s="50">
        <v>0</v>
      </c>
      <c r="V327" s="50">
        <v>1</v>
      </c>
      <c r="W327" s="50">
        <v>0</v>
      </c>
      <c r="X327" s="50">
        <v>0.99999899999999997</v>
      </c>
      <c r="Y327" s="50">
        <v>0</v>
      </c>
      <c r="AA327" s="3">
        <v>450</v>
      </c>
      <c r="AD327" s="93" t="str">
        <f>REPLACE(INDEX(GroupVertices[Group], MATCH(Vertices[[#This Row],[Vertex]],GroupVertices[Vertex],0)),1,1,"")</f>
        <v>61</v>
      </c>
      <c r="AE327" s="2"/>
      <c r="AI327" s="3"/>
    </row>
    <row r="328" spans="1:35" x14ac:dyDescent="0.25">
      <c r="A328" s="1" t="s">
        <v>740</v>
      </c>
      <c r="D328">
        <v>1.6888888888888889</v>
      </c>
      <c r="G328" s="51"/>
      <c r="M328">
        <v>9464.185546875</v>
      </c>
      <c r="N328">
        <v>4846.95263671875</v>
      </c>
      <c r="R328" s="49">
        <v>2</v>
      </c>
      <c r="U328" s="50">
        <v>0</v>
      </c>
      <c r="V328" s="50">
        <v>4.0200000000000001E-4</v>
      </c>
      <c r="W328" s="50">
        <v>1.8E-5</v>
      </c>
      <c r="X328" s="50">
        <v>0.66522099999999995</v>
      </c>
      <c r="Y328" s="50">
        <v>1</v>
      </c>
      <c r="AA328" s="3">
        <v>571</v>
      </c>
      <c r="AD328" s="93" t="str">
        <f>REPLACE(INDEX(GroupVertices[Group], MATCH(Vertices[[#This Row],[Vertex]],GroupVertices[Vertex],0)),1,1,"")</f>
        <v>1</v>
      </c>
      <c r="AE328" s="2"/>
      <c r="AI328" s="3"/>
    </row>
    <row r="329" spans="1:35" x14ac:dyDescent="0.25">
      <c r="A329" s="1" t="s">
        <v>700</v>
      </c>
      <c r="D329">
        <v>1.5</v>
      </c>
      <c r="G329" s="51"/>
      <c r="M329">
        <v>3438.444091796875</v>
      </c>
      <c r="N329">
        <v>8823.322265625</v>
      </c>
      <c r="R329" s="49">
        <v>1</v>
      </c>
      <c r="U329" s="50">
        <v>0</v>
      </c>
      <c r="V329" s="50">
        <v>4.3300000000000001E-4</v>
      </c>
      <c r="W329" s="50">
        <v>1.5999999999999999E-5</v>
      </c>
      <c r="X329" s="50">
        <v>0.31929800000000003</v>
      </c>
      <c r="Y329" s="50">
        <v>0</v>
      </c>
      <c r="AA329" s="3">
        <v>560</v>
      </c>
      <c r="AD329" s="93" t="str">
        <f>REPLACE(INDEX(GroupVertices[Group], MATCH(Vertices[[#This Row],[Vertex]],GroupVertices[Vertex],0)),1,1,"")</f>
        <v>1</v>
      </c>
      <c r="AE329" s="2"/>
      <c r="AI329" s="3"/>
    </row>
    <row r="330" spans="1:35" x14ac:dyDescent="0.25">
      <c r="A330" s="1" t="s">
        <v>693</v>
      </c>
      <c r="D330">
        <v>1.5</v>
      </c>
      <c r="G330" s="51"/>
      <c r="M330">
        <v>7940.38232421875</v>
      </c>
      <c r="N330">
        <v>2194.633544921875</v>
      </c>
      <c r="R330" s="49">
        <v>1</v>
      </c>
      <c r="U330" s="50">
        <v>0</v>
      </c>
      <c r="V330" s="50">
        <v>1</v>
      </c>
      <c r="W330" s="50">
        <v>0</v>
      </c>
      <c r="X330" s="50">
        <v>0.99999899999999997</v>
      </c>
      <c r="Y330" s="50">
        <v>0</v>
      </c>
      <c r="AA330" s="3">
        <v>522</v>
      </c>
      <c r="AD330" s="93" t="str">
        <f>REPLACE(INDEX(GroupVertices[Group], MATCH(Vertices[[#This Row],[Vertex]],GroupVertices[Vertex],0)),1,1,"")</f>
        <v>57</v>
      </c>
      <c r="AE330" s="2"/>
      <c r="AI330" s="3"/>
    </row>
    <row r="331" spans="1:35" x14ac:dyDescent="0.25">
      <c r="A331" s="1" t="s">
        <v>306</v>
      </c>
      <c r="D331">
        <v>2.0666666666666664</v>
      </c>
      <c r="G331" s="51"/>
      <c r="M331">
        <v>6177.6982421875</v>
      </c>
      <c r="N331">
        <v>5829.82861328125</v>
      </c>
      <c r="R331" s="49">
        <v>4</v>
      </c>
      <c r="U331" s="50">
        <v>475</v>
      </c>
      <c r="V331" s="50">
        <v>5.6400000000000005E-4</v>
      </c>
      <c r="W331" s="50">
        <v>1.0280000000000001E-3</v>
      </c>
      <c r="X331" s="50">
        <v>0.85600399999999999</v>
      </c>
      <c r="Y331" s="50">
        <v>0.5</v>
      </c>
      <c r="AA331" s="3">
        <v>134</v>
      </c>
      <c r="AD331" s="93" t="str">
        <f>REPLACE(INDEX(GroupVertices[Group], MATCH(Vertices[[#This Row],[Vertex]],GroupVertices[Vertex],0)),1,1,"")</f>
        <v>1</v>
      </c>
      <c r="AE331" s="2"/>
      <c r="AI331" s="3"/>
    </row>
    <row r="332" spans="1:35" x14ac:dyDescent="0.25">
      <c r="A332" s="1" t="s">
        <v>327</v>
      </c>
      <c r="D332">
        <v>3.0111111111111111</v>
      </c>
      <c r="G332" s="51"/>
      <c r="M332">
        <v>4492.3525390625</v>
      </c>
      <c r="N332">
        <v>6647.53076171875</v>
      </c>
      <c r="R332" s="49">
        <v>9</v>
      </c>
      <c r="U332" s="50">
        <v>676.996399</v>
      </c>
      <c r="V332" s="50">
        <v>5.2800000000000004E-4</v>
      </c>
      <c r="W332" s="50">
        <v>1.18E-4</v>
      </c>
      <c r="X332" s="50">
        <v>1.9825440000000001</v>
      </c>
      <c r="Y332" s="50">
        <v>0.27777777777777779</v>
      </c>
      <c r="AA332" s="3">
        <v>155</v>
      </c>
      <c r="AD332" s="93" t="str">
        <f>REPLACE(INDEX(GroupVertices[Group], MATCH(Vertices[[#This Row],[Vertex]],GroupVertices[Vertex],0)),1,1,"")</f>
        <v>1</v>
      </c>
      <c r="AE332" s="2"/>
      <c r="AI332" s="3"/>
    </row>
    <row r="333" spans="1:35" x14ac:dyDescent="0.25">
      <c r="A333" s="1" t="s">
        <v>460</v>
      </c>
      <c r="D333">
        <v>2.6333333333333333</v>
      </c>
      <c r="G333" s="51"/>
      <c r="M333">
        <v>1996.29345703125</v>
      </c>
      <c r="N333">
        <v>2358.164306640625</v>
      </c>
      <c r="R333" s="49">
        <v>7</v>
      </c>
      <c r="U333" s="50">
        <v>0</v>
      </c>
      <c r="V333" s="50">
        <v>0.14285700000000001</v>
      </c>
      <c r="W333" s="50">
        <v>0</v>
      </c>
      <c r="X333" s="50">
        <v>0.99999899999999997</v>
      </c>
      <c r="Y333" s="50">
        <v>1</v>
      </c>
      <c r="AA333" s="3">
        <v>289</v>
      </c>
      <c r="AD333" s="93" t="str">
        <f>REPLACE(INDEX(GroupVertices[Group], MATCH(Vertices[[#This Row],[Vertex]],GroupVertices[Vertex],0)),1,1,"")</f>
        <v>4</v>
      </c>
      <c r="AE333" s="2"/>
      <c r="AI333" s="3"/>
    </row>
    <row r="334" spans="1:35" x14ac:dyDescent="0.25">
      <c r="A334" s="1" t="s">
        <v>328</v>
      </c>
      <c r="D334">
        <v>3.9555555555555557</v>
      </c>
      <c r="G334" s="51"/>
      <c r="M334">
        <v>5678.6025390625</v>
      </c>
      <c r="N334">
        <v>5852.8310546875</v>
      </c>
      <c r="R334" s="49">
        <v>14</v>
      </c>
      <c r="U334" s="50">
        <v>6625.7376750000003</v>
      </c>
      <c r="V334" s="50">
        <v>5.9100000000000005E-4</v>
      </c>
      <c r="W334" s="50">
        <v>3.59E-4</v>
      </c>
      <c r="X334" s="50">
        <v>3.1769750000000001</v>
      </c>
      <c r="Y334" s="50">
        <v>9.8901098901098897E-2</v>
      </c>
      <c r="AA334" s="3">
        <v>156</v>
      </c>
      <c r="AD334" s="93" t="str">
        <f>REPLACE(INDEX(GroupVertices[Group], MATCH(Vertices[[#This Row],[Vertex]],GroupVertices[Vertex],0)),1,1,"")</f>
        <v>1</v>
      </c>
      <c r="AE334" s="2"/>
      <c r="AI334" s="3"/>
    </row>
    <row r="335" spans="1:35" x14ac:dyDescent="0.25">
      <c r="A335" s="1" t="s">
        <v>313</v>
      </c>
      <c r="D335">
        <v>4.9000000000000004</v>
      </c>
      <c r="G335" s="51"/>
      <c r="M335">
        <v>4196.9404296875</v>
      </c>
      <c r="N335">
        <v>6700.22412109375</v>
      </c>
      <c r="R335" s="49">
        <v>19</v>
      </c>
      <c r="U335" s="50">
        <v>10367.150164000001</v>
      </c>
      <c r="V335" s="50">
        <v>6.11E-4</v>
      </c>
      <c r="W335" s="50">
        <v>4.4099999999999999E-4</v>
      </c>
      <c r="X335" s="50">
        <v>4.1659860000000002</v>
      </c>
      <c r="Y335" s="50">
        <v>9.3567251461988299E-2</v>
      </c>
      <c r="AA335" s="3">
        <v>141</v>
      </c>
      <c r="AD335" s="93" t="str">
        <f>REPLACE(INDEX(GroupVertices[Group], MATCH(Vertices[[#This Row],[Vertex]],GroupVertices[Vertex],0)),1,1,"")</f>
        <v>1</v>
      </c>
      <c r="AE335" s="2"/>
      <c r="AI335" s="3"/>
    </row>
    <row r="336" spans="1:35" x14ac:dyDescent="0.25">
      <c r="A336" s="1" t="s">
        <v>224</v>
      </c>
      <c r="D336">
        <v>2.6333333333333333</v>
      </c>
      <c r="G336" s="51"/>
      <c r="M336">
        <v>1010.9058227539063</v>
      </c>
      <c r="N336">
        <v>2793.8486328125</v>
      </c>
      <c r="R336" s="49">
        <v>7</v>
      </c>
      <c r="U336" s="50">
        <v>0</v>
      </c>
      <c r="V336" s="50">
        <v>9.0909000000000004E-2</v>
      </c>
      <c r="W336" s="50">
        <v>0</v>
      </c>
      <c r="X336" s="50">
        <v>1.071194</v>
      </c>
      <c r="Y336" s="50">
        <v>1</v>
      </c>
      <c r="AA336" s="3">
        <v>52</v>
      </c>
      <c r="AD336" s="93" t="str">
        <f>REPLACE(INDEX(GroupVertices[Group], MATCH(Vertices[[#This Row],[Vertex]],GroupVertices[Vertex],0)),1,1,"")</f>
        <v>2</v>
      </c>
      <c r="AE336" s="2"/>
      <c r="AI336" s="3"/>
    </row>
    <row r="337" spans="1:35" x14ac:dyDescent="0.25">
      <c r="A337" s="1" t="s">
        <v>746</v>
      </c>
      <c r="D337">
        <v>1.5</v>
      </c>
      <c r="G337" s="51"/>
      <c r="M337">
        <v>5943.42822265625</v>
      </c>
      <c r="N337">
        <v>1021.9566040039063</v>
      </c>
      <c r="R337" s="49">
        <v>1</v>
      </c>
      <c r="U337" s="50">
        <v>0</v>
      </c>
      <c r="V337" s="50">
        <v>0.33333299999999999</v>
      </c>
      <c r="W337" s="50">
        <v>0</v>
      </c>
      <c r="X337" s="50">
        <v>0.77027000000000001</v>
      </c>
      <c r="Y337" s="50">
        <v>0</v>
      </c>
      <c r="AA337" s="3">
        <v>577</v>
      </c>
      <c r="AD337" s="93" t="str">
        <f>REPLACE(INDEX(GroupVertices[Group], MATCH(Vertices[[#This Row],[Vertex]],GroupVertices[Vertex],0)),1,1,"")</f>
        <v>18</v>
      </c>
      <c r="AE337" s="2"/>
      <c r="AI337" s="3"/>
    </row>
    <row r="338" spans="1:35" x14ac:dyDescent="0.25">
      <c r="A338" s="1" t="s">
        <v>461</v>
      </c>
      <c r="D338">
        <v>2.6333333333333333</v>
      </c>
      <c r="G338" s="51"/>
      <c r="M338">
        <v>2282.32080078125</v>
      </c>
      <c r="N338">
        <v>2616.2607421875</v>
      </c>
      <c r="R338" s="49">
        <v>7</v>
      </c>
      <c r="U338" s="50">
        <v>0</v>
      </c>
      <c r="V338" s="50">
        <v>0.14285700000000001</v>
      </c>
      <c r="W338" s="50">
        <v>0</v>
      </c>
      <c r="X338" s="50">
        <v>0.99999899999999997</v>
      </c>
      <c r="Y338" s="50">
        <v>1</v>
      </c>
      <c r="AA338" s="3">
        <v>290</v>
      </c>
      <c r="AD338" s="93" t="str">
        <f>REPLACE(INDEX(GroupVertices[Group], MATCH(Vertices[[#This Row],[Vertex]],GroupVertices[Vertex],0)),1,1,"")</f>
        <v>4</v>
      </c>
      <c r="AE338" s="2"/>
      <c r="AI338" s="3"/>
    </row>
    <row r="339" spans="1:35" x14ac:dyDescent="0.25">
      <c r="A339" s="1" t="s">
        <v>255</v>
      </c>
      <c r="D339">
        <v>5.2777777777777777</v>
      </c>
      <c r="G339" s="51"/>
      <c r="M339">
        <v>3535.4296875</v>
      </c>
      <c r="N339">
        <v>6437.9404296875</v>
      </c>
      <c r="R339" s="49">
        <v>21</v>
      </c>
      <c r="U339" s="50">
        <v>6568.895751</v>
      </c>
      <c r="V339" s="50">
        <v>6.29E-4</v>
      </c>
      <c r="W339" s="50">
        <v>1.155E-3</v>
      </c>
      <c r="X339" s="50">
        <v>3.6183360000000002</v>
      </c>
      <c r="Y339" s="50">
        <v>0.18095238095238095</v>
      </c>
      <c r="AA339" s="3">
        <v>83</v>
      </c>
      <c r="AD339" s="93" t="str">
        <f>REPLACE(INDEX(GroupVertices[Group], MATCH(Vertices[[#This Row],[Vertex]],GroupVertices[Vertex],0)),1,1,"")</f>
        <v>1</v>
      </c>
      <c r="AE339" s="2"/>
      <c r="AI339" s="3"/>
    </row>
    <row r="340" spans="1:35" x14ac:dyDescent="0.25">
      <c r="A340" s="1" t="s">
        <v>749</v>
      </c>
      <c r="D340">
        <v>1.5</v>
      </c>
      <c r="G340" s="51"/>
      <c r="M340">
        <v>5240.58349609375</v>
      </c>
      <c r="N340">
        <v>3450.01953125</v>
      </c>
      <c r="R340" s="49">
        <v>1</v>
      </c>
      <c r="U340" s="50">
        <v>0</v>
      </c>
      <c r="V340" s="50">
        <v>4.3199999999999998E-4</v>
      </c>
      <c r="W340" s="50">
        <v>4.1E-5</v>
      </c>
      <c r="X340" s="50">
        <v>0.37753999999999999</v>
      </c>
      <c r="Y340" s="50">
        <v>0</v>
      </c>
      <c r="AA340" s="3">
        <v>580</v>
      </c>
      <c r="AD340" s="93" t="str">
        <f>REPLACE(INDEX(GroupVertices[Group], MATCH(Vertices[[#This Row],[Vertex]],GroupVertices[Vertex],0)),1,1,"")</f>
        <v>1</v>
      </c>
      <c r="AE340" s="2"/>
      <c r="AI340" s="3"/>
    </row>
    <row r="341" spans="1:35" x14ac:dyDescent="0.25">
      <c r="A341" s="1" t="s">
        <v>751</v>
      </c>
      <c r="D341">
        <v>1.6888888888888889</v>
      </c>
      <c r="G341" s="51"/>
      <c r="M341">
        <v>5165.517578125</v>
      </c>
      <c r="N341">
        <v>1948.3345947265625</v>
      </c>
      <c r="R341" s="49">
        <v>2</v>
      </c>
      <c r="U341" s="50">
        <v>0</v>
      </c>
      <c r="V341" s="50">
        <v>0.5</v>
      </c>
      <c r="W341" s="50">
        <v>0</v>
      </c>
      <c r="X341" s="50">
        <v>0.99999899999999997</v>
      </c>
      <c r="Y341" s="50">
        <v>1</v>
      </c>
      <c r="AA341" s="3">
        <v>582</v>
      </c>
      <c r="AD341" s="93" t="str">
        <f>REPLACE(INDEX(GroupVertices[Group], MATCH(Vertices[[#This Row],[Vertex]],GroupVertices[Vertex],0)),1,1,"")</f>
        <v>22</v>
      </c>
      <c r="AE341" s="2"/>
      <c r="AI341" s="3"/>
    </row>
    <row r="342" spans="1:35" x14ac:dyDescent="0.25">
      <c r="A342" s="1" t="s">
        <v>355</v>
      </c>
      <c r="D342">
        <v>2.0666666666666664</v>
      </c>
      <c r="G342" s="51"/>
      <c r="M342">
        <v>4386.63427734375</v>
      </c>
      <c r="N342">
        <v>5469.75830078125</v>
      </c>
      <c r="R342" s="49">
        <v>4</v>
      </c>
      <c r="U342" s="50">
        <v>475</v>
      </c>
      <c r="V342" s="50">
        <v>4.5399999999999998E-4</v>
      </c>
      <c r="W342" s="50">
        <v>4.8000000000000001E-5</v>
      </c>
      <c r="X342" s="50">
        <v>0.97906899999999997</v>
      </c>
      <c r="Y342" s="50">
        <v>0.5</v>
      </c>
      <c r="AA342" s="3">
        <v>183</v>
      </c>
      <c r="AD342" s="93" t="str">
        <f>REPLACE(INDEX(GroupVertices[Group], MATCH(Vertices[[#This Row],[Vertex]],GroupVertices[Vertex],0)),1,1,"")</f>
        <v>1</v>
      </c>
      <c r="AE342" s="2"/>
      <c r="AI342" s="3"/>
    </row>
    <row r="343" spans="1:35" x14ac:dyDescent="0.25">
      <c r="A343" s="1" t="s">
        <v>754</v>
      </c>
      <c r="D343">
        <v>1.5</v>
      </c>
      <c r="G343" s="51"/>
      <c r="M343">
        <v>8168.859375</v>
      </c>
      <c r="N343">
        <v>5436.65576171875</v>
      </c>
      <c r="R343" s="49">
        <v>1</v>
      </c>
      <c r="U343" s="50">
        <v>0</v>
      </c>
      <c r="V343" s="50">
        <v>4.7899999999999999E-4</v>
      </c>
      <c r="W343" s="50">
        <v>3.3500000000000001E-4</v>
      </c>
      <c r="X343" s="50">
        <v>0.31623499999999999</v>
      </c>
      <c r="Y343" s="50">
        <v>0</v>
      </c>
      <c r="AA343" s="3">
        <v>585</v>
      </c>
      <c r="AD343" s="93" t="str">
        <f>REPLACE(INDEX(GroupVertices[Group], MATCH(Vertices[[#This Row],[Vertex]],GroupVertices[Vertex],0)),1,1,"")</f>
        <v>1</v>
      </c>
      <c r="AE343" s="2"/>
      <c r="AI343" s="3"/>
    </row>
    <row r="344" spans="1:35" x14ac:dyDescent="0.25">
      <c r="A344" s="1" t="s">
        <v>573</v>
      </c>
      <c r="D344">
        <v>1.8777777777777778</v>
      </c>
      <c r="G344" s="51"/>
      <c r="M344">
        <v>2318.278564453125</v>
      </c>
      <c r="N344">
        <v>4829.263671875</v>
      </c>
      <c r="R344" s="49">
        <v>3</v>
      </c>
      <c r="U344" s="50">
        <v>0</v>
      </c>
      <c r="V344" s="50">
        <v>5.5000000000000003E-4</v>
      </c>
      <c r="W344" s="50">
        <v>3.6699999999999998E-4</v>
      </c>
      <c r="X344" s="50">
        <v>0.67415700000000001</v>
      </c>
      <c r="Y344" s="50">
        <v>1</v>
      </c>
      <c r="AA344" s="3">
        <v>402</v>
      </c>
      <c r="AD344" s="93" t="str">
        <f>REPLACE(INDEX(GroupVertices[Group], MATCH(Vertices[[#This Row],[Vertex]],GroupVertices[Vertex],0)),1,1,"")</f>
        <v>1</v>
      </c>
      <c r="AE344" s="2"/>
      <c r="AI344" s="3"/>
    </row>
    <row r="345" spans="1:35" x14ac:dyDescent="0.25">
      <c r="A345" s="1" t="s">
        <v>609</v>
      </c>
      <c r="D345">
        <v>1.8777777777777778</v>
      </c>
      <c r="G345" s="51"/>
      <c r="M345">
        <v>4773.36474609375</v>
      </c>
      <c r="N345">
        <v>4214.8134765625</v>
      </c>
      <c r="R345" s="49">
        <v>3</v>
      </c>
      <c r="U345" s="50">
        <v>0</v>
      </c>
      <c r="V345" s="50">
        <v>3.9300000000000001E-4</v>
      </c>
      <c r="W345" s="50">
        <v>3.6400000000000001E-4</v>
      </c>
      <c r="X345" s="50">
        <v>0.688693</v>
      </c>
      <c r="Y345" s="50">
        <v>1</v>
      </c>
      <c r="AA345" s="3">
        <v>438</v>
      </c>
      <c r="AD345" s="93" t="str">
        <f>REPLACE(INDEX(GroupVertices[Group], MATCH(Vertices[[#This Row],[Vertex]],GroupVertices[Vertex],0)),1,1,"")</f>
        <v>1</v>
      </c>
      <c r="AE345" s="2"/>
      <c r="AI345" s="3"/>
    </row>
    <row r="346" spans="1:35" x14ac:dyDescent="0.25">
      <c r="A346" s="1" t="s">
        <v>637</v>
      </c>
      <c r="D346">
        <v>1.5</v>
      </c>
      <c r="G346" s="51"/>
      <c r="M346">
        <v>7380.666015625</v>
      </c>
      <c r="N346">
        <v>2194.633544921875</v>
      </c>
      <c r="R346" s="49">
        <v>1</v>
      </c>
      <c r="U346" s="50">
        <v>0</v>
      </c>
      <c r="V346" s="50">
        <v>1</v>
      </c>
      <c r="W346" s="50">
        <v>0</v>
      </c>
      <c r="X346" s="50">
        <v>0.99999899999999997</v>
      </c>
      <c r="Y346" s="50">
        <v>0</v>
      </c>
      <c r="AA346" s="3">
        <v>466</v>
      </c>
      <c r="AD346" s="93" t="str">
        <f>REPLACE(INDEX(GroupVertices[Group], MATCH(Vertices[[#This Row],[Vertex]],GroupVertices[Vertex],0)),1,1,"")</f>
        <v>62</v>
      </c>
      <c r="AE346" s="2"/>
      <c r="AI346" s="3"/>
    </row>
    <row r="347" spans="1:35" x14ac:dyDescent="0.25">
      <c r="A347" s="1" t="s">
        <v>225</v>
      </c>
      <c r="D347">
        <v>2.6333333333333333</v>
      </c>
      <c r="G347" s="51"/>
      <c r="M347">
        <v>1148.811279296875</v>
      </c>
      <c r="N347">
        <v>2114.764404296875</v>
      </c>
      <c r="R347" s="49">
        <v>7</v>
      </c>
      <c r="U347" s="50">
        <v>0</v>
      </c>
      <c r="V347" s="50">
        <v>9.0909000000000004E-2</v>
      </c>
      <c r="W347" s="50">
        <v>0</v>
      </c>
      <c r="X347" s="50">
        <v>1.071194</v>
      </c>
      <c r="Y347" s="50">
        <v>1</v>
      </c>
      <c r="AA347" s="3">
        <v>53</v>
      </c>
      <c r="AD347" s="93" t="str">
        <f>REPLACE(INDEX(GroupVertices[Group], MATCH(Vertices[[#This Row],[Vertex]],GroupVertices[Vertex],0)),1,1,"")</f>
        <v>2</v>
      </c>
      <c r="AE347" s="2"/>
      <c r="AI347" s="3"/>
    </row>
    <row r="348" spans="1:35" x14ac:dyDescent="0.25">
      <c r="A348" s="1" t="s">
        <v>755</v>
      </c>
      <c r="D348">
        <v>1.6888888888888889</v>
      </c>
      <c r="G348" s="51"/>
      <c r="M348">
        <v>5184.9130859375</v>
      </c>
      <c r="N348">
        <v>9822.546875</v>
      </c>
      <c r="R348" s="49">
        <v>2</v>
      </c>
      <c r="U348" s="50">
        <v>0</v>
      </c>
      <c r="V348" s="50">
        <v>4.55E-4</v>
      </c>
      <c r="W348" s="50">
        <v>6.9999999999999994E-5</v>
      </c>
      <c r="X348" s="50">
        <v>0.55606</v>
      </c>
      <c r="Y348" s="50">
        <v>1</v>
      </c>
      <c r="AA348" s="3">
        <v>586</v>
      </c>
      <c r="AD348" s="93" t="str">
        <f>REPLACE(INDEX(GroupVertices[Group], MATCH(Vertices[[#This Row],[Vertex]],GroupVertices[Vertex],0)),1,1,"")</f>
        <v>1</v>
      </c>
      <c r="AE348" s="2"/>
      <c r="AI348" s="3"/>
    </row>
    <row r="349" spans="1:35" x14ac:dyDescent="0.25">
      <c r="A349" s="1" t="s">
        <v>226</v>
      </c>
      <c r="D349">
        <v>2.6333333333333333</v>
      </c>
      <c r="G349" s="51"/>
      <c r="M349">
        <v>1320.682861328125</v>
      </c>
      <c r="N349">
        <v>2639.28173828125</v>
      </c>
      <c r="R349" s="49">
        <v>7</v>
      </c>
      <c r="U349" s="50">
        <v>0</v>
      </c>
      <c r="V349" s="50">
        <v>9.0909000000000004E-2</v>
      </c>
      <c r="W349" s="50">
        <v>0</v>
      </c>
      <c r="X349" s="50">
        <v>1.071194</v>
      </c>
      <c r="Y349" s="50">
        <v>1</v>
      </c>
      <c r="AA349" s="3">
        <v>54</v>
      </c>
      <c r="AD349" s="93" t="str">
        <f>REPLACE(INDEX(GroupVertices[Group], MATCH(Vertices[[#This Row],[Vertex]],GroupVertices[Vertex],0)),1,1,"")</f>
        <v>2</v>
      </c>
      <c r="AE349" s="2"/>
      <c r="AI349" s="3"/>
    </row>
    <row r="350" spans="1:35" x14ac:dyDescent="0.25">
      <c r="A350" s="1" t="s">
        <v>598</v>
      </c>
      <c r="D350">
        <v>1.8777777777777778</v>
      </c>
      <c r="G350" s="51"/>
      <c r="M350">
        <v>6708.6845703125</v>
      </c>
      <c r="N350">
        <v>4154.544921875</v>
      </c>
      <c r="R350" s="49">
        <v>3</v>
      </c>
      <c r="U350" s="50">
        <v>475</v>
      </c>
      <c r="V350" s="50">
        <v>4.0200000000000001E-4</v>
      </c>
      <c r="W350" s="50">
        <v>1.8E-5</v>
      </c>
      <c r="X350" s="50">
        <v>1.031596</v>
      </c>
      <c r="Y350" s="50">
        <v>0.33333333333333331</v>
      </c>
      <c r="AA350" s="3">
        <v>427</v>
      </c>
      <c r="AD350" s="93" t="str">
        <f>REPLACE(INDEX(GroupVertices[Group], MATCH(Vertices[[#This Row],[Vertex]],GroupVertices[Vertex],0)),1,1,"")</f>
        <v>1</v>
      </c>
      <c r="AE350" s="2"/>
      <c r="AI350" s="3"/>
    </row>
    <row r="351" spans="1:35" x14ac:dyDescent="0.25">
      <c r="A351" s="1" t="s">
        <v>757</v>
      </c>
      <c r="D351">
        <v>1.5</v>
      </c>
      <c r="G351" s="51"/>
      <c r="M351">
        <v>8822.6474609375</v>
      </c>
      <c r="N351">
        <v>235.27058410644531</v>
      </c>
      <c r="R351" s="49">
        <v>1</v>
      </c>
      <c r="U351" s="50">
        <v>0</v>
      </c>
      <c r="V351" s="50">
        <v>1</v>
      </c>
      <c r="W351" s="50">
        <v>0</v>
      </c>
      <c r="X351" s="50">
        <v>0.99999899999999997</v>
      </c>
      <c r="Y351" s="50">
        <v>0</v>
      </c>
      <c r="AA351" s="3">
        <v>588</v>
      </c>
      <c r="AD351" s="93" t="str">
        <f>REPLACE(INDEX(GroupVertices[Group], MATCH(Vertices[[#This Row],[Vertex]],GroupVertices[Vertex],0)),1,1,"")</f>
        <v>39</v>
      </c>
      <c r="AE351" s="2"/>
      <c r="AI351" s="3"/>
    </row>
    <row r="352" spans="1:35" x14ac:dyDescent="0.25">
      <c r="A352" s="1" t="s">
        <v>227</v>
      </c>
      <c r="D352">
        <v>2.6333333333333333</v>
      </c>
      <c r="G352" s="51"/>
      <c r="M352">
        <v>930.16571044921875</v>
      </c>
      <c r="N352">
        <v>2363.88134765625</v>
      </c>
      <c r="R352" s="49">
        <v>7</v>
      </c>
      <c r="U352" s="50">
        <v>0</v>
      </c>
      <c r="V352" s="50">
        <v>9.0909000000000004E-2</v>
      </c>
      <c r="W352" s="50">
        <v>0</v>
      </c>
      <c r="X352" s="50">
        <v>1.071194</v>
      </c>
      <c r="Y352" s="50">
        <v>1</v>
      </c>
      <c r="AA352" s="3">
        <v>55</v>
      </c>
      <c r="AD352" s="93" t="str">
        <f>REPLACE(INDEX(GroupVertices[Group], MATCH(Vertices[[#This Row],[Vertex]],GroupVertices[Vertex],0)),1,1,"")</f>
        <v>2</v>
      </c>
      <c r="AE352" s="2"/>
      <c r="AI352" s="3"/>
    </row>
    <row r="353" spans="1:35" x14ac:dyDescent="0.25">
      <c r="A353" s="1" t="s">
        <v>268</v>
      </c>
      <c r="D353">
        <v>2.4444444444444446</v>
      </c>
      <c r="G353" s="51"/>
      <c r="M353">
        <v>4147.82177734375</v>
      </c>
      <c r="N353">
        <v>5986.4384765625</v>
      </c>
      <c r="R353" s="49">
        <v>6</v>
      </c>
      <c r="U353" s="50">
        <v>0</v>
      </c>
      <c r="V353" s="50">
        <v>5.1999999999999995E-4</v>
      </c>
      <c r="W353" s="50">
        <v>7.6680000000000003E-3</v>
      </c>
      <c r="X353" s="50">
        <v>0.81432599999999999</v>
      </c>
      <c r="Y353" s="50">
        <v>1</v>
      </c>
      <c r="AA353" s="3">
        <v>96</v>
      </c>
      <c r="AD353" s="93" t="str">
        <f>REPLACE(INDEX(GroupVertices[Group], MATCH(Vertices[[#This Row],[Vertex]],GroupVertices[Vertex],0)),1,1,"")</f>
        <v>1</v>
      </c>
      <c r="AE353" s="2"/>
      <c r="AI353" s="3"/>
    </row>
    <row r="354" spans="1:35" x14ac:dyDescent="0.25">
      <c r="A354" s="1" t="s">
        <v>623</v>
      </c>
      <c r="D354">
        <v>1.5</v>
      </c>
      <c r="G354" s="51"/>
      <c r="M354">
        <v>3287.309326171875</v>
      </c>
      <c r="N354">
        <v>1566.7244873046875</v>
      </c>
      <c r="R354" s="49">
        <v>1</v>
      </c>
      <c r="U354" s="50">
        <v>0</v>
      </c>
      <c r="V354" s="50">
        <v>0.14285700000000001</v>
      </c>
      <c r="W354" s="50">
        <v>0</v>
      </c>
      <c r="X354" s="50">
        <v>0.56027099999999996</v>
      </c>
      <c r="Y354" s="50">
        <v>0</v>
      </c>
      <c r="AA354" s="3">
        <v>452</v>
      </c>
      <c r="AD354" s="93" t="str">
        <f>REPLACE(INDEX(GroupVertices[Group], MATCH(Vertices[[#This Row],[Vertex]],GroupVertices[Vertex],0)),1,1,"")</f>
        <v>7</v>
      </c>
      <c r="AE354" s="2"/>
      <c r="AI354" s="3"/>
    </row>
    <row r="355" spans="1:35" x14ac:dyDescent="0.25">
      <c r="A355" s="1" t="s">
        <v>269</v>
      </c>
      <c r="D355">
        <v>2.4444444444444446</v>
      </c>
      <c r="G355" s="51"/>
      <c r="M355">
        <v>3971.530029296875</v>
      </c>
      <c r="N355">
        <v>5231.39404296875</v>
      </c>
      <c r="R355" s="49">
        <v>6</v>
      </c>
      <c r="U355" s="50">
        <v>0</v>
      </c>
      <c r="V355" s="50">
        <v>5.1999999999999995E-4</v>
      </c>
      <c r="W355" s="50">
        <v>7.6680000000000003E-3</v>
      </c>
      <c r="X355" s="50">
        <v>0.81432599999999999</v>
      </c>
      <c r="Y355" s="50">
        <v>1</v>
      </c>
      <c r="AA355" s="3">
        <v>97</v>
      </c>
      <c r="AD355" s="93" t="str">
        <f>REPLACE(INDEX(GroupVertices[Group], MATCH(Vertices[[#This Row],[Vertex]],GroupVertices[Vertex],0)),1,1,"")</f>
        <v>1</v>
      </c>
      <c r="AE355" s="2"/>
      <c r="AI355" s="3"/>
    </row>
    <row r="356" spans="1:35" x14ac:dyDescent="0.25">
      <c r="A356" s="1" t="s">
        <v>270</v>
      </c>
      <c r="D356">
        <v>2.4444444444444446</v>
      </c>
      <c r="G356" s="51"/>
      <c r="M356">
        <v>4337.9423828125</v>
      </c>
      <c r="N356">
        <v>5132.2802734375</v>
      </c>
      <c r="R356" s="49">
        <v>6</v>
      </c>
      <c r="U356" s="50">
        <v>0</v>
      </c>
      <c r="V356" s="50">
        <v>5.1999999999999995E-4</v>
      </c>
      <c r="W356" s="50">
        <v>7.6680000000000003E-3</v>
      </c>
      <c r="X356" s="50">
        <v>0.81432599999999999</v>
      </c>
      <c r="Y356" s="50">
        <v>1</v>
      </c>
      <c r="AA356" s="3">
        <v>98</v>
      </c>
      <c r="AD356" s="93" t="str">
        <f>REPLACE(INDEX(GroupVertices[Group], MATCH(Vertices[[#This Row],[Vertex]],GroupVertices[Vertex],0)),1,1,"")</f>
        <v>1</v>
      </c>
      <c r="AE356" s="2"/>
      <c r="AI356" s="3"/>
    </row>
    <row r="357" spans="1:35" x14ac:dyDescent="0.25">
      <c r="A357" s="1" t="s">
        <v>759</v>
      </c>
      <c r="D357">
        <v>1.5</v>
      </c>
      <c r="G357" s="51"/>
      <c r="M357">
        <v>723.95904541015625</v>
      </c>
      <c r="N357">
        <v>8248.974609375</v>
      </c>
      <c r="R357" s="49">
        <v>1</v>
      </c>
      <c r="U357" s="50">
        <v>0</v>
      </c>
      <c r="V357" s="50">
        <v>3.9300000000000001E-4</v>
      </c>
      <c r="W357" s="50">
        <v>2.4000000000000001E-5</v>
      </c>
      <c r="X357" s="50">
        <v>0.39368999999999998</v>
      </c>
      <c r="Y357" s="50">
        <v>0</v>
      </c>
      <c r="AA357" s="3">
        <v>590</v>
      </c>
      <c r="AD357" s="93" t="str">
        <f>REPLACE(INDEX(GroupVertices[Group], MATCH(Vertices[[#This Row],[Vertex]],GroupVertices[Vertex],0)),1,1,"")</f>
        <v>1</v>
      </c>
      <c r="AE357" s="2"/>
      <c r="AI357" s="3"/>
    </row>
    <row r="358" spans="1:35" x14ac:dyDescent="0.25">
      <c r="A358" s="1" t="s">
        <v>760</v>
      </c>
      <c r="D358">
        <v>1.5</v>
      </c>
      <c r="G358" s="51"/>
      <c r="M358">
        <v>1956.808837890625</v>
      </c>
      <c r="N358">
        <v>5613.533203125</v>
      </c>
      <c r="R358" s="49">
        <v>1</v>
      </c>
      <c r="U358" s="50">
        <v>0</v>
      </c>
      <c r="V358" s="50">
        <v>3.6699999999999998E-4</v>
      </c>
      <c r="W358" s="50">
        <v>1.9999999999999999E-6</v>
      </c>
      <c r="X358" s="50">
        <v>0.36785499999999999</v>
      </c>
      <c r="Y358" s="50">
        <v>0</v>
      </c>
      <c r="AA358" s="3">
        <v>591</v>
      </c>
      <c r="AD358" s="93" t="str">
        <f>REPLACE(INDEX(GroupVertices[Group], MATCH(Vertices[[#This Row],[Vertex]],GroupVertices[Vertex],0)),1,1,"")</f>
        <v>1</v>
      </c>
      <c r="AE358" s="2"/>
      <c r="AI358" s="3"/>
    </row>
    <row r="359" spans="1:35" x14ac:dyDescent="0.25">
      <c r="A359" s="1" t="s">
        <v>758</v>
      </c>
      <c r="D359">
        <v>1.5</v>
      </c>
      <c r="G359" s="51"/>
      <c r="M359">
        <v>8822.6474609375</v>
      </c>
      <c r="N359">
        <v>352.9058837890625</v>
      </c>
      <c r="R359" s="49">
        <v>1</v>
      </c>
      <c r="U359" s="50">
        <v>0</v>
      </c>
      <c r="V359" s="50">
        <v>1</v>
      </c>
      <c r="W359" s="50">
        <v>0</v>
      </c>
      <c r="X359" s="50">
        <v>0.99999899999999997</v>
      </c>
      <c r="Y359" s="50">
        <v>0</v>
      </c>
      <c r="AA359" s="3">
        <v>589</v>
      </c>
      <c r="AD359" s="93" t="str">
        <f>REPLACE(INDEX(GroupVertices[Group], MATCH(Vertices[[#This Row],[Vertex]],GroupVertices[Vertex],0)),1,1,"")</f>
        <v>39</v>
      </c>
      <c r="AE359" s="2"/>
      <c r="AI359" s="3"/>
    </row>
    <row r="360" spans="1:35" x14ac:dyDescent="0.25">
      <c r="A360" s="1" t="s">
        <v>761</v>
      </c>
      <c r="D360">
        <v>1.5</v>
      </c>
      <c r="G360" s="51"/>
      <c r="M360">
        <v>4606.16259765625</v>
      </c>
      <c r="N360">
        <v>8846.58203125</v>
      </c>
      <c r="R360" s="49">
        <v>1</v>
      </c>
      <c r="U360" s="50">
        <v>0</v>
      </c>
      <c r="V360" s="50">
        <v>4.9700000000000005E-4</v>
      </c>
      <c r="W360" s="50">
        <v>1.18E-4</v>
      </c>
      <c r="X360" s="50">
        <v>0.334816</v>
      </c>
      <c r="Y360" s="50">
        <v>0</v>
      </c>
      <c r="AA360" s="3">
        <v>592</v>
      </c>
      <c r="AD360" s="93" t="str">
        <f>REPLACE(INDEX(GroupVertices[Group], MATCH(Vertices[[#This Row],[Vertex]],GroupVertices[Vertex],0)),1,1,"")</f>
        <v>1</v>
      </c>
      <c r="AE360" s="2"/>
      <c r="AI360" s="3"/>
    </row>
    <row r="361" spans="1:35" x14ac:dyDescent="0.25">
      <c r="A361" s="1" t="s">
        <v>728</v>
      </c>
      <c r="D361">
        <v>1.6888888888888889</v>
      </c>
      <c r="G361" s="51"/>
      <c r="M361">
        <v>5943.42822265625</v>
      </c>
      <c r="N361">
        <v>2139.491943359375</v>
      </c>
      <c r="R361" s="49">
        <v>2</v>
      </c>
      <c r="U361" s="50">
        <v>0</v>
      </c>
      <c r="V361" s="50">
        <v>0.5</v>
      </c>
      <c r="W361" s="50">
        <v>0</v>
      </c>
      <c r="X361" s="50">
        <v>0.99999899999999997</v>
      </c>
      <c r="Y361" s="50">
        <v>1</v>
      </c>
      <c r="AA361" s="3">
        <v>558</v>
      </c>
      <c r="AD361" s="93" t="str">
        <f>REPLACE(INDEX(GroupVertices[Group], MATCH(Vertices[[#This Row],[Vertex]],GroupVertices[Vertex],0)),1,1,"")</f>
        <v>20</v>
      </c>
      <c r="AE361" s="2"/>
      <c r="AI361" s="3"/>
    </row>
    <row r="362" spans="1:35" x14ac:dyDescent="0.25">
      <c r="A362" s="1" t="s">
        <v>449</v>
      </c>
      <c r="D362">
        <v>1.6888888888888889</v>
      </c>
      <c r="G362" s="51"/>
      <c r="M362">
        <v>2620.817138671875</v>
      </c>
      <c r="N362">
        <v>7991.271484375</v>
      </c>
      <c r="R362" s="49">
        <v>2</v>
      </c>
      <c r="U362" s="50">
        <v>0</v>
      </c>
      <c r="V362" s="50">
        <v>4.9100000000000001E-4</v>
      </c>
      <c r="W362" s="50">
        <v>2.8299999999999999E-4</v>
      </c>
      <c r="X362" s="50">
        <v>0.48658899999999999</v>
      </c>
      <c r="Y362" s="50">
        <v>1</v>
      </c>
      <c r="AA362" s="3">
        <v>278</v>
      </c>
      <c r="AD362" s="93" t="str">
        <f>REPLACE(INDEX(GroupVertices[Group], MATCH(Vertices[[#This Row],[Vertex]],GroupVertices[Vertex],0)),1,1,"")</f>
        <v>1</v>
      </c>
      <c r="AE362" s="2"/>
      <c r="AI362" s="3"/>
    </row>
    <row r="363" spans="1:35" x14ac:dyDescent="0.25">
      <c r="A363" s="1" t="s">
        <v>762</v>
      </c>
      <c r="D363">
        <v>1.5</v>
      </c>
      <c r="G363" s="51"/>
      <c r="M363">
        <v>8025.7626953125</v>
      </c>
      <c r="N363">
        <v>1488.8216552734375</v>
      </c>
      <c r="R363" s="49">
        <v>1</v>
      </c>
      <c r="U363" s="50">
        <v>0</v>
      </c>
      <c r="V363" s="50">
        <v>1</v>
      </c>
      <c r="W363" s="50">
        <v>0</v>
      </c>
      <c r="X363" s="50">
        <v>0.99999899999999997</v>
      </c>
      <c r="Y363" s="50">
        <v>0</v>
      </c>
      <c r="AA363" s="3">
        <v>593</v>
      </c>
      <c r="AD363" s="93" t="str">
        <f>REPLACE(INDEX(GroupVertices[Group], MATCH(Vertices[[#This Row],[Vertex]],GroupVertices[Vertex],0)),1,1,"")</f>
        <v>37</v>
      </c>
      <c r="AE363" s="2"/>
      <c r="AI363" s="3"/>
    </row>
    <row r="364" spans="1:35" x14ac:dyDescent="0.25">
      <c r="A364" s="1" t="s">
        <v>764</v>
      </c>
      <c r="D364">
        <v>1.5</v>
      </c>
      <c r="G364" s="51"/>
      <c r="M364">
        <v>7428.099609375</v>
      </c>
      <c r="N364">
        <v>242.62278747558594</v>
      </c>
      <c r="R364" s="49">
        <v>1</v>
      </c>
      <c r="U364" s="50">
        <v>0</v>
      </c>
      <c r="V364" s="50">
        <v>1</v>
      </c>
      <c r="W364" s="50">
        <v>0</v>
      </c>
      <c r="X364" s="50">
        <v>0.99999899999999997</v>
      </c>
      <c r="Y364" s="50">
        <v>0</v>
      </c>
      <c r="AA364" s="3">
        <v>595</v>
      </c>
      <c r="AD364" s="93" t="str">
        <f>REPLACE(INDEX(GroupVertices[Group], MATCH(Vertices[[#This Row],[Vertex]],GroupVertices[Vertex],0)),1,1,"")</f>
        <v>38</v>
      </c>
      <c r="AE364" s="2"/>
      <c r="AI364" s="3"/>
    </row>
    <row r="365" spans="1:35" x14ac:dyDescent="0.25">
      <c r="A365" s="1" t="s">
        <v>730</v>
      </c>
      <c r="D365">
        <v>1.8777777777777778</v>
      </c>
      <c r="G365" s="51"/>
      <c r="M365">
        <v>3761.3076171875</v>
      </c>
      <c r="N365">
        <v>6087.30712890625</v>
      </c>
      <c r="R365" s="49">
        <v>3</v>
      </c>
      <c r="U365" s="50">
        <v>0</v>
      </c>
      <c r="V365" s="50">
        <v>4.3300000000000001E-4</v>
      </c>
      <c r="W365" s="50">
        <v>1.8E-5</v>
      </c>
      <c r="X365" s="50">
        <v>0.73684000000000005</v>
      </c>
      <c r="Y365" s="50">
        <v>1</v>
      </c>
      <c r="AA365" s="3">
        <v>561</v>
      </c>
      <c r="AD365" s="93" t="str">
        <f>REPLACE(INDEX(GroupVertices[Group], MATCH(Vertices[[#This Row],[Vertex]],GroupVertices[Vertex],0)),1,1,"")</f>
        <v>1</v>
      </c>
      <c r="AE365" s="2"/>
      <c r="AI365" s="3"/>
    </row>
    <row r="366" spans="1:35" x14ac:dyDescent="0.25">
      <c r="A366" s="1" t="s">
        <v>729</v>
      </c>
      <c r="D366">
        <v>1.6888888888888889</v>
      </c>
      <c r="G366" s="51"/>
      <c r="M366">
        <v>6218.54296875</v>
      </c>
      <c r="N366">
        <v>2139.491943359375</v>
      </c>
      <c r="R366" s="49">
        <v>2</v>
      </c>
      <c r="U366" s="50">
        <v>0</v>
      </c>
      <c r="V366" s="50">
        <v>0.5</v>
      </c>
      <c r="W366" s="50">
        <v>0</v>
      </c>
      <c r="X366" s="50">
        <v>0.99999899999999997</v>
      </c>
      <c r="Y366" s="50">
        <v>1</v>
      </c>
      <c r="AA366" s="3">
        <v>559</v>
      </c>
      <c r="AD366" s="93" t="str">
        <f>REPLACE(INDEX(GroupVertices[Group], MATCH(Vertices[[#This Row],[Vertex]],GroupVertices[Vertex],0)),1,1,"")</f>
        <v>20</v>
      </c>
      <c r="AE366" s="2"/>
      <c r="AI366" s="3"/>
    </row>
    <row r="367" spans="1:35" x14ac:dyDescent="0.25">
      <c r="A367" s="1" t="s">
        <v>766</v>
      </c>
      <c r="D367">
        <v>1.6888888888888889</v>
      </c>
      <c r="G367" s="51"/>
      <c r="M367">
        <v>8752.9296875</v>
      </c>
      <c r="N367">
        <v>6806.06396484375</v>
      </c>
      <c r="R367" s="49">
        <v>2</v>
      </c>
      <c r="U367" s="50">
        <v>0</v>
      </c>
      <c r="V367" s="50">
        <v>4.3399999999999998E-4</v>
      </c>
      <c r="W367" s="50">
        <v>3.0000000000000001E-5</v>
      </c>
      <c r="X367" s="50">
        <v>0.67482500000000001</v>
      </c>
      <c r="Y367" s="50">
        <v>1</v>
      </c>
      <c r="AA367" s="3">
        <v>597</v>
      </c>
      <c r="AD367" s="93" t="str">
        <f>REPLACE(INDEX(GroupVertices[Group], MATCH(Vertices[[#This Row],[Vertex]],GroupVertices[Vertex],0)),1,1,"")</f>
        <v>1</v>
      </c>
      <c r="AE367" s="2"/>
      <c r="AI367" s="3"/>
    </row>
    <row r="368" spans="1:35" x14ac:dyDescent="0.25">
      <c r="A368" s="1" t="s">
        <v>510</v>
      </c>
      <c r="D368">
        <v>1.5</v>
      </c>
      <c r="G368" s="51"/>
      <c r="M368">
        <v>6118.05078125</v>
      </c>
      <c r="N368">
        <v>3600.88427734375</v>
      </c>
      <c r="R368" s="49">
        <v>1</v>
      </c>
      <c r="U368" s="50">
        <v>0</v>
      </c>
      <c r="V368" s="50">
        <v>3.59E-4</v>
      </c>
      <c r="W368" s="50">
        <v>9.9999999999999995E-7</v>
      </c>
      <c r="X368" s="50">
        <v>0.47157199999999999</v>
      </c>
      <c r="Y368" s="50">
        <v>0</v>
      </c>
      <c r="AA368" s="3">
        <v>339</v>
      </c>
      <c r="AD368" s="93" t="str">
        <f>REPLACE(INDEX(GroupVertices[Group], MATCH(Vertices[[#This Row],[Vertex]],GroupVertices[Vertex],0)),1,1,"")</f>
        <v>1</v>
      </c>
      <c r="AE368" s="2"/>
      <c r="AI368" s="3"/>
    </row>
    <row r="369" spans="1:35" x14ac:dyDescent="0.25">
      <c r="A369" s="1" t="s">
        <v>387</v>
      </c>
      <c r="D369">
        <v>1.6888888888888889</v>
      </c>
      <c r="G369" s="51"/>
      <c r="M369">
        <v>3063.90625</v>
      </c>
      <c r="N369">
        <v>6630.1875</v>
      </c>
      <c r="R369" s="49">
        <v>2</v>
      </c>
      <c r="U369" s="50">
        <v>0</v>
      </c>
      <c r="V369" s="50">
        <v>4.9700000000000005E-4</v>
      </c>
      <c r="W369" s="50">
        <v>2.81E-4</v>
      </c>
      <c r="X369" s="50">
        <v>0.54563600000000001</v>
      </c>
      <c r="Y369" s="50">
        <v>1</v>
      </c>
      <c r="AA369" s="3">
        <v>215</v>
      </c>
      <c r="AD369" s="93" t="str">
        <f>REPLACE(INDEX(GroupVertices[Group], MATCH(Vertices[[#This Row],[Vertex]],GroupVertices[Vertex],0)),1,1,"")</f>
        <v>1</v>
      </c>
      <c r="AE369" s="2"/>
      <c r="AI369" s="3"/>
    </row>
    <row r="370" spans="1:35" x14ac:dyDescent="0.25">
      <c r="A370" s="1" t="s">
        <v>768</v>
      </c>
      <c r="D370">
        <v>1.6888888888888889</v>
      </c>
      <c r="G370" s="51"/>
      <c r="M370">
        <v>8598.865234375</v>
      </c>
      <c r="N370">
        <v>8054.4169921875</v>
      </c>
      <c r="R370" s="49">
        <v>2</v>
      </c>
      <c r="U370" s="50">
        <v>0</v>
      </c>
      <c r="V370" s="50">
        <v>4.3199999999999998E-4</v>
      </c>
      <c r="W370" s="50">
        <v>2.1999999999999999E-5</v>
      </c>
      <c r="X370" s="50">
        <v>0.60480500000000004</v>
      </c>
      <c r="Y370" s="50">
        <v>1</v>
      </c>
      <c r="AA370" s="3">
        <v>599</v>
      </c>
      <c r="AD370" s="93" t="str">
        <f>REPLACE(INDEX(GroupVertices[Group], MATCH(Vertices[[#This Row],[Vertex]],GroupVertices[Vertex],0)),1,1,"")</f>
        <v>1</v>
      </c>
      <c r="AE370" s="2"/>
      <c r="AI370" s="3"/>
    </row>
    <row r="371" spans="1:35" x14ac:dyDescent="0.25">
      <c r="A371" s="1" t="s">
        <v>299</v>
      </c>
      <c r="D371">
        <v>3.0111111111111111</v>
      </c>
      <c r="G371" s="51"/>
      <c r="M371">
        <v>6486.18896484375</v>
      </c>
      <c r="N371">
        <v>5844.4853515625</v>
      </c>
      <c r="R371" s="49">
        <v>9</v>
      </c>
      <c r="U371" s="50">
        <v>2758.599991</v>
      </c>
      <c r="V371" s="50">
        <v>5.9000000000000003E-4</v>
      </c>
      <c r="W371" s="50">
        <v>5.6099999999999998E-4</v>
      </c>
      <c r="X371" s="50">
        <v>2.1105499999999999</v>
      </c>
      <c r="Y371" s="50">
        <v>0.1388888888888889</v>
      </c>
      <c r="AA371" s="3">
        <v>127</v>
      </c>
      <c r="AD371" s="93" t="str">
        <f>REPLACE(INDEX(GroupVertices[Group], MATCH(Vertices[[#This Row],[Vertex]],GroupVertices[Vertex],0)),1,1,"")</f>
        <v>1</v>
      </c>
      <c r="AE371" s="2"/>
      <c r="AI371" s="3"/>
    </row>
    <row r="372" spans="1:35" x14ac:dyDescent="0.25">
      <c r="A372" s="1" t="s">
        <v>177</v>
      </c>
      <c r="D372">
        <v>2.0666666666666664</v>
      </c>
      <c r="G372" s="51"/>
      <c r="M372">
        <v>3290.929931640625</v>
      </c>
      <c r="N372">
        <v>4245.1162109375</v>
      </c>
      <c r="R372" s="49">
        <v>4</v>
      </c>
      <c r="U372" s="50">
        <v>1419</v>
      </c>
      <c r="V372" s="50">
        <v>4.6299999999999998E-4</v>
      </c>
      <c r="W372" s="50">
        <v>2.9250000000000001E-3</v>
      </c>
      <c r="X372" s="50">
        <v>0.98661699999999997</v>
      </c>
      <c r="Y372" s="50">
        <v>0.33333333333333331</v>
      </c>
      <c r="AA372" s="3">
        <v>5</v>
      </c>
      <c r="AD372" s="93" t="str">
        <f>REPLACE(INDEX(GroupVertices[Group], MATCH(Vertices[[#This Row],[Vertex]],GroupVertices[Vertex],0)),1,1,"")</f>
        <v>1</v>
      </c>
      <c r="AE372" s="2"/>
      <c r="AI372" s="3"/>
    </row>
    <row r="373" spans="1:35" x14ac:dyDescent="0.25">
      <c r="A373" s="1" t="s">
        <v>771</v>
      </c>
      <c r="D373">
        <v>1.5</v>
      </c>
      <c r="G373" s="51"/>
      <c r="M373">
        <v>8027.08056640625</v>
      </c>
      <c r="N373">
        <v>5777.88525390625</v>
      </c>
      <c r="R373" s="49">
        <v>1</v>
      </c>
      <c r="U373" s="50">
        <v>0</v>
      </c>
      <c r="V373" s="50">
        <v>4.3199999999999998E-4</v>
      </c>
      <c r="W373" s="50">
        <v>1.8E-5</v>
      </c>
      <c r="X373" s="50">
        <v>0.37073299999999998</v>
      </c>
      <c r="Y373" s="50">
        <v>0</v>
      </c>
      <c r="AA373" s="3">
        <v>602</v>
      </c>
      <c r="AD373" s="93" t="str">
        <f>REPLACE(INDEX(GroupVertices[Group], MATCH(Vertices[[#This Row],[Vertex]],GroupVertices[Vertex],0)),1,1,"")</f>
        <v>1</v>
      </c>
      <c r="AE373" s="2"/>
      <c r="AI373" s="3"/>
    </row>
    <row r="374" spans="1:35" x14ac:dyDescent="0.25">
      <c r="A374" s="1" t="s">
        <v>738</v>
      </c>
      <c r="D374">
        <v>1.6888888888888889</v>
      </c>
      <c r="G374" s="51"/>
      <c r="M374">
        <v>7880.328125</v>
      </c>
      <c r="N374">
        <v>6848.3681640625</v>
      </c>
      <c r="R374" s="49">
        <v>2</v>
      </c>
      <c r="U374" s="50">
        <v>0</v>
      </c>
      <c r="V374" s="50">
        <v>5.4900000000000001E-4</v>
      </c>
      <c r="W374" s="50">
        <v>3.2600000000000001E-4</v>
      </c>
      <c r="X374" s="50">
        <v>0.52220599999999995</v>
      </c>
      <c r="Y374" s="50">
        <v>1</v>
      </c>
      <c r="AA374" s="3">
        <v>569</v>
      </c>
      <c r="AD374" s="93" t="str">
        <f>REPLACE(INDEX(GroupVertices[Group], MATCH(Vertices[[#This Row],[Vertex]],GroupVertices[Vertex],0)),1,1,"")</f>
        <v>1</v>
      </c>
      <c r="AE374" s="2"/>
      <c r="AI374" s="3"/>
    </row>
    <row r="375" spans="1:35" x14ac:dyDescent="0.25">
      <c r="A375" s="1" t="s">
        <v>534</v>
      </c>
      <c r="D375">
        <v>2.4444444444444446</v>
      </c>
      <c r="G375" s="51"/>
      <c r="M375">
        <v>3501.611083984375</v>
      </c>
      <c r="N375">
        <v>4197.2744140625</v>
      </c>
      <c r="R375" s="49">
        <v>6</v>
      </c>
      <c r="U375" s="50">
        <v>0</v>
      </c>
      <c r="V375" s="50">
        <v>4.4499999999999997E-4</v>
      </c>
      <c r="W375" s="50">
        <v>1.4E-5</v>
      </c>
      <c r="X375" s="50">
        <v>1.0840909999999999</v>
      </c>
      <c r="Y375" s="50">
        <v>1</v>
      </c>
      <c r="AA375" s="3">
        <v>363</v>
      </c>
      <c r="AD375" s="93" t="str">
        <f>REPLACE(INDEX(GroupVertices[Group], MATCH(Vertices[[#This Row],[Vertex]],GroupVertices[Vertex],0)),1,1,"")</f>
        <v>1</v>
      </c>
      <c r="AE375" s="2"/>
      <c r="AI375" s="3"/>
    </row>
    <row r="376" spans="1:35" x14ac:dyDescent="0.25">
      <c r="A376" s="1" t="s">
        <v>513</v>
      </c>
      <c r="D376">
        <v>1.8777777777777778</v>
      </c>
      <c r="G376" s="51"/>
      <c r="M376">
        <v>3529.0419921875</v>
      </c>
      <c r="N376">
        <v>1947.2459716796875</v>
      </c>
      <c r="R376" s="49">
        <v>3</v>
      </c>
      <c r="U376" s="50">
        <v>0</v>
      </c>
      <c r="V376" s="50">
        <v>0.33333299999999999</v>
      </c>
      <c r="W376" s="50">
        <v>0</v>
      </c>
      <c r="X376" s="50">
        <v>0.99999899999999997</v>
      </c>
      <c r="Y376" s="50">
        <v>1</v>
      </c>
      <c r="AA376" s="3">
        <v>342</v>
      </c>
      <c r="AD376" s="93" t="str">
        <f>REPLACE(INDEX(GroupVertices[Group], MATCH(Vertices[[#This Row],[Vertex]],GroupVertices[Vertex],0)),1,1,"")</f>
        <v>11</v>
      </c>
      <c r="AE376" s="2"/>
      <c r="AI376" s="3"/>
    </row>
    <row r="377" spans="1:35" x14ac:dyDescent="0.25">
      <c r="A377" s="1" t="s">
        <v>242</v>
      </c>
      <c r="D377">
        <v>1.5</v>
      </c>
      <c r="G377" s="51"/>
      <c r="M377">
        <v>7639.0908203125</v>
      </c>
      <c r="N377">
        <v>9145.6943359375</v>
      </c>
      <c r="R377" s="49">
        <v>1</v>
      </c>
      <c r="U377" s="50">
        <v>0</v>
      </c>
      <c r="V377" s="50">
        <v>3.9300000000000001E-4</v>
      </c>
      <c r="W377" s="50">
        <v>5.0000000000000004E-6</v>
      </c>
      <c r="X377" s="50">
        <v>0.38445499999999999</v>
      </c>
      <c r="Y377" s="50">
        <v>0</v>
      </c>
      <c r="AA377" s="3">
        <v>70</v>
      </c>
      <c r="AD377" s="93" t="str">
        <f>REPLACE(INDEX(GroupVertices[Group], MATCH(Vertices[[#This Row],[Vertex]],GroupVertices[Vertex],0)),1,1,"")</f>
        <v>1</v>
      </c>
      <c r="AE377" s="2"/>
      <c r="AI377" s="3"/>
    </row>
    <row r="378" spans="1:35" x14ac:dyDescent="0.25">
      <c r="A378" s="1" t="s">
        <v>772</v>
      </c>
      <c r="D378">
        <v>1.6888888888888889</v>
      </c>
      <c r="G378" s="51"/>
      <c r="M378">
        <v>5165.517578125</v>
      </c>
      <c r="N378">
        <v>2507.102294921875</v>
      </c>
      <c r="R378" s="49">
        <v>2</v>
      </c>
      <c r="U378" s="50">
        <v>0</v>
      </c>
      <c r="V378" s="50">
        <v>0.5</v>
      </c>
      <c r="W378" s="50">
        <v>0</v>
      </c>
      <c r="X378" s="50">
        <v>0.99999899999999997</v>
      </c>
      <c r="Y378" s="50">
        <v>1</v>
      </c>
      <c r="AA378" s="3">
        <v>603</v>
      </c>
      <c r="AD378" s="93" t="str">
        <f>REPLACE(INDEX(GroupVertices[Group], MATCH(Vertices[[#This Row],[Vertex]],GroupVertices[Vertex],0)),1,1,"")</f>
        <v>28</v>
      </c>
      <c r="AE378" s="2"/>
      <c r="AI378" s="3"/>
    </row>
    <row r="379" spans="1:35" x14ac:dyDescent="0.25">
      <c r="A379" s="1" t="s">
        <v>775</v>
      </c>
      <c r="D379">
        <v>1.5</v>
      </c>
      <c r="G379" s="51"/>
      <c r="M379">
        <v>9129.494140625</v>
      </c>
      <c r="N379">
        <v>5215.2099609375</v>
      </c>
      <c r="R379" s="49">
        <v>1</v>
      </c>
      <c r="U379" s="50">
        <v>0</v>
      </c>
      <c r="V379" s="50">
        <v>4.0499999999999998E-4</v>
      </c>
      <c r="W379" s="50">
        <v>2.4000000000000001E-5</v>
      </c>
      <c r="X379" s="50">
        <v>0.37088700000000002</v>
      </c>
      <c r="Y379" s="50">
        <v>0</v>
      </c>
      <c r="AA379" s="3">
        <v>606</v>
      </c>
      <c r="AD379" s="93" t="str">
        <f>REPLACE(INDEX(GroupVertices[Group], MATCH(Vertices[[#This Row],[Vertex]],GroupVertices[Vertex],0)),1,1,"")</f>
        <v>1</v>
      </c>
      <c r="AE379" s="2"/>
      <c r="AI379" s="3"/>
    </row>
    <row r="380" spans="1:35" x14ac:dyDescent="0.25">
      <c r="A380" s="1" t="s">
        <v>388</v>
      </c>
      <c r="D380">
        <v>2.6333333333333333</v>
      </c>
      <c r="G380" s="51"/>
      <c r="M380">
        <v>5145.77001953125</v>
      </c>
      <c r="N380">
        <v>5387.43603515625</v>
      </c>
      <c r="R380" s="49">
        <v>7</v>
      </c>
      <c r="U380" s="50">
        <v>163.63062199999999</v>
      </c>
      <c r="V380" s="50">
        <v>5.6599999999999999E-4</v>
      </c>
      <c r="W380" s="50">
        <v>8.9300000000000002E-4</v>
      </c>
      <c r="X380" s="50">
        <v>1.235528</v>
      </c>
      <c r="Y380" s="50">
        <v>0.42857142857142855</v>
      </c>
      <c r="AA380" s="3">
        <v>216</v>
      </c>
      <c r="AD380" s="93" t="str">
        <f>REPLACE(INDEX(GroupVertices[Group], MATCH(Vertices[[#This Row],[Vertex]],GroupVertices[Vertex],0)),1,1,"")</f>
        <v>1</v>
      </c>
      <c r="AE380" s="2"/>
      <c r="AI380" s="3"/>
    </row>
    <row r="381" spans="1:35" x14ac:dyDescent="0.25">
      <c r="A381" s="1" t="s">
        <v>776</v>
      </c>
      <c r="D381">
        <v>1.5</v>
      </c>
      <c r="G381" s="51"/>
      <c r="M381">
        <v>6367.83056640625</v>
      </c>
      <c r="N381">
        <v>4969.23095703125</v>
      </c>
      <c r="R381" s="49">
        <v>1</v>
      </c>
      <c r="U381" s="50">
        <v>0</v>
      </c>
      <c r="V381" s="50">
        <v>4.0700000000000003E-4</v>
      </c>
      <c r="W381" s="50">
        <v>7.9999999999999996E-6</v>
      </c>
      <c r="X381" s="50">
        <v>0.33013100000000001</v>
      </c>
      <c r="Y381" s="50">
        <v>0</v>
      </c>
      <c r="AA381" s="3">
        <v>607</v>
      </c>
      <c r="AD381" s="93" t="str">
        <f>REPLACE(INDEX(GroupVertices[Group], MATCH(Vertices[[#This Row],[Vertex]],GroupVertices[Vertex],0)),1,1,"")</f>
        <v>1</v>
      </c>
      <c r="AE381" s="2"/>
      <c r="AI381" s="3"/>
    </row>
    <row r="382" spans="1:35" x14ac:dyDescent="0.25">
      <c r="A382" s="1" t="s">
        <v>218</v>
      </c>
      <c r="D382">
        <v>4.1444444444444439</v>
      </c>
      <c r="G382" s="51"/>
      <c r="M382">
        <v>4388.98974609375</v>
      </c>
      <c r="N382">
        <v>5548.83837890625</v>
      </c>
      <c r="R382" s="49">
        <v>15</v>
      </c>
      <c r="U382" s="50">
        <v>0</v>
      </c>
      <c r="V382" s="50">
        <v>5.3300000000000005E-4</v>
      </c>
      <c r="W382" s="50">
        <v>3.9079999999999997E-2</v>
      </c>
      <c r="X382" s="50">
        <v>1.5358160000000001</v>
      </c>
      <c r="Y382" s="50">
        <v>1</v>
      </c>
      <c r="AA382" s="3">
        <v>46</v>
      </c>
      <c r="AD382" s="93" t="str">
        <f>REPLACE(INDEX(GroupVertices[Group], MATCH(Vertices[[#This Row],[Vertex]],GroupVertices[Vertex],0)),1,1,"")</f>
        <v>1</v>
      </c>
      <c r="AE382" s="2"/>
      <c r="AI382" s="3"/>
    </row>
    <row r="383" spans="1:35" x14ac:dyDescent="0.25">
      <c r="A383" s="1" t="s">
        <v>683</v>
      </c>
      <c r="D383">
        <v>1.6888888888888889</v>
      </c>
      <c r="G383" s="51"/>
      <c r="M383">
        <v>2371.67919921875</v>
      </c>
      <c r="N383">
        <v>341.70706176757813</v>
      </c>
      <c r="R383" s="49">
        <v>2</v>
      </c>
      <c r="U383" s="50">
        <v>0</v>
      </c>
      <c r="V383" s="50">
        <v>0.14285700000000001</v>
      </c>
      <c r="W383" s="50">
        <v>0</v>
      </c>
      <c r="X383" s="50">
        <v>0.95910799999999996</v>
      </c>
      <c r="Y383" s="50">
        <v>1</v>
      </c>
      <c r="AA383" s="3">
        <v>512</v>
      </c>
      <c r="AD383" s="93" t="str">
        <f>REPLACE(INDEX(GroupVertices[Group], MATCH(Vertices[[#This Row],[Vertex]],GroupVertices[Vertex],0)),1,1,"")</f>
        <v>9</v>
      </c>
      <c r="AE383" s="2"/>
      <c r="AI383" s="3"/>
    </row>
    <row r="384" spans="1:35" x14ac:dyDescent="0.25">
      <c r="A384" s="1" t="s">
        <v>587</v>
      </c>
      <c r="D384">
        <v>1.8777777777777778</v>
      </c>
      <c r="G384" s="51"/>
      <c r="M384">
        <v>3524.1630859375</v>
      </c>
      <c r="N384">
        <v>8125.32373046875</v>
      </c>
      <c r="R384" s="49">
        <v>3</v>
      </c>
      <c r="U384" s="50">
        <v>0</v>
      </c>
      <c r="V384" s="50">
        <v>4.3899999999999999E-4</v>
      </c>
      <c r="W384" s="50">
        <v>5.5000000000000002E-5</v>
      </c>
      <c r="X384" s="50">
        <v>0.77128099999999999</v>
      </c>
      <c r="Y384" s="50">
        <v>1</v>
      </c>
      <c r="AA384" s="3">
        <v>416</v>
      </c>
      <c r="AD384" s="93" t="str">
        <f>REPLACE(INDEX(GroupVertices[Group], MATCH(Vertices[[#This Row],[Vertex]],GroupVertices[Vertex],0)),1,1,"")</f>
        <v>1</v>
      </c>
      <c r="AE384" s="2"/>
      <c r="AI384" s="3"/>
    </row>
    <row r="385" spans="1:35" x14ac:dyDescent="0.25">
      <c r="A385" s="1" t="s">
        <v>389</v>
      </c>
      <c r="D385">
        <v>1.6888888888888889</v>
      </c>
      <c r="G385" s="51"/>
      <c r="M385">
        <v>5060.546875</v>
      </c>
      <c r="N385">
        <v>8433.48046875</v>
      </c>
      <c r="R385" s="49">
        <v>2</v>
      </c>
      <c r="U385" s="50">
        <v>0</v>
      </c>
      <c r="V385" s="50">
        <v>5.44E-4</v>
      </c>
      <c r="W385" s="50">
        <v>8.2899999999999998E-4</v>
      </c>
      <c r="X385" s="50">
        <v>0.44203599999999998</v>
      </c>
      <c r="Y385" s="50">
        <v>1</v>
      </c>
      <c r="AA385" s="3">
        <v>217</v>
      </c>
      <c r="AD385" s="93" t="str">
        <f>REPLACE(INDEX(GroupVertices[Group], MATCH(Vertices[[#This Row],[Vertex]],GroupVertices[Vertex],0)),1,1,"")</f>
        <v>1</v>
      </c>
      <c r="AE385" s="2"/>
      <c r="AI385" s="3"/>
    </row>
    <row r="386" spans="1:35" x14ac:dyDescent="0.25">
      <c r="A386" s="1" t="s">
        <v>198</v>
      </c>
      <c r="D386">
        <v>1.6888888888888889</v>
      </c>
      <c r="G386" s="51"/>
      <c r="M386">
        <v>4667.46484375</v>
      </c>
      <c r="N386">
        <v>463.18896484375</v>
      </c>
      <c r="R386" s="49">
        <v>2</v>
      </c>
      <c r="U386" s="50">
        <v>0</v>
      </c>
      <c r="V386" s="50">
        <v>0.5</v>
      </c>
      <c r="W386" s="50">
        <v>0</v>
      </c>
      <c r="X386" s="50">
        <v>0.99999899999999997</v>
      </c>
      <c r="Y386" s="50">
        <v>1</v>
      </c>
      <c r="AA386" s="3">
        <v>26</v>
      </c>
      <c r="AD386" s="93" t="str">
        <f>REPLACE(INDEX(GroupVertices[Group], MATCH(Vertices[[#This Row],[Vertex]],GroupVertices[Vertex],0)),1,1,"")</f>
        <v>27</v>
      </c>
      <c r="AE386" s="2"/>
      <c r="AI386" s="3"/>
    </row>
    <row r="387" spans="1:35" x14ac:dyDescent="0.25">
      <c r="A387" s="1" t="s">
        <v>343</v>
      </c>
      <c r="D387">
        <v>2.0666666666666664</v>
      </c>
      <c r="G387" s="51"/>
      <c r="M387">
        <v>3258.725830078125</v>
      </c>
      <c r="N387">
        <v>2358.1240234375</v>
      </c>
      <c r="R387" s="49">
        <v>4</v>
      </c>
      <c r="U387" s="50">
        <v>0</v>
      </c>
      <c r="V387" s="50">
        <v>0.25</v>
      </c>
      <c r="W387" s="50">
        <v>0</v>
      </c>
      <c r="X387" s="50">
        <v>0.99999899999999997</v>
      </c>
      <c r="Y387" s="50">
        <v>1</v>
      </c>
      <c r="AA387" s="3">
        <v>171</v>
      </c>
      <c r="AD387" s="93" t="str">
        <f>REPLACE(INDEX(GroupVertices[Group], MATCH(Vertices[[#This Row],[Vertex]],GroupVertices[Vertex],0)),1,1,"")</f>
        <v>8</v>
      </c>
      <c r="AE387" s="2"/>
      <c r="AI387" s="3"/>
    </row>
    <row r="388" spans="1:35" x14ac:dyDescent="0.25">
      <c r="A388" s="1" t="s">
        <v>777</v>
      </c>
      <c r="D388">
        <v>1.5</v>
      </c>
      <c r="G388" s="51"/>
      <c r="M388">
        <v>4401.8369140625</v>
      </c>
      <c r="N388">
        <v>1389.56689453125</v>
      </c>
      <c r="R388" s="49">
        <v>1</v>
      </c>
      <c r="U388" s="50">
        <v>0</v>
      </c>
      <c r="V388" s="50">
        <v>0.33333299999999999</v>
      </c>
      <c r="W388" s="50">
        <v>0</v>
      </c>
      <c r="X388" s="50">
        <v>0.77027000000000001</v>
      </c>
      <c r="Y388" s="50">
        <v>0</v>
      </c>
      <c r="AA388" s="3">
        <v>608</v>
      </c>
      <c r="AD388" s="93" t="str">
        <f>REPLACE(INDEX(GroupVertices[Group], MATCH(Vertices[[#This Row],[Vertex]],GroupVertices[Vertex],0)),1,1,"")</f>
        <v>29</v>
      </c>
      <c r="AE388" s="2"/>
      <c r="AI388" s="3"/>
    </row>
    <row r="389" spans="1:35" x14ac:dyDescent="0.25">
      <c r="A389" s="1" t="s">
        <v>397</v>
      </c>
      <c r="D389">
        <v>1.8777777777777778</v>
      </c>
      <c r="G389" s="51"/>
      <c r="M389">
        <v>3214.896240234375</v>
      </c>
      <c r="N389">
        <v>7787.93603515625</v>
      </c>
      <c r="R389" s="49">
        <v>3</v>
      </c>
      <c r="U389" s="50">
        <v>0</v>
      </c>
      <c r="V389" s="50">
        <v>5.62E-4</v>
      </c>
      <c r="W389" s="50">
        <v>5.8799999999999998E-4</v>
      </c>
      <c r="X389" s="50">
        <v>0.60352499999999998</v>
      </c>
      <c r="Y389" s="50">
        <v>1</v>
      </c>
      <c r="AA389" s="3">
        <v>226</v>
      </c>
      <c r="AD389" s="93" t="str">
        <f>REPLACE(INDEX(GroupVertices[Group], MATCH(Vertices[[#This Row],[Vertex]],GroupVertices[Vertex],0)),1,1,"")</f>
        <v>1</v>
      </c>
      <c r="AE389" s="2"/>
      <c r="AI389" s="3"/>
    </row>
    <row r="390" spans="1:35" x14ac:dyDescent="0.25">
      <c r="A390" s="1" t="s">
        <v>419</v>
      </c>
      <c r="D390">
        <v>2.6333333333333333</v>
      </c>
      <c r="G390" s="51"/>
      <c r="M390">
        <v>2845.146240234375</v>
      </c>
      <c r="N390">
        <v>6684.45947265625</v>
      </c>
      <c r="R390" s="49">
        <v>7</v>
      </c>
      <c r="U390" s="50">
        <v>0</v>
      </c>
      <c r="V390" s="50">
        <v>5.2899999999999996E-4</v>
      </c>
      <c r="W390" s="50">
        <v>2.04E-4</v>
      </c>
      <c r="X390" s="50">
        <v>1.2246889999999999</v>
      </c>
      <c r="Y390" s="50">
        <v>1</v>
      </c>
      <c r="AA390" s="3">
        <v>248</v>
      </c>
      <c r="AD390" s="93" t="str">
        <f>REPLACE(INDEX(GroupVertices[Group], MATCH(Vertices[[#This Row],[Vertex]],GroupVertices[Vertex],0)),1,1,"")</f>
        <v>1</v>
      </c>
      <c r="AE390" s="2"/>
      <c r="AI390" s="3"/>
    </row>
    <row r="391" spans="1:35" x14ac:dyDescent="0.25">
      <c r="A391" s="1" t="s">
        <v>779</v>
      </c>
      <c r="D391">
        <v>1.6888888888888889</v>
      </c>
      <c r="G391" s="51"/>
      <c r="M391">
        <v>5685.04248046875</v>
      </c>
      <c r="N391">
        <v>4099.56640625</v>
      </c>
      <c r="R391" s="49">
        <v>2</v>
      </c>
      <c r="U391" s="50">
        <v>0</v>
      </c>
      <c r="V391" s="50">
        <v>5.2499999999999997E-4</v>
      </c>
      <c r="W391" s="50">
        <v>7.8600000000000002E-4</v>
      </c>
      <c r="X391" s="50">
        <v>0.42392099999999999</v>
      </c>
      <c r="Y391" s="50">
        <v>1</v>
      </c>
      <c r="AA391" s="3">
        <v>610</v>
      </c>
      <c r="AD391" s="93" t="str">
        <f>REPLACE(INDEX(GroupVertices[Group], MATCH(Vertices[[#This Row],[Vertex]],GroupVertices[Vertex],0)),1,1,"")</f>
        <v>1</v>
      </c>
      <c r="AE391" s="2"/>
      <c r="AI391" s="3"/>
    </row>
    <row r="392" spans="1:35" x14ac:dyDescent="0.25">
      <c r="A392" s="1" t="s">
        <v>514</v>
      </c>
      <c r="D392">
        <v>1.8777777777777778</v>
      </c>
      <c r="G392" s="51"/>
      <c r="M392">
        <v>3947.990234375</v>
      </c>
      <c r="N392">
        <v>1436.913818359375</v>
      </c>
      <c r="R392" s="49">
        <v>3</v>
      </c>
      <c r="U392" s="50">
        <v>0</v>
      </c>
      <c r="V392" s="50">
        <v>0.33333299999999999</v>
      </c>
      <c r="W392" s="50">
        <v>0</v>
      </c>
      <c r="X392" s="50">
        <v>0.99999899999999997</v>
      </c>
      <c r="Y392" s="50">
        <v>1</v>
      </c>
      <c r="AA392" s="3">
        <v>343</v>
      </c>
      <c r="AD392" s="93" t="str">
        <f>REPLACE(INDEX(GroupVertices[Group], MATCH(Vertices[[#This Row],[Vertex]],GroupVertices[Vertex],0)),1,1,"")</f>
        <v>11</v>
      </c>
      <c r="AE392" s="2"/>
      <c r="AI392" s="3"/>
    </row>
    <row r="393" spans="1:35" x14ac:dyDescent="0.25">
      <c r="A393" s="1" t="s">
        <v>348</v>
      </c>
      <c r="D393">
        <v>1.6888888888888889</v>
      </c>
      <c r="G393" s="51"/>
      <c r="M393">
        <v>7966.52197265625</v>
      </c>
      <c r="N393">
        <v>6427.9404296875</v>
      </c>
      <c r="R393" s="49">
        <v>2</v>
      </c>
      <c r="U393" s="50">
        <v>0</v>
      </c>
      <c r="V393" s="50">
        <v>4.2999999999999999E-4</v>
      </c>
      <c r="W393" s="50">
        <v>2.9350000000000001E-3</v>
      </c>
      <c r="X393" s="50">
        <v>0.499477</v>
      </c>
      <c r="Y393" s="50">
        <v>1</v>
      </c>
      <c r="AA393" s="3">
        <v>176</v>
      </c>
      <c r="AD393" s="93" t="str">
        <f>REPLACE(INDEX(GroupVertices[Group], MATCH(Vertices[[#This Row],[Vertex]],GroupVertices[Vertex],0)),1,1,"")</f>
        <v>1</v>
      </c>
      <c r="AE393" s="2"/>
      <c r="AI393" s="3"/>
    </row>
    <row r="394" spans="1:35" x14ac:dyDescent="0.25">
      <c r="A394" s="1" t="s">
        <v>228</v>
      </c>
      <c r="D394">
        <v>2.6333333333333333</v>
      </c>
      <c r="G394" s="51"/>
      <c r="M394">
        <v>543.85357666015625</v>
      </c>
      <c r="N394">
        <v>2292.853515625</v>
      </c>
      <c r="R394" s="49">
        <v>7</v>
      </c>
      <c r="U394" s="50">
        <v>0</v>
      </c>
      <c r="V394" s="50">
        <v>9.0909000000000004E-2</v>
      </c>
      <c r="W394" s="50">
        <v>0</v>
      </c>
      <c r="X394" s="50">
        <v>1.071194</v>
      </c>
      <c r="Y394" s="50">
        <v>1</v>
      </c>
      <c r="AA394" s="3">
        <v>56</v>
      </c>
      <c r="AD394" s="93" t="str">
        <f>REPLACE(INDEX(GroupVertices[Group], MATCH(Vertices[[#This Row],[Vertex]],GroupVertices[Vertex],0)),1,1,"")</f>
        <v>2</v>
      </c>
      <c r="AE394" s="2"/>
      <c r="AI394" s="3"/>
    </row>
    <row r="395" spans="1:35" x14ac:dyDescent="0.25">
      <c r="A395" s="1" t="s">
        <v>773</v>
      </c>
      <c r="D395">
        <v>1.6888888888888889</v>
      </c>
      <c r="G395" s="51"/>
      <c r="M395">
        <v>5165.517578125</v>
      </c>
      <c r="N395">
        <v>2698.259521484375</v>
      </c>
      <c r="R395" s="49">
        <v>2</v>
      </c>
      <c r="U395" s="50">
        <v>0</v>
      </c>
      <c r="V395" s="50">
        <v>0.5</v>
      </c>
      <c r="W395" s="50">
        <v>0</v>
      </c>
      <c r="X395" s="50">
        <v>0.99999899999999997</v>
      </c>
      <c r="Y395" s="50">
        <v>1</v>
      </c>
      <c r="AA395" s="3">
        <v>604</v>
      </c>
      <c r="AD395" s="93" t="str">
        <f>REPLACE(INDEX(GroupVertices[Group], MATCH(Vertices[[#This Row],[Vertex]],GroupVertices[Vertex],0)),1,1,"")</f>
        <v>28</v>
      </c>
      <c r="AE395" s="2"/>
      <c r="AI395" s="3"/>
    </row>
    <row r="396" spans="1:35" x14ac:dyDescent="0.25">
      <c r="A396" s="1" t="s">
        <v>780</v>
      </c>
      <c r="D396">
        <v>1.8777777777777778</v>
      </c>
      <c r="G396" s="51"/>
      <c r="M396">
        <v>3578.94677734375</v>
      </c>
      <c r="N396">
        <v>2161.5673828125</v>
      </c>
      <c r="R396" s="49">
        <v>3</v>
      </c>
      <c r="U396" s="50">
        <v>0</v>
      </c>
      <c r="V396" s="50">
        <v>0.33333299999999999</v>
      </c>
      <c r="W396" s="50">
        <v>0</v>
      </c>
      <c r="X396" s="50">
        <v>0.99999899999999997</v>
      </c>
      <c r="Y396" s="50">
        <v>1</v>
      </c>
      <c r="AA396" s="3">
        <v>611</v>
      </c>
      <c r="AD396" s="93" t="str">
        <f>REPLACE(INDEX(GroupVertices[Group], MATCH(Vertices[[#This Row],[Vertex]],GroupVertices[Vertex],0)),1,1,"")</f>
        <v>10</v>
      </c>
      <c r="AE396" s="2"/>
      <c r="AI396" s="3"/>
    </row>
    <row r="397" spans="1:35" x14ac:dyDescent="0.25">
      <c r="A397" s="1" t="s">
        <v>731</v>
      </c>
      <c r="D397">
        <v>1.8777777777777778</v>
      </c>
      <c r="G397" s="51"/>
      <c r="M397">
        <v>2663.98388671875</v>
      </c>
      <c r="N397">
        <v>5116.0986328125</v>
      </c>
      <c r="R397" s="49">
        <v>3</v>
      </c>
      <c r="U397" s="50">
        <v>0</v>
      </c>
      <c r="V397" s="50">
        <v>4.3300000000000001E-4</v>
      </c>
      <c r="W397" s="50">
        <v>1.8E-5</v>
      </c>
      <c r="X397" s="50">
        <v>0.73684000000000005</v>
      </c>
      <c r="Y397" s="50">
        <v>1</v>
      </c>
      <c r="AA397" s="3">
        <v>562</v>
      </c>
      <c r="AD397" s="93" t="str">
        <f>REPLACE(INDEX(GroupVertices[Group], MATCH(Vertices[[#This Row],[Vertex]],GroupVertices[Vertex],0)),1,1,"")</f>
        <v>1</v>
      </c>
      <c r="AE397" s="2"/>
      <c r="AI397" s="3"/>
    </row>
    <row r="398" spans="1:35" x14ac:dyDescent="0.25">
      <c r="A398" s="1" t="s">
        <v>580</v>
      </c>
      <c r="D398">
        <v>1.5</v>
      </c>
      <c r="G398" s="51"/>
      <c r="M398">
        <v>227.68106079101563</v>
      </c>
      <c r="N398">
        <v>7684.66259765625</v>
      </c>
      <c r="R398" s="49">
        <v>1</v>
      </c>
      <c r="U398" s="50">
        <v>0</v>
      </c>
      <c r="V398" s="50">
        <v>4.6900000000000002E-4</v>
      </c>
      <c r="W398" s="50">
        <v>2.6319999999999998E-3</v>
      </c>
      <c r="X398" s="50">
        <v>0.24795400000000001</v>
      </c>
      <c r="Y398" s="50">
        <v>0</v>
      </c>
      <c r="AA398" s="3">
        <v>409</v>
      </c>
      <c r="AD398" s="93" t="str">
        <f>REPLACE(INDEX(GroupVertices[Group], MATCH(Vertices[[#This Row],[Vertex]],GroupVertices[Vertex],0)),1,1,"")</f>
        <v>1</v>
      </c>
      <c r="AE398" s="2"/>
      <c r="AI398" s="3"/>
    </row>
    <row r="399" spans="1:35" x14ac:dyDescent="0.25">
      <c r="A399" s="1" t="s">
        <v>178</v>
      </c>
      <c r="D399">
        <v>1.6888888888888889</v>
      </c>
      <c r="G399" s="51"/>
      <c r="M399">
        <v>3770.712646484375</v>
      </c>
      <c r="N399">
        <v>3546.20068359375</v>
      </c>
      <c r="R399" s="49">
        <v>2</v>
      </c>
      <c r="U399" s="50">
        <v>0</v>
      </c>
      <c r="V399" s="50">
        <v>4.1899999999999999E-4</v>
      </c>
      <c r="W399" s="50">
        <v>2.12E-4</v>
      </c>
      <c r="X399" s="50">
        <v>0.54080700000000004</v>
      </c>
      <c r="Y399" s="50">
        <v>1</v>
      </c>
      <c r="AA399" s="3">
        <v>6</v>
      </c>
      <c r="AD399" s="93" t="str">
        <f>REPLACE(INDEX(GroupVertices[Group], MATCH(Vertices[[#This Row],[Vertex]],GroupVertices[Vertex],0)),1,1,"")</f>
        <v>1</v>
      </c>
      <c r="AE399" s="2"/>
      <c r="AI399" s="3"/>
    </row>
    <row r="400" spans="1:35" x14ac:dyDescent="0.25">
      <c r="A400" s="1" t="s">
        <v>450</v>
      </c>
      <c r="D400">
        <v>2.0666666666666664</v>
      </c>
      <c r="G400" s="51"/>
      <c r="M400">
        <v>5142.0107421875</v>
      </c>
      <c r="N400">
        <v>6029.16455078125</v>
      </c>
      <c r="R400" s="49">
        <v>4</v>
      </c>
      <c r="U400" s="50">
        <v>280.94155999999998</v>
      </c>
      <c r="V400" s="50">
        <v>5.31E-4</v>
      </c>
      <c r="W400" s="50">
        <v>3.1199999999999999E-4</v>
      </c>
      <c r="X400" s="50">
        <v>0.93883300000000003</v>
      </c>
      <c r="Y400" s="50">
        <v>0.5</v>
      </c>
      <c r="AA400" s="3">
        <v>279</v>
      </c>
      <c r="AD400" s="93" t="str">
        <f>REPLACE(INDEX(GroupVertices[Group], MATCH(Vertices[[#This Row],[Vertex]],GroupVertices[Vertex],0)),1,1,"")</f>
        <v>1</v>
      </c>
      <c r="AE400" s="2"/>
      <c r="AI400" s="3"/>
    </row>
    <row r="401" spans="1:35" x14ac:dyDescent="0.25">
      <c r="A401" s="1" t="s">
        <v>651</v>
      </c>
      <c r="D401">
        <v>1.5</v>
      </c>
      <c r="G401" s="51"/>
      <c r="M401">
        <v>6802.9658203125</v>
      </c>
      <c r="N401">
        <v>9057.958984375</v>
      </c>
      <c r="R401" s="49">
        <v>1</v>
      </c>
      <c r="U401" s="50">
        <v>0</v>
      </c>
      <c r="V401" s="50">
        <v>4.0200000000000001E-4</v>
      </c>
      <c r="W401" s="50">
        <v>1.8E-5</v>
      </c>
      <c r="X401" s="50">
        <v>0.39597199999999999</v>
      </c>
      <c r="Y401" s="50">
        <v>0</v>
      </c>
      <c r="AA401" s="3">
        <v>480</v>
      </c>
      <c r="AD401" s="93" t="str">
        <f>REPLACE(INDEX(GroupVertices[Group], MATCH(Vertices[[#This Row],[Vertex]],GroupVertices[Vertex],0)),1,1,"")</f>
        <v>1</v>
      </c>
      <c r="AE401" s="2"/>
      <c r="AI401" s="3"/>
    </row>
    <row r="402" spans="1:35" x14ac:dyDescent="0.25">
      <c r="A402" s="1" t="s">
        <v>784</v>
      </c>
      <c r="D402">
        <v>1.6888888888888889</v>
      </c>
      <c r="G402" s="51"/>
      <c r="M402">
        <v>3657.12939453125</v>
      </c>
      <c r="N402">
        <v>882.26470947265625</v>
      </c>
      <c r="R402" s="49">
        <v>2</v>
      </c>
      <c r="U402" s="50">
        <v>0</v>
      </c>
      <c r="V402" s="50">
        <v>0.5</v>
      </c>
      <c r="W402" s="50">
        <v>0</v>
      </c>
      <c r="X402" s="50">
        <v>0.99999899999999997</v>
      </c>
      <c r="Y402" s="50">
        <v>1</v>
      </c>
      <c r="AA402" s="3">
        <v>615</v>
      </c>
      <c r="AD402" s="93" t="str">
        <f>REPLACE(INDEX(GroupVertices[Group], MATCH(Vertices[[#This Row],[Vertex]],GroupVertices[Vertex],0)),1,1,"")</f>
        <v>25</v>
      </c>
      <c r="AE402" s="2"/>
      <c r="AI402" s="3"/>
    </row>
    <row r="403" spans="1:35" x14ac:dyDescent="0.25">
      <c r="A403" s="1" t="s">
        <v>390</v>
      </c>
      <c r="D403">
        <v>1.8777777777777778</v>
      </c>
      <c r="G403" s="51"/>
      <c r="M403">
        <v>3939.925537109375</v>
      </c>
      <c r="N403">
        <v>7200.6484375</v>
      </c>
      <c r="R403" s="49">
        <v>3</v>
      </c>
      <c r="U403" s="50">
        <v>235.39346</v>
      </c>
      <c r="V403" s="50">
        <v>5.22E-4</v>
      </c>
      <c r="W403" s="50">
        <v>3.4900000000000003E-4</v>
      </c>
      <c r="X403" s="50">
        <v>0.66417300000000001</v>
      </c>
      <c r="Y403" s="50">
        <v>0.33333333333333331</v>
      </c>
      <c r="AA403" s="3">
        <v>218</v>
      </c>
      <c r="AD403" s="93" t="str">
        <f>REPLACE(INDEX(GroupVertices[Group], MATCH(Vertices[[#This Row],[Vertex]],GroupVertices[Vertex],0)),1,1,"")</f>
        <v>1</v>
      </c>
      <c r="AE403" s="2"/>
      <c r="AI403" s="3"/>
    </row>
    <row r="404" spans="1:35" x14ac:dyDescent="0.25">
      <c r="A404" s="1" t="s">
        <v>721</v>
      </c>
      <c r="D404">
        <v>1.6888888888888889</v>
      </c>
      <c r="G404" s="51"/>
      <c r="M404">
        <v>3879.041015625</v>
      </c>
      <c r="N404">
        <v>9220.2275390625</v>
      </c>
      <c r="R404" s="49">
        <v>2</v>
      </c>
      <c r="U404" s="50">
        <v>0</v>
      </c>
      <c r="V404" s="50">
        <v>5.3700000000000004E-4</v>
      </c>
      <c r="W404" s="50">
        <v>6.11E-4</v>
      </c>
      <c r="X404" s="50">
        <v>0.47777199999999997</v>
      </c>
      <c r="Y404" s="50">
        <v>1</v>
      </c>
      <c r="AA404" s="3">
        <v>551</v>
      </c>
      <c r="AD404" s="93" t="str">
        <f>REPLACE(INDEX(GroupVertices[Group], MATCH(Vertices[[#This Row],[Vertex]],GroupVertices[Vertex],0)),1,1,"")</f>
        <v>1</v>
      </c>
      <c r="AE404" s="2"/>
      <c r="AI404" s="3"/>
    </row>
    <row r="405" spans="1:35" x14ac:dyDescent="0.25">
      <c r="A405" s="1" t="s">
        <v>391</v>
      </c>
      <c r="D405">
        <v>4.1444444444444439</v>
      </c>
      <c r="G405" s="51"/>
      <c r="M405">
        <v>5357.49609375</v>
      </c>
      <c r="N405">
        <v>6474.0029296875</v>
      </c>
      <c r="R405" s="49">
        <v>15</v>
      </c>
      <c r="U405" s="50">
        <v>975.271344</v>
      </c>
      <c r="V405" s="50">
        <v>6.4099999999999997E-4</v>
      </c>
      <c r="W405" s="50">
        <v>3.3440000000000002E-3</v>
      </c>
      <c r="X405" s="50">
        <v>2.455254</v>
      </c>
      <c r="Y405" s="50">
        <v>0.32380952380952382</v>
      </c>
      <c r="AA405" s="3">
        <v>219</v>
      </c>
      <c r="AD405" s="93" t="str">
        <f>REPLACE(INDEX(GroupVertices[Group], MATCH(Vertices[[#This Row],[Vertex]],GroupVertices[Vertex],0)),1,1,"")</f>
        <v>1</v>
      </c>
      <c r="AE405" s="2"/>
      <c r="AI405" s="3"/>
    </row>
    <row r="406" spans="1:35" x14ac:dyDescent="0.25">
      <c r="A406" s="1" t="s">
        <v>204</v>
      </c>
      <c r="D406">
        <v>6.2222222222222223</v>
      </c>
      <c r="G406" s="51"/>
      <c r="M406">
        <v>5572.0556640625</v>
      </c>
      <c r="N406">
        <v>6444.568359375</v>
      </c>
      <c r="R406" s="49">
        <v>26</v>
      </c>
      <c r="U406" s="50">
        <v>12130.800569000001</v>
      </c>
      <c r="V406" s="50">
        <v>7.2000000000000005E-4</v>
      </c>
      <c r="W406" s="50">
        <v>8.7620000000000007E-3</v>
      </c>
      <c r="X406" s="50">
        <v>4.3549230000000003</v>
      </c>
      <c r="Y406" s="50">
        <v>0.20307692307692307</v>
      </c>
      <c r="AA406" s="3">
        <v>32</v>
      </c>
      <c r="AD406" s="93" t="str">
        <f>REPLACE(INDEX(GroupVertices[Group], MATCH(Vertices[[#This Row],[Vertex]],GroupVertices[Vertex],0)),1,1,"")</f>
        <v>1</v>
      </c>
      <c r="AE406" s="2"/>
      <c r="AI406" s="3"/>
    </row>
    <row r="407" spans="1:35" x14ac:dyDescent="0.25">
      <c r="A407" s="1" t="s">
        <v>747</v>
      </c>
      <c r="D407">
        <v>1.5</v>
      </c>
      <c r="G407" s="51"/>
      <c r="M407">
        <v>1354.673095703125</v>
      </c>
      <c r="N407">
        <v>6492.1943359375</v>
      </c>
      <c r="R407" s="49">
        <v>1</v>
      </c>
      <c r="U407" s="50">
        <v>0</v>
      </c>
      <c r="V407" s="50">
        <v>4.84E-4</v>
      </c>
      <c r="W407" s="50">
        <v>7.4999999999999993E-5</v>
      </c>
      <c r="X407" s="50">
        <v>0.296456</v>
      </c>
      <c r="Y407" s="50">
        <v>0</v>
      </c>
      <c r="AA407" s="3">
        <v>578</v>
      </c>
      <c r="AD407" s="93" t="str">
        <f>REPLACE(INDEX(GroupVertices[Group], MATCH(Vertices[[#This Row],[Vertex]],GroupVertices[Vertex],0)),1,1,"")</f>
        <v>1</v>
      </c>
      <c r="AE407" s="2"/>
      <c r="AI407" s="3"/>
    </row>
    <row r="408" spans="1:35" x14ac:dyDescent="0.25">
      <c r="A408" s="1" t="s">
        <v>256</v>
      </c>
      <c r="D408">
        <v>3.3888888888888888</v>
      </c>
      <c r="G408" s="51"/>
      <c r="M408">
        <v>4054.1806640625</v>
      </c>
      <c r="N408">
        <v>6049.32958984375</v>
      </c>
      <c r="R408" s="49">
        <v>11</v>
      </c>
      <c r="U408" s="50">
        <v>2238.115444</v>
      </c>
      <c r="V408" s="50">
        <v>6.5600000000000001E-4</v>
      </c>
      <c r="W408" s="50">
        <v>2.2820000000000002E-3</v>
      </c>
      <c r="X408" s="50">
        <v>1.8356490000000001</v>
      </c>
      <c r="Y408" s="50">
        <v>0.38181818181818183</v>
      </c>
      <c r="AA408" s="3">
        <v>84</v>
      </c>
      <c r="AD408" s="93" t="str">
        <f>REPLACE(INDEX(GroupVertices[Group], MATCH(Vertices[[#This Row],[Vertex]],GroupVertices[Vertex],0)),1,1,"")</f>
        <v>1</v>
      </c>
      <c r="AE408" s="2"/>
      <c r="AI408" s="3"/>
    </row>
    <row r="409" spans="1:35" x14ac:dyDescent="0.25">
      <c r="A409" s="1" t="s">
        <v>633</v>
      </c>
      <c r="D409">
        <v>1.6888888888888889</v>
      </c>
      <c r="G409" s="51"/>
      <c r="M409">
        <v>7906.8955078125</v>
      </c>
      <c r="N409">
        <v>6516.14501953125</v>
      </c>
      <c r="R409" s="49">
        <v>2</v>
      </c>
      <c r="U409" s="50">
        <v>0</v>
      </c>
      <c r="V409" s="50">
        <v>4.7399999999999997E-4</v>
      </c>
      <c r="W409" s="50">
        <v>5.5999999999999999E-5</v>
      </c>
      <c r="X409" s="50">
        <v>0.58759899999999998</v>
      </c>
      <c r="Y409" s="50">
        <v>1</v>
      </c>
      <c r="AA409" s="3">
        <v>462</v>
      </c>
      <c r="AD409" s="93" t="str">
        <f>REPLACE(INDEX(GroupVertices[Group], MATCH(Vertices[[#This Row],[Vertex]],GroupVertices[Vertex],0)),1,1,"")</f>
        <v>1</v>
      </c>
      <c r="AE409" s="2"/>
      <c r="AI409" s="3"/>
    </row>
    <row r="410" spans="1:35" x14ac:dyDescent="0.25">
      <c r="A410" s="1" t="s">
        <v>310</v>
      </c>
      <c r="D410">
        <v>2.0666666666666664</v>
      </c>
      <c r="G410" s="51"/>
      <c r="M410">
        <v>227.68113708496094</v>
      </c>
      <c r="N410">
        <v>557.25177001953125</v>
      </c>
      <c r="R410" s="49">
        <v>4</v>
      </c>
      <c r="U410" s="50">
        <v>0</v>
      </c>
      <c r="V410" s="50">
        <v>0.1</v>
      </c>
      <c r="W410" s="50">
        <v>0</v>
      </c>
      <c r="X410" s="50">
        <v>1.0727899999999999</v>
      </c>
      <c r="Y410" s="50">
        <v>1</v>
      </c>
      <c r="AA410" s="3">
        <v>138</v>
      </c>
      <c r="AD410" s="93" t="str">
        <f>REPLACE(INDEX(GroupVertices[Group], MATCH(Vertices[[#This Row],[Vertex]],GroupVertices[Vertex],0)),1,1,"")</f>
        <v>5</v>
      </c>
      <c r="AE410" s="2"/>
      <c r="AI410" s="3"/>
    </row>
    <row r="411" spans="1:35" x14ac:dyDescent="0.25">
      <c r="A411" s="1" t="s">
        <v>717</v>
      </c>
      <c r="D411">
        <v>1.6888888888888889</v>
      </c>
      <c r="G411" s="51"/>
      <c r="M411">
        <v>3181.517578125</v>
      </c>
      <c r="N411">
        <v>8100.9873046875</v>
      </c>
      <c r="R411" s="49">
        <v>2</v>
      </c>
      <c r="U411" s="50">
        <v>0</v>
      </c>
      <c r="V411" s="50">
        <v>4.5100000000000001E-4</v>
      </c>
      <c r="W411" s="50">
        <v>3.8000000000000002E-5</v>
      </c>
      <c r="X411" s="50">
        <v>0.55588400000000004</v>
      </c>
      <c r="Y411" s="50">
        <v>1</v>
      </c>
      <c r="AA411" s="3">
        <v>545</v>
      </c>
      <c r="AD411" s="93" t="str">
        <f>REPLACE(INDEX(GroupVertices[Group], MATCH(Vertices[[#This Row],[Vertex]],GroupVertices[Vertex],0)),1,1,"")</f>
        <v>1</v>
      </c>
      <c r="AE411" s="2"/>
      <c r="AI411" s="3"/>
    </row>
    <row r="412" spans="1:35" x14ac:dyDescent="0.25">
      <c r="A412" s="1" t="s">
        <v>335</v>
      </c>
      <c r="D412">
        <v>2.0666666666666664</v>
      </c>
      <c r="G412" s="51"/>
      <c r="M412">
        <v>9505.41796875</v>
      </c>
      <c r="N412">
        <v>7566.92431640625</v>
      </c>
      <c r="R412" s="49">
        <v>4</v>
      </c>
      <c r="U412" s="50">
        <v>0</v>
      </c>
      <c r="V412" s="50">
        <v>4.4700000000000002E-4</v>
      </c>
      <c r="W412" s="50">
        <v>5.5000000000000002E-5</v>
      </c>
      <c r="X412" s="50">
        <v>0.86742200000000003</v>
      </c>
      <c r="Y412" s="50">
        <v>1</v>
      </c>
      <c r="AA412" s="3">
        <v>163</v>
      </c>
      <c r="AD412" s="93" t="str">
        <f>REPLACE(INDEX(GroupVertices[Group], MATCH(Vertices[[#This Row],[Vertex]],GroupVertices[Vertex],0)),1,1,"")</f>
        <v>1</v>
      </c>
      <c r="AE412" s="2"/>
      <c r="AI412" s="3"/>
    </row>
    <row r="413" spans="1:35" x14ac:dyDescent="0.25">
      <c r="A413" s="1" t="s">
        <v>451</v>
      </c>
      <c r="D413">
        <v>2.822222222222222</v>
      </c>
      <c r="G413" s="51"/>
      <c r="M413">
        <v>3654.389892578125</v>
      </c>
      <c r="N413">
        <v>6974.109375</v>
      </c>
      <c r="R413" s="49">
        <v>8</v>
      </c>
      <c r="U413" s="50">
        <v>676.99352699999997</v>
      </c>
      <c r="V413" s="50">
        <v>4.9399999999999997E-4</v>
      </c>
      <c r="W413" s="50">
        <v>3.4900000000000003E-4</v>
      </c>
      <c r="X413" s="50">
        <v>1.4343090000000001</v>
      </c>
      <c r="Y413" s="50">
        <v>0.6428571428571429</v>
      </c>
      <c r="AA413" s="3">
        <v>280</v>
      </c>
      <c r="AD413" s="93" t="str">
        <f>REPLACE(INDEX(GroupVertices[Group], MATCH(Vertices[[#This Row],[Vertex]],GroupVertices[Vertex],0)),1,1,"")</f>
        <v>1</v>
      </c>
      <c r="AE413" s="2"/>
      <c r="AI413" s="3"/>
    </row>
    <row r="414" spans="1:35" x14ac:dyDescent="0.25">
      <c r="A414" s="1" t="s">
        <v>558</v>
      </c>
      <c r="D414">
        <v>1.5</v>
      </c>
      <c r="G414" s="51"/>
      <c r="M414">
        <v>6754.54248046875</v>
      </c>
      <c r="N414">
        <v>2709.287841796875</v>
      </c>
      <c r="R414" s="49">
        <v>1</v>
      </c>
      <c r="U414" s="50">
        <v>0</v>
      </c>
      <c r="V414" s="50">
        <v>1</v>
      </c>
      <c r="W414" s="50">
        <v>0</v>
      </c>
      <c r="X414" s="50">
        <v>0.99999899999999997</v>
      </c>
      <c r="Y414" s="50">
        <v>0</v>
      </c>
      <c r="AA414" s="3">
        <v>387</v>
      </c>
      <c r="AD414" s="93" t="str">
        <f>REPLACE(INDEX(GroupVertices[Group], MATCH(Vertices[[#This Row],[Vertex]],GroupVertices[Vertex],0)),1,1,"")</f>
        <v>53</v>
      </c>
      <c r="AE414" s="2"/>
      <c r="AI414" s="3"/>
    </row>
    <row r="415" spans="1:35" x14ac:dyDescent="0.25">
      <c r="A415" s="1" t="s">
        <v>725</v>
      </c>
      <c r="D415">
        <v>1.6888888888888889</v>
      </c>
      <c r="G415" s="51"/>
      <c r="M415">
        <v>7148.92236328125</v>
      </c>
      <c r="N415">
        <v>8439.9873046875</v>
      </c>
      <c r="R415" s="49">
        <v>2</v>
      </c>
      <c r="U415" s="50">
        <v>0</v>
      </c>
      <c r="V415" s="50">
        <v>5.5000000000000003E-4</v>
      </c>
      <c r="W415" s="50">
        <v>2.7599999999999999E-4</v>
      </c>
      <c r="X415" s="50">
        <v>0.49652200000000002</v>
      </c>
      <c r="Y415" s="50">
        <v>1</v>
      </c>
      <c r="AA415" s="3">
        <v>555</v>
      </c>
      <c r="AD415" s="93" t="str">
        <f>REPLACE(INDEX(GroupVertices[Group], MATCH(Vertices[[#This Row],[Vertex]],GroupVertices[Vertex],0)),1,1,"")</f>
        <v>1</v>
      </c>
      <c r="AE415" s="2"/>
      <c r="AI415" s="3"/>
    </row>
    <row r="416" spans="1:35" x14ac:dyDescent="0.25">
      <c r="A416" s="1" t="s">
        <v>788</v>
      </c>
      <c r="D416">
        <v>1.5</v>
      </c>
      <c r="G416" s="51"/>
      <c r="M416">
        <v>2774.86474609375</v>
      </c>
      <c r="N416">
        <v>507.30221557617188</v>
      </c>
      <c r="R416" s="49">
        <v>1</v>
      </c>
      <c r="U416" s="50">
        <v>0</v>
      </c>
      <c r="V416" s="50">
        <v>0.2</v>
      </c>
      <c r="W416" s="50">
        <v>0</v>
      </c>
      <c r="X416" s="50">
        <v>0.693693</v>
      </c>
      <c r="Y416" s="50">
        <v>0</v>
      </c>
      <c r="AA416" s="3">
        <v>620</v>
      </c>
      <c r="AD416" s="93" t="str">
        <f>REPLACE(INDEX(GroupVertices[Group], MATCH(Vertices[[#This Row],[Vertex]],GroupVertices[Vertex],0)),1,1,"")</f>
        <v>13</v>
      </c>
      <c r="AE416" s="2"/>
      <c r="AI416" s="3"/>
    </row>
    <row r="417" spans="1:35" x14ac:dyDescent="0.25">
      <c r="A417" s="1" t="s">
        <v>741</v>
      </c>
      <c r="D417">
        <v>1.6888888888888889</v>
      </c>
      <c r="G417" s="51"/>
      <c r="M417">
        <v>2386.649658203125</v>
      </c>
      <c r="N417">
        <v>6624.39501953125</v>
      </c>
      <c r="R417" s="49">
        <v>2</v>
      </c>
      <c r="U417" s="50">
        <v>0</v>
      </c>
      <c r="V417" s="50">
        <v>4.7399999999999997E-4</v>
      </c>
      <c r="W417" s="50">
        <v>3.6000000000000001E-5</v>
      </c>
      <c r="X417" s="50">
        <v>0.523613</v>
      </c>
      <c r="Y417" s="50">
        <v>1</v>
      </c>
      <c r="AA417" s="3">
        <v>572</v>
      </c>
      <c r="AD417" s="93" t="str">
        <f>REPLACE(INDEX(GroupVertices[Group], MATCH(Vertices[[#This Row],[Vertex]],GroupVertices[Vertex],0)),1,1,"")</f>
        <v>1</v>
      </c>
      <c r="AE417" s="2"/>
      <c r="AI417" s="3"/>
    </row>
    <row r="418" spans="1:35" x14ac:dyDescent="0.25">
      <c r="A418" s="1" t="s">
        <v>569</v>
      </c>
      <c r="D418">
        <v>1.5</v>
      </c>
      <c r="G418" s="51"/>
      <c r="M418">
        <v>5440.63232421875</v>
      </c>
      <c r="N418">
        <v>1580.7242431640625</v>
      </c>
      <c r="R418" s="49">
        <v>1</v>
      </c>
      <c r="U418" s="50">
        <v>0</v>
      </c>
      <c r="V418" s="50">
        <v>0.33333299999999999</v>
      </c>
      <c r="W418" s="50">
        <v>0</v>
      </c>
      <c r="X418" s="50">
        <v>0.77027000000000001</v>
      </c>
      <c r="Y418" s="50">
        <v>0</v>
      </c>
      <c r="AA418" s="3">
        <v>398</v>
      </c>
      <c r="AD418" s="93" t="str">
        <f>REPLACE(INDEX(GroupVertices[Group], MATCH(Vertices[[#This Row],[Vertex]],GroupVertices[Vertex],0)),1,1,"")</f>
        <v>16</v>
      </c>
      <c r="AE418" s="2"/>
      <c r="AI418" s="3"/>
    </row>
    <row r="419" spans="1:35" x14ac:dyDescent="0.25">
      <c r="A419" s="1" t="s">
        <v>744</v>
      </c>
      <c r="D419">
        <v>1.6888888888888889</v>
      </c>
      <c r="G419" s="51"/>
      <c r="M419">
        <v>2866.139404296875</v>
      </c>
      <c r="N419">
        <v>5858.15234375</v>
      </c>
      <c r="R419" s="49">
        <v>2</v>
      </c>
      <c r="U419" s="50">
        <v>0</v>
      </c>
      <c r="V419" s="50">
        <v>4.95E-4</v>
      </c>
      <c r="W419" s="50">
        <v>5.1999999999999997E-5</v>
      </c>
      <c r="X419" s="50">
        <v>0.52926099999999998</v>
      </c>
      <c r="Y419" s="50">
        <v>1</v>
      </c>
      <c r="AA419" s="3">
        <v>575</v>
      </c>
      <c r="AD419" s="93" t="str">
        <f>REPLACE(INDEX(GroupVertices[Group], MATCH(Vertices[[#This Row],[Vertex]],GroupVertices[Vertex],0)),1,1,"")</f>
        <v>1</v>
      </c>
      <c r="AE419" s="2"/>
      <c r="AI419" s="3"/>
    </row>
    <row r="420" spans="1:35" x14ac:dyDescent="0.25">
      <c r="A420" s="1" t="s">
        <v>592</v>
      </c>
      <c r="D420">
        <v>3.0111111111111111</v>
      </c>
      <c r="G420" s="51"/>
      <c r="M420">
        <v>6012.34033203125</v>
      </c>
      <c r="N420">
        <v>7824.146484375</v>
      </c>
      <c r="R420" s="49">
        <v>9</v>
      </c>
      <c r="U420" s="50">
        <v>1985.3334030000001</v>
      </c>
      <c r="V420" s="50">
        <v>6.0499999999999996E-4</v>
      </c>
      <c r="W420" s="50">
        <v>1.8129999999999999E-3</v>
      </c>
      <c r="X420" s="50">
        <v>1.716963</v>
      </c>
      <c r="Y420" s="50">
        <v>0.22222222222222221</v>
      </c>
      <c r="AA420" s="3">
        <v>421</v>
      </c>
      <c r="AD420" s="93" t="str">
        <f>REPLACE(INDEX(GroupVertices[Group], MATCH(Vertices[[#This Row],[Vertex]],GroupVertices[Vertex],0)),1,1,"")</f>
        <v>1</v>
      </c>
      <c r="AE420" s="2"/>
      <c r="AI420" s="3"/>
    </row>
    <row r="421" spans="1:35" x14ac:dyDescent="0.25">
      <c r="A421" s="1" t="s">
        <v>602</v>
      </c>
      <c r="D421">
        <v>1.8777777777777778</v>
      </c>
      <c r="G421" s="51"/>
      <c r="M421">
        <v>8526.3662109375</v>
      </c>
      <c r="N421">
        <v>8397.3916015625</v>
      </c>
      <c r="R421" s="49">
        <v>3</v>
      </c>
      <c r="U421" s="50">
        <v>0</v>
      </c>
      <c r="V421" s="50">
        <v>4.6700000000000002E-4</v>
      </c>
      <c r="W421" s="50">
        <v>7.7000000000000001E-5</v>
      </c>
      <c r="X421" s="50">
        <v>0.69645900000000005</v>
      </c>
      <c r="Y421" s="50">
        <v>1</v>
      </c>
      <c r="AA421" s="3">
        <v>431</v>
      </c>
      <c r="AD421" s="93" t="str">
        <f>REPLACE(INDEX(GroupVertices[Group], MATCH(Vertices[[#This Row],[Vertex]],GroupVertices[Vertex],0)),1,1,"")</f>
        <v>1</v>
      </c>
      <c r="AE421" s="2"/>
      <c r="AI421" s="3"/>
    </row>
    <row r="422" spans="1:35" x14ac:dyDescent="0.25">
      <c r="A422" s="1" t="s">
        <v>790</v>
      </c>
      <c r="D422">
        <v>1.5</v>
      </c>
      <c r="G422" s="51"/>
      <c r="M422">
        <v>1577.8525390625</v>
      </c>
      <c r="N422">
        <v>6657.20068359375</v>
      </c>
      <c r="R422" s="49">
        <v>1</v>
      </c>
      <c r="U422" s="50">
        <v>0</v>
      </c>
      <c r="V422" s="50">
        <v>3.9399999999999998E-4</v>
      </c>
      <c r="W422" s="50">
        <v>1.5E-5</v>
      </c>
      <c r="X422" s="50">
        <v>0.319102</v>
      </c>
      <c r="Y422" s="50">
        <v>0</v>
      </c>
      <c r="AA422" s="3">
        <v>549</v>
      </c>
      <c r="AD422" s="93" t="str">
        <f>REPLACE(INDEX(GroupVertices[Group], MATCH(Vertices[[#This Row],[Vertex]],GroupVertices[Vertex],0)),1,1,"")</f>
        <v>1</v>
      </c>
      <c r="AE422" s="2"/>
      <c r="AI422" s="3"/>
    </row>
    <row r="423" spans="1:35" x14ac:dyDescent="0.25">
      <c r="A423" s="1" t="s">
        <v>786</v>
      </c>
      <c r="D423">
        <v>1.8777777777777778</v>
      </c>
      <c r="G423" s="51"/>
      <c r="M423">
        <v>6826.53759765625</v>
      </c>
      <c r="N423">
        <v>5880.34814453125</v>
      </c>
      <c r="R423" s="49">
        <v>3</v>
      </c>
      <c r="U423" s="50">
        <v>13.883333</v>
      </c>
      <c r="V423" s="50">
        <v>5.4199999999999995E-4</v>
      </c>
      <c r="W423" s="50">
        <v>8.2299999999999995E-4</v>
      </c>
      <c r="X423" s="50">
        <v>0.65904399999999996</v>
      </c>
      <c r="Y423" s="50">
        <v>0.66666666666666663</v>
      </c>
      <c r="AA423" s="3">
        <v>618</v>
      </c>
      <c r="AD423" s="93" t="str">
        <f>REPLACE(INDEX(GroupVertices[Group], MATCH(Vertices[[#This Row],[Vertex]],GroupVertices[Vertex],0)),1,1,"")</f>
        <v>1</v>
      </c>
      <c r="AE423" s="2"/>
      <c r="AI423" s="3"/>
    </row>
    <row r="424" spans="1:35" x14ac:dyDescent="0.25">
      <c r="A424" s="1" t="s">
        <v>703</v>
      </c>
      <c r="D424">
        <v>3.0111111111111111</v>
      </c>
      <c r="G424" s="51"/>
      <c r="M424">
        <v>5072.70263671875</v>
      </c>
      <c r="N424">
        <v>7425.40673828125</v>
      </c>
      <c r="R424" s="49">
        <v>9</v>
      </c>
      <c r="U424" s="50">
        <v>713.023279</v>
      </c>
      <c r="V424" s="50">
        <v>6.0099999999999997E-4</v>
      </c>
      <c r="W424" s="50">
        <v>8.3900000000000001E-4</v>
      </c>
      <c r="X424" s="50">
        <v>1.542073</v>
      </c>
      <c r="Y424" s="50">
        <v>0.30555555555555558</v>
      </c>
      <c r="AA424" s="3">
        <v>531</v>
      </c>
      <c r="AD424" s="93" t="str">
        <f>REPLACE(INDEX(GroupVertices[Group], MATCH(Vertices[[#This Row],[Vertex]],GroupVertices[Vertex],0)),1,1,"")</f>
        <v>1</v>
      </c>
      <c r="AE424" s="2"/>
      <c r="AI424" s="3"/>
    </row>
    <row r="425" spans="1:35" x14ac:dyDescent="0.25">
      <c r="A425" s="1" t="s">
        <v>183</v>
      </c>
      <c r="D425">
        <v>1.6888888888888889</v>
      </c>
      <c r="G425" s="51"/>
      <c r="M425">
        <v>4337.12060546875</v>
      </c>
      <c r="N425">
        <v>3731.607421875</v>
      </c>
      <c r="R425" s="49">
        <v>2</v>
      </c>
      <c r="U425" s="50">
        <v>0</v>
      </c>
      <c r="V425" s="50">
        <v>4.5600000000000003E-4</v>
      </c>
      <c r="W425" s="50">
        <v>3.6000000000000001E-5</v>
      </c>
      <c r="X425" s="50">
        <v>0.57707299999999995</v>
      </c>
      <c r="Y425" s="50">
        <v>1</v>
      </c>
      <c r="AA425" s="3">
        <v>11</v>
      </c>
      <c r="AD425" s="93" t="str">
        <f>REPLACE(INDEX(GroupVertices[Group], MATCH(Vertices[[#This Row],[Vertex]],GroupVertices[Vertex],0)),1,1,"")</f>
        <v>1</v>
      </c>
      <c r="AE425" s="2"/>
      <c r="AI425" s="3"/>
    </row>
    <row r="426" spans="1:35" x14ac:dyDescent="0.25">
      <c r="A426" s="1" t="s">
        <v>420</v>
      </c>
      <c r="D426">
        <v>2.822222222222222</v>
      </c>
      <c r="G426" s="51"/>
      <c r="M426">
        <v>3721.274658203125</v>
      </c>
      <c r="N426">
        <v>6645.02197265625</v>
      </c>
      <c r="R426" s="49">
        <v>8</v>
      </c>
      <c r="U426" s="50">
        <v>372.66328900000002</v>
      </c>
      <c r="V426" s="50">
        <v>5.4199999999999995E-4</v>
      </c>
      <c r="W426" s="50">
        <v>2.5300000000000002E-4</v>
      </c>
      <c r="X426" s="50">
        <v>1.4113180000000001</v>
      </c>
      <c r="Y426" s="50">
        <v>0.7857142857142857</v>
      </c>
      <c r="AA426" s="3">
        <v>249</v>
      </c>
      <c r="AD426" s="93" t="str">
        <f>REPLACE(INDEX(GroupVertices[Group], MATCH(Vertices[[#This Row],[Vertex]],GroupVertices[Vertex],0)),1,1,"")</f>
        <v>1</v>
      </c>
      <c r="AE426" s="2"/>
      <c r="AI426" s="3"/>
    </row>
    <row r="427" spans="1:35" x14ac:dyDescent="0.25">
      <c r="A427" s="1" t="s">
        <v>791</v>
      </c>
      <c r="D427">
        <v>1.5</v>
      </c>
      <c r="G427" s="51"/>
      <c r="M427">
        <v>7428.099609375</v>
      </c>
      <c r="N427">
        <v>1124.887451171875</v>
      </c>
      <c r="R427" s="49">
        <v>1</v>
      </c>
      <c r="U427" s="50">
        <v>0</v>
      </c>
      <c r="V427" s="50">
        <v>1</v>
      </c>
      <c r="W427" s="50">
        <v>0</v>
      </c>
      <c r="X427" s="50">
        <v>0.99999899999999997</v>
      </c>
      <c r="Y427" s="50">
        <v>0</v>
      </c>
      <c r="AA427" s="3">
        <v>622</v>
      </c>
      <c r="AD427" s="93" t="str">
        <f>REPLACE(INDEX(GroupVertices[Group], MATCH(Vertices[[#This Row],[Vertex]],GroupVertices[Vertex],0)),1,1,"")</f>
        <v>36</v>
      </c>
      <c r="AE427" s="2"/>
      <c r="AI427" s="3"/>
    </row>
    <row r="428" spans="1:35" x14ac:dyDescent="0.25">
      <c r="A428" s="1" t="s">
        <v>707</v>
      </c>
      <c r="D428">
        <v>1.5</v>
      </c>
      <c r="G428" s="51"/>
      <c r="M428">
        <v>1621.28759765625</v>
      </c>
      <c r="N428">
        <v>9454.5107421875</v>
      </c>
      <c r="R428" s="49">
        <v>1</v>
      </c>
      <c r="U428" s="50">
        <v>0</v>
      </c>
      <c r="V428" s="50">
        <v>3.3199999999999999E-4</v>
      </c>
      <c r="W428" s="50">
        <v>0</v>
      </c>
      <c r="X428" s="50">
        <v>0.40111599999999997</v>
      </c>
      <c r="Y428" s="50">
        <v>0</v>
      </c>
      <c r="AA428" s="3">
        <v>535</v>
      </c>
      <c r="AD428" s="93" t="str">
        <f>REPLACE(INDEX(GroupVertices[Group], MATCH(Vertices[[#This Row],[Vertex]],GroupVertices[Vertex],0)),1,1,"")</f>
        <v>1</v>
      </c>
      <c r="AE428" s="2"/>
      <c r="AI428" s="3"/>
    </row>
    <row r="429" spans="1:35" x14ac:dyDescent="0.25">
      <c r="A429" s="1" t="s">
        <v>695</v>
      </c>
      <c r="D429">
        <v>1.5</v>
      </c>
      <c r="G429" s="51"/>
      <c r="M429">
        <v>8557.0185546875</v>
      </c>
      <c r="N429">
        <v>1672.6268310546875</v>
      </c>
      <c r="R429" s="49">
        <v>1</v>
      </c>
      <c r="U429" s="50">
        <v>0</v>
      </c>
      <c r="V429" s="50">
        <v>1</v>
      </c>
      <c r="W429" s="50">
        <v>0</v>
      </c>
      <c r="X429" s="50">
        <v>0.99999899999999997</v>
      </c>
      <c r="Y429" s="50">
        <v>0</v>
      </c>
      <c r="AA429" s="3">
        <v>524</v>
      </c>
      <c r="AD429" s="93" t="str">
        <f>REPLACE(INDEX(GroupVertices[Group], MATCH(Vertices[[#This Row],[Vertex]],GroupVertices[Vertex],0)),1,1,"")</f>
        <v>32</v>
      </c>
      <c r="AE429" s="2"/>
      <c r="AI429" s="3"/>
    </row>
    <row r="430" spans="1:35" x14ac:dyDescent="0.25">
      <c r="A430" s="1" t="s">
        <v>535</v>
      </c>
      <c r="D430">
        <v>2.6333333333333333</v>
      </c>
      <c r="G430" s="51"/>
      <c r="M430">
        <v>3655.229736328125</v>
      </c>
      <c r="N430">
        <v>6344.21484375</v>
      </c>
      <c r="R430" s="49">
        <v>7</v>
      </c>
      <c r="U430" s="50">
        <v>475</v>
      </c>
      <c r="V430" s="50">
        <v>4.4499999999999997E-4</v>
      </c>
      <c r="W430" s="50">
        <v>1.5E-5</v>
      </c>
      <c r="X430" s="50">
        <v>1.3407500000000001</v>
      </c>
      <c r="Y430" s="50">
        <v>0.7142857142857143</v>
      </c>
      <c r="AA430" s="3">
        <v>364</v>
      </c>
      <c r="AD430" s="93" t="str">
        <f>REPLACE(INDEX(GroupVertices[Group], MATCH(Vertices[[#This Row],[Vertex]],GroupVertices[Vertex],0)),1,1,"")</f>
        <v>1</v>
      </c>
      <c r="AE430" s="2"/>
      <c r="AI430" s="3"/>
    </row>
    <row r="431" spans="1:35" x14ac:dyDescent="0.25">
      <c r="A431" s="1" t="s">
        <v>720</v>
      </c>
      <c r="D431">
        <v>1.6888888888888889</v>
      </c>
      <c r="G431" s="51"/>
      <c r="M431">
        <v>6218.54296875</v>
      </c>
      <c r="N431">
        <v>1021.9566040039063</v>
      </c>
      <c r="R431" s="49">
        <v>2</v>
      </c>
      <c r="U431" s="50">
        <v>1</v>
      </c>
      <c r="V431" s="50">
        <v>0.5</v>
      </c>
      <c r="W431" s="50">
        <v>0</v>
      </c>
      <c r="X431" s="50">
        <v>1.4594579999999999</v>
      </c>
      <c r="Y431" s="50">
        <v>0</v>
      </c>
      <c r="AA431" s="3">
        <v>548</v>
      </c>
      <c r="AD431" s="93" t="str">
        <f>REPLACE(INDEX(GroupVertices[Group], MATCH(Vertices[[#This Row],[Vertex]],GroupVertices[Vertex],0)),1,1,"")</f>
        <v>18</v>
      </c>
      <c r="AE431" s="2"/>
      <c r="AI431" s="3"/>
    </row>
    <row r="432" spans="1:35" x14ac:dyDescent="0.25">
      <c r="A432" s="1" t="s">
        <v>320</v>
      </c>
      <c r="D432">
        <v>1.5</v>
      </c>
      <c r="G432" s="51"/>
      <c r="M432">
        <v>8742.98828125</v>
      </c>
      <c r="N432">
        <v>6680.53466796875</v>
      </c>
      <c r="R432" s="49">
        <v>1</v>
      </c>
      <c r="U432" s="50">
        <v>0</v>
      </c>
      <c r="V432" s="50">
        <v>4.7600000000000002E-4</v>
      </c>
      <c r="W432" s="50">
        <v>2.9799999999999998E-4</v>
      </c>
      <c r="X432" s="50">
        <v>0.32621499999999998</v>
      </c>
      <c r="Y432" s="50">
        <v>0</v>
      </c>
      <c r="AA432" s="3">
        <v>148</v>
      </c>
      <c r="AD432" s="93" t="str">
        <f>REPLACE(INDEX(GroupVertices[Group], MATCH(Vertices[[#This Row],[Vertex]],GroupVertices[Vertex],0)),1,1,"")</f>
        <v>1</v>
      </c>
      <c r="AE432" s="2"/>
      <c r="AI432" s="3"/>
    </row>
    <row r="433" spans="1:35" x14ac:dyDescent="0.25">
      <c r="A433" s="1" t="s">
        <v>536</v>
      </c>
      <c r="D433">
        <v>3.0111111111111111</v>
      </c>
      <c r="G433" s="51"/>
      <c r="M433">
        <v>2434.68310546875</v>
      </c>
      <c r="N433">
        <v>5076.10009765625</v>
      </c>
      <c r="R433" s="49">
        <v>9</v>
      </c>
      <c r="U433" s="50">
        <v>921.75558000000001</v>
      </c>
      <c r="V433" s="50">
        <v>4.6799999999999999E-4</v>
      </c>
      <c r="W433" s="50">
        <v>6.0000000000000002E-5</v>
      </c>
      <c r="X433" s="50">
        <v>1.582759</v>
      </c>
      <c r="Y433" s="50">
        <v>0.5</v>
      </c>
      <c r="AA433" s="3">
        <v>365</v>
      </c>
      <c r="AD433" s="93" t="str">
        <f>REPLACE(INDEX(GroupVertices[Group], MATCH(Vertices[[#This Row],[Vertex]],GroupVertices[Vertex],0)),1,1,"")</f>
        <v>1</v>
      </c>
      <c r="AE433" s="2"/>
      <c r="AI433" s="3"/>
    </row>
    <row r="434" spans="1:35" x14ac:dyDescent="0.25">
      <c r="A434" s="1" t="s">
        <v>344</v>
      </c>
      <c r="D434">
        <v>2.0666666666666664</v>
      </c>
      <c r="G434" s="51"/>
      <c r="M434">
        <v>3301.374755859375</v>
      </c>
      <c r="N434">
        <v>2692.990478515625</v>
      </c>
      <c r="R434" s="49">
        <v>4</v>
      </c>
      <c r="U434" s="50">
        <v>0</v>
      </c>
      <c r="V434" s="50">
        <v>0.25</v>
      </c>
      <c r="W434" s="50">
        <v>0</v>
      </c>
      <c r="X434" s="50">
        <v>0.99999899999999997</v>
      </c>
      <c r="Y434" s="50">
        <v>1</v>
      </c>
      <c r="AA434" s="3">
        <v>172</v>
      </c>
      <c r="AD434" s="93" t="str">
        <f>REPLACE(INDEX(GroupVertices[Group], MATCH(Vertices[[#This Row],[Vertex]],GroupVertices[Vertex],0)),1,1,"")</f>
        <v>8</v>
      </c>
      <c r="AE434" s="2"/>
      <c r="AI434" s="3"/>
    </row>
    <row r="435" spans="1:35" x14ac:dyDescent="0.25">
      <c r="A435" s="1" t="s">
        <v>370</v>
      </c>
      <c r="D435">
        <v>1.8777777777777778</v>
      </c>
      <c r="G435" s="51"/>
      <c r="M435">
        <v>5015.6376953125</v>
      </c>
      <c r="N435">
        <v>4672.74267578125</v>
      </c>
      <c r="R435" s="49">
        <v>3</v>
      </c>
      <c r="U435" s="50">
        <v>0</v>
      </c>
      <c r="V435" s="50">
        <v>4.75E-4</v>
      </c>
      <c r="W435" s="50">
        <v>6.4999999999999994E-5</v>
      </c>
      <c r="X435" s="50">
        <v>0.710928</v>
      </c>
      <c r="Y435" s="50">
        <v>1</v>
      </c>
      <c r="AA435" s="3">
        <v>198</v>
      </c>
      <c r="AD435" s="93" t="str">
        <f>REPLACE(INDEX(GroupVertices[Group], MATCH(Vertices[[#This Row],[Vertex]],GroupVertices[Vertex],0)),1,1,"")</f>
        <v>1</v>
      </c>
      <c r="AE435" s="2"/>
      <c r="AI435" s="3"/>
    </row>
    <row r="436" spans="1:35" x14ac:dyDescent="0.25">
      <c r="A436" s="1" t="s">
        <v>710</v>
      </c>
      <c r="D436">
        <v>1.5</v>
      </c>
      <c r="G436" s="51"/>
      <c r="M436">
        <v>1640.8272705078125</v>
      </c>
      <c r="N436">
        <v>5910.064453125</v>
      </c>
      <c r="R436" s="49">
        <v>1</v>
      </c>
      <c r="U436" s="50">
        <v>0</v>
      </c>
      <c r="V436" s="50">
        <v>5.0199999999999995E-4</v>
      </c>
      <c r="W436" s="50">
        <v>2.4699999999999999E-4</v>
      </c>
      <c r="X436" s="50">
        <v>0.29940600000000001</v>
      </c>
      <c r="Y436" s="50">
        <v>0</v>
      </c>
      <c r="AA436" s="3">
        <v>538</v>
      </c>
      <c r="AD436" s="93" t="str">
        <f>REPLACE(INDEX(GroupVertices[Group], MATCH(Vertices[[#This Row],[Vertex]],GroupVertices[Vertex],0)),1,1,"")</f>
        <v>1</v>
      </c>
      <c r="AE436" s="2"/>
      <c r="AI436" s="3"/>
    </row>
    <row r="437" spans="1:35" x14ac:dyDescent="0.25">
      <c r="A437" s="1" t="s">
        <v>795</v>
      </c>
      <c r="D437">
        <v>1.5</v>
      </c>
      <c r="G437" s="51"/>
      <c r="M437">
        <v>3651.664306640625</v>
      </c>
      <c r="N437">
        <v>3192.035400390625</v>
      </c>
      <c r="R437" s="49">
        <v>1</v>
      </c>
      <c r="U437" s="50">
        <v>0</v>
      </c>
      <c r="V437" s="50">
        <v>3.8299999999999999E-4</v>
      </c>
      <c r="W437" s="50">
        <v>3.9999999999999998E-6</v>
      </c>
      <c r="X437" s="50">
        <v>0.42076599999999997</v>
      </c>
      <c r="Y437" s="50">
        <v>0</v>
      </c>
      <c r="AA437" s="3">
        <v>625</v>
      </c>
      <c r="AD437" s="93" t="str">
        <f>REPLACE(INDEX(GroupVertices[Group], MATCH(Vertices[[#This Row],[Vertex]],GroupVertices[Vertex],0)),1,1,"")</f>
        <v>1</v>
      </c>
      <c r="AE437" s="2"/>
      <c r="AI437" s="3"/>
    </row>
    <row r="438" spans="1:35" x14ac:dyDescent="0.25">
      <c r="A438" s="1" t="s">
        <v>401</v>
      </c>
      <c r="D438">
        <v>1.6888888888888889</v>
      </c>
      <c r="G438" s="51"/>
      <c r="M438">
        <v>5827.884765625</v>
      </c>
      <c r="N438">
        <v>3840.143310546875</v>
      </c>
      <c r="R438" s="49">
        <v>2</v>
      </c>
      <c r="U438" s="50">
        <v>0</v>
      </c>
      <c r="V438" s="50">
        <v>4.6999999999999999E-4</v>
      </c>
      <c r="W438" s="50">
        <v>3.3000000000000003E-5</v>
      </c>
      <c r="X438" s="50">
        <v>0.58894800000000003</v>
      </c>
      <c r="Y438" s="50">
        <v>1</v>
      </c>
      <c r="AA438" s="3">
        <v>230</v>
      </c>
      <c r="AD438" s="93" t="str">
        <f>REPLACE(INDEX(GroupVertices[Group], MATCH(Vertices[[#This Row],[Vertex]],GroupVertices[Vertex],0)),1,1,"")</f>
        <v>1</v>
      </c>
      <c r="AE438" s="2"/>
      <c r="AI438" s="3"/>
    </row>
    <row r="439" spans="1:35" x14ac:dyDescent="0.25">
      <c r="A439" s="1" t="s">
        <v>243</v>
      </c>
      <c r="D439">
        <v>4.3333333333333339</v>
      </c>
      <c r="G439" s="51"/>
      <c r="M439">
        <v>5385.74560546875</v>
      </c>
      <c r="N439">
        <v>7478.0654296875</v>
      </c>
      <c r="R439" s="49">
        <v>16</v>
      </c>
      <c r="U439" s="50">
        <v>7618.9088089999996</v>
      </c>
      <c r="V439" s="50">
        <v>5.8100000000000003E-4</v>
      </c>
      <c r="W439" s="50">
        <v>7.6499999999999995E-4</v>
      </c>
      <c r="X439" s="50">
        <v>3.935921</v>
      </c>
      <c r="Y439" s="50">
        <v>8.3333333333333329E-2</v>
      </c>
      <c r="AA439" s="3">
        <v>71</v>
      </c>
      <c r="AD439" s="93" t="str">
        <f>REPLACE(INDEX(GroupVertices[Group], MATCH(Vertices[[#This Row],[Vertex]],GroupVertices[Vertex],0)),1,1,"")</f>
        <v>1</v>
      </c>
      <c r="AE439" s="2"/>
      <c r="AI439" s="3"/>
    </row>
    <row r="440" spans="1:35" x14ac:dyDescent="0.25">
      <c r="A440" s="1" t="s">
        <v>798</v>
      </c>
      <c r="D440">
        <v>1.5</v>
      </c>
      <c r="G440" s="51"/>
      <c r="M440">
        <v>5071.25244140625</v>
      </c>
      <c r="N440">
        <v>2970.2919921875</v>
      </c>
      <c r="R440" s="49">
        <v>1</v>
      </c>
      <c r="U440" s="50">
        <v>0</v>
      </c>
      <c r="V440" s="50">
        <v>3.8499999999999998E-4</v>
      </c>
      <c r="W440" s="50">
        <v>3.1999999999999999E-5</v>
      </c>
      <c r="X440" s="50">
        <v>0.29240300000000002</v>
      </c>
      <c r="Y440" s="50">
        <v>0</v>
      </c>
      <c r="AA440" s="3">
        <v>628</v>
      </c>
      <c r="AD440" s="93" t="str">
        <f>REPLACE(INDEX(GroupVertices[Group], MATCH(Vertices[[#This Row],[Vertex]],GroupVertices[Vertex],0)),1,1,"")</f>
        <v>1</v>
      </c>
      <c r="AE440" s="2"/>
      <c r="AI440" s="3"/>
    </row>
    <row r="441" spans="1:35" x14ac:dyDescent="0.25">
      <c r="A441" s="1" t="s">
        <v>685</v>
      </c>
      <c r="D441">
        <v>1.5</v>
      </c>
      <c r="G441" s="51"/>
      <c r="M441">
        <v>8490.6123046875</v>
      </c>
      <c r="N441">
        <v>2194.633544921875</v>
      </c>
      <c r="R441" s="49">
        <v>1</v>
      </c>
      <c r="U441" s="50">
        <v>0</v>
      </c>
      <c r="V441" s="50">
        <v>1</v>
      </c>
      <c r="W441" s="50">
        <v>0</v>
      </c>
      <c r="X441" s="50">
        <v>0.99999899999999997</v>
      </c>
      <c r="Y441" s="50">
        <v>0</v>
      </c>
      <c r="AA441" s="3">
        <v>514</v>
      </c>
      <c r="AD441" s="93" t="str">
        <f>REPLACE(INDEX(GroupVertices[Group], MATCH(Vertices[[#This Row],[Vertex]],GroupVertices[Vertex],0)),1,1,"")</f>
        <v>56</v>
      </c>
      <c r="AE441" s="2"/>
      <c r="AI441" s="3"/>
    </row>
    <row r="442" spans="1:35" x14ac:dyDescent="0.25">
      <c r="A442" s="1" t="s">
        <v>781</v>
      </c>
      <c r="D442">
        <v>1.8777777777777778</v>
      </c>
      <c r="G442" s="51"/>
      <c r="M442">
        <v>3529.04931640625</v>
      </c>
      <c r="N442">
        <v>2793.8544921875</v>
      </c>
      <c r="R442" s="49">
        <v>3</v>
      </c>
      <c r="U442" s="50">
        <v>0</v>
      </c>
      <c r="V442" s="50">
        <v>0.33333299999999999</v>
      </c>
      <c r="W442" s="50">
        <v>0</v>
      </c>
      <c r="X442" s="50">
        <v>0.99999899999999997</v>
      </c>
      <c r="Y442" s="50">
        <v>1</v>
      </c>
      <c r="AA442" s="3">
        <v>612</v>
      </c>
      <c r="AD442" s="93" t="str">
        <f>REPLACE(INDEX(GroupVertices[Group], MATCH(Vertices[[#This Row],[Vertex]],GroupVertices[Vertex],0)),1,1,"")</f>
        <v>10</v>
      </c>
      <c r="AE442" s="2"/>
      <c r="AI442" s="3"/>
    </row>
    <row r="443" spans="1:35" x14ac:dyDescent="0.25">
      <c r="A443" s="1" t="s">
        <v>799</v>
      </c>
      <c r="D443">
        <v>1.5</v>
      </c>
      <c r="G443" s="51"/>
      <c r="M443">
        <v>3756.36083984375</v>
      </c>
      <c r="N443">
        <v>9158.8095703125</v>
      </c>
      <c r="R443" s="49">
        <v>1</v>
      </c>
      <c r="U443" s="50">
        <v>0</v>
      </c>
      <c r="V443" s="50">
        <v>3.57E-4</v>
      </c>
      <c r="W443" s="50">
        <v>3.2600000000000001E-4</v>
      </c>
      <c r="X443" s="50">
        <v>0.27155899999999999</v>
      </c>
      <c r="Y443" s="50">
        <v>0</v>
      </c>
      <c r="AA443" s="3">
        <v>629</v>
      </c>
      <c r="AD443" s="93" t="str">
        <f>REPLACE(INDEX(GroupVertices[Group], MATCH(Vertices[[#This Row],[Vertex]],GroupVertices[Vertex],0)),1,1,"")</f>
        <v>1</v>
      </c>
      <c r="AE443" s="2"/>
      <c r="AI443" s="3"/>
    </row>
    <row r="444" spans="1:35" x14ac:dyDescent="0.25">
      <c r="A444" s="1" t="s">
        <v>394</v>
      </c>
      <c r="D444">
        <v>1.6888888888888889</v>
      </c>
      <c r="G444" s="51"/>
      <c r="M444">
        <v>7162.75146484375</v>
      </c>
      <c r="N444">
        <v>5551.57958984375</v>
      </c>
      <c r="R444" s="49">
        <v>2</v>
      </c>
      <c r="U444" s="50">
        <v>0</v>
      </c>
      <c r="V444" s="50">
        <v>4.8000000000000001E-4</v>
      </c>
      <c r="W444" s="50">
        <v>3.5799999999999997E-4</v>
      </c>
      <c r="X444" s="50">
        <v>0.54997399999999996</v>
      </c>
      <c r="Y444" s="50">
        <v>1</v>
      </c>
      <c r="AA444" s="3">
        <v>222</v>
      </c>
      <c r="AD444" s="93" t="str">
        <f>REPLACE(INDEX(GroupVertices[Group], MATCH(Vertices[[#This Row],[Vertex]],GroupVertices[Vertex],0)),1,1,"")</f>
        <v>1</v>
      </c>
      <c r="AE444" s="2"/>
      <c r="AI444" s="3"/>
    </row>
    <row r="445" spans="1:35" x14ac:dyDescent="0.25">
      <c r="A445" s="1" t="s">
        <v>392</v>
      </c>
      <c r="D445">
        <v>2.6333333333333333</v>
      </c>
      <c r="G445" s="51"/>
      <c r="M445">
        <v>5312.046875</v>
      </c>
      <c r="N445">
        <v>8458.478515625</v>
      </c>
      <c r="R445" s="49">
        <v>7</v>
      </c>
      <c r="U445" s="50">
        <v>1289.5297680000001</v>
      </c>
      <c r="V445" s="50">
        <v>5.8E-4</v>
      </c>
      <c r="W445" s="50">
        <v>1.0120000000000001E-3</v>
      </c>
      <c r="X445" s="50">
        <v>1.397813</v>
      </c>
      <c r="Y445" s="50">
        <v>0.19047619047619047</v>
      </c>
      <c r="AA445" s="3">
        <v>220</v>
      </c>
      <c r="AD445" s="93" t="str">
        <f>REPLACE(INDEX(GroupVertices[Group], MATCH(Vertices[[#This Row],[Vertex]],GroupVertices[Vertex],0)),1,1,"")</f>
        <v>1</v>
      </c>
      <c r="AE445" s="2"/>
      <c r="AI445" s="3"/>
    </row>
    <row r="446" spans="1:35" x14ac:dyDescent="0.25">
      <c r="A446" s="1" t="s">
        <v>505</v>
      </c>
      <c r="D446">
        <v>1.6888888888888889</v>
      </c>
      <c r="G446" s="51"/>
      <c r="M446">
        <v>6182.15087890625</v>
      </c>
      <c r="N446">
        <v>7235.2919921875</v>
      </c>
      <c r="R446" s="49">
        <v>2</v>
      </c>
      <c r="U446" s="50">
        <v>0</v>
      </c>
      <c r="V446" s="50">
        <v>3.2000000000000003E-4</v>
      </c>
      <c r="W446" s="50">
        <v>0</v>
      </c>
      <c r="X446" s="50">
        <v>0.69425700000000001</v>
      </c>
      <c r="Y446" s="50">
        <v>1</v>
      </c>
      <c r="AA446" s="3">
        <v>334</v>
      </c>
      <c r="AD446" s="93" t="str">
        <f>REPLACE(INDEX(GroupVertices[Group], MATCH(Vertices[[#This Row],[Vertex]],GroupVertices[Vertex],0)),1,1,"")</f>
        <v>1</v>
      </c>
      <c r="AE446" s="2"/>
      <c r="AI446" s="3"/>
    </row>
    <row r="447" spans="1:35" x14ac:dyDescent="0.25">
      <c r="A447" s="1" t="s">
        <v>457</v>
      </c>
      <c r="D447">
        <v>2.822222222222222</v>
      </c>
      <c r="G447" s="51"/>
      <c r="M447">
        <v>4541.78076171875</v>
      </c>
      <c r="N447">
        <v>4110.1435546875</v>
      </c>
      <c r="R447" s="49">
        <v>8</v>
      </c>
      <c r="U447" s="50">
        <v>1822.0621880000001</v>
      </c>
      <c r="V447" s="50">
        <v>5.3200000000000003E-4</v>
      </c>
      <c r="W447" s="50">
        <v>1.56E-4</v>
      </c>
      <c r="X447" s="50">
        <v>1.7903929999999999</v>
      </c>
      <c r="Y447" s="50">
        <v>0.25</v>
      </c>
      <c r="AA447" s="3">
        <v>286</v>
      </c>
      <c r="AD447" s="93" t="str">
        <f>REPLACE(INDEX(GroupVertices[Group], MATCH(Vertices[[#This Row],[Vertex]],GroupVertices[Vertex],0)),1,1,"")</f>
        <v>1</v>
      </c>
      <c r="AE447" s="2"/>
      <c r="AI447" s="3"/>
    </row>
    <row r="448" spans="1:35" x14ac:dyDescent="0.25">
      <c r="A448" s="1" t="s">
        <v>628</v>
      </c>
      <c r="D448">
        <v>1.5</v>
      </c>
      <c r="G448" s="51"/>
      <c r="M448">
        <v>1769.6357421875</v>
      </c>
      <c r="N448">
        <v>8563.1875</v>
      </c>
      <c r="R448" s="49">
        <v>1</v>
      </c>
      <c r="U448" s="50">
        <v>0</v>
      </c>
      <c r="V448" s="50">
        <v>3.7800000000000003E-4</v>
      </c>
      <c r="W448" s="50">
        <v>1.9999999999999999E-6</v>
      </c>
      <c r="X448" s="50">
        <v>0.43679600000000002</v>
      </c>
      <c r="Y448" s="50">
        <v>0</v>
      </c>
      <c r="AA448" s="3">
        <v>457</v>
      </c>
      <c r="AD448" s="93" t="str">
        <f>REPLACE(INDEX(GroupVertices[Group], MATCH(Vertices[[#This Row],[Vertex]],GroupVertices[Vertex],0)),1,1,"")</f>
        <v>1</v>
      </c>
      <c r="AE448" s="2"/>
      <c r="AI448" s="3"/>
    </row>
    <row r="449" spans="1:35" x14ac:dyDescent="0.25">
      <c r="A449" s="1" t="s">
        <v>398</v>
      </c>
      <c r="D449">
        <v>3.0111111111111111</v>
      </c>
      <c r="G449" s="51"/>
      <c r="M449">
        <v>5262.5732421875</v>
      </c>
      <c r="N449">
        <v>7615.58251953125</v>
      </c>
      <c r="R449" s="49">
        <v>9</v>
      </c>
      <c r="U449" s="50">
        <v>288.93222100000003</v>
      </c>
      <c r="V449" s="50">
        <v>5.1800000000000001E-4</v>
      </c>
      <c r="W449" s="50">
        <v>5.8100000000000003E-4</v>
      </c>
      <c r="X449" s="50">
        <v>1.545115</v>
      </c>
      <c r="Y449" s="50">
        <v>0.27777777777777779</v>
      </c>
      <c r="AA449" s="3">
        <v>227</v>
      </c>
      <c r="AD449" s="93" t="str">
        <f>REPLACE(INDEX(GroupVertices[Group], MATCH(Vertices[[#This Row],[Vertex]],GroupVertices[Vertex],0)),1,1,"")</f>
        <v>1</v>
      </c>
      <c r="AE449" s="2"/>
      <c r="AI449" s="3"/>
    </row>
    <row r="450" spans="1:35" x14ac:dyDescent="0.25">
      <c r="A450" s="1" t="s">
        <v>285</v>
      </c>
      <c r="D450">
        <v>10</v>
      </c>
      <c r="G450" s="51"/>
      <c r="M450">
        <v>4815.91064453125</v>
      </c>
      <c r="N450">
        <v>6210.572265625</v>
      </c>
      <c r="R450" s="49">
        <v>46</v>
      </c>
      <c r="U450" s="50">
        <v>26929.299879999999</v>
      </c>
      <c r="V450" s="50">
        <v>7.3999999999999999E-4</v>
      </c>
      <c r="W450" s="50">
        <v>4.7060000000000001E-3</v>
      </c>
      <c r="X450" s="50">
        <v>8.4063110000000005</v>
      </c>
      <c r="Y450" s="50">
        <v>6.4734299516908206E-2</v>
      </c>
      <c r="AA450" s="3">
        <v>113</v>
      </c>
      <c r="AD450" s="93" t="str">
        <f>REPLACE(INDEX(GroupVertices[Group], MATCH(Vertices[[#This Row],[Vertex]],GroupVertices[Vertex],0)),1,1,"")</f>
        <v>1</v>
      </c>
      <c r="AE450" s="2"/>
      <c r="AI450" s="3"/>
    </row>
    <row r="451" spans="1:35" x14ac:dyDescent="0.25">
      <c r="A451" s="1" t="s">
        <v>492</v>
      </c>
      <c r="D451">
        <v>4.5222222222222221</v>
      </c>
      <c r="G451" s="51"/>
      <c r="M451">
        <v>6027.54345703125</v>
      </c>
      <c r="N451">
        <v>6398.96533203125</v>
      </c>
      <c r="R451" s="49">
        <v>17</v>
      </c>
      <c r="U451" s="50">
        <v>6061.5353089999999</v>
      </c>
      <c r="V451" s="50">
        <v>6.1200000000000002E-4</v>
      </c>
      <c r="W451" s="50">
        <v>8.1400000000000005E-4</v>
      </c>
      <c r="X451" s="50">
        <v>3.7573919999999998</v>
      </c>
      <c r="Y451" s="50">
        <v>0.11029411764705882</v>
      </c>
      <c r="AA451" s="3">
        <v>321</v>
      </c>
      <c r="AD451" s="93" t="str">
        <f>REPLACE(INDEX(GroupVertices[Group], MATCH(Vertices[[#This Row],[Vertex]],GroupVertices[Vertex],0)),1,1,"")</f>
        <v>1</v>
      </c>
      <c r="AE451" s="2"/>
      <c r="AI451" s="3"/>
    </row>
    <row r="452" spans="1:35" x14ac:dyDescent="0.25">
      <c r="A452" s="1" t="s">
        <v>732</v>
      </c>
      <c r="D452">
        <v>1.8777777777777778</v>
      </c>
      <c r="G452" s="51"/>
      <c r="M452">
        <v>4309.57666015625</v>
      </c>
      <c r="N452">
        <v>4820.611328125</v>
      </c>
      <c r="R452" s="49">
        <v>3</v>
      </c>
      <c r="U452" s="50">
        <v>0</v>
      </c>
      <c r="V452" s="50">
        <v>4.3300000000000001E-4</v>
      </c>
      <c r="W452" s="50">
        <v>1.8E-5</v>
      </c>
      <c r="X452" s="50">
        <v>0.73684000000000005</v>
      </c>
      <c r="Y452" s="50">
        <v>1</v>
      </c>
      <c r="AA452" s="3">
        <v>563</v>
      </c>
      <c r="AD452" s="93" t="str">
        <f>REPLACE(INDEX(GroupVertices[Group], MATCH(Vertices[[#This Row],[Vertex]],GroupVertices[Vertex],0)),1,1,"")</f>
        <v>1</v>
      </c>
      <c r="AE452" s="2"/>
      <c r="AI452" s="3"/>
    </row>
    <row r="453" spans="1:35" x14ac:dyDescent="0.25">
      <c r="A453" s="1" t="s">
        <v>704</v>
      </c>
      <c r="D453">
        <v>2.0666666666666664</v>
      </c>
      <c r="G453" s="51"/>
      <c r="M453">
        <v>6432.611328125</v>
      </c>
      <c r="N453">
        <v>8608.66796875</v>
      </c>
      <c r="R453" s="49">
        <v>4</v>
      </c>
      <c r="U453" s="50">
        <v>12.071332</v>
      </c>
      <c r="V453" s="50">
        <v>4.9899999999999999E-4</v>
      </c>
      <c r="W453" s="50">
        <v>2.02E-4</v>
      </c>
      <c r="X453" s="50">
        <v>0.74816899999999997</v>
      </c>
      <c r="Y453" s="50">
        <v>0.83333333333333337</v>
      </c>
      <c r="AA453" s="3">
        <v>532</v>
      </c>
      <c r="AD453" s="93" t="str">
        <f>REPLACE(INDEX(GroupVertices[Group], MATCH(Vertices[[#This Row],[Vertex]],GroupVertices[Vertex],0)),1,1,"")</f>
        <v>1</v>
      </c>
      <c r="AE453" s="2"/>
      <c r="AI453" s="3"/>
    </row>
    <row r="454" spans="1:35" x14ac:dyDescent="0.25">
      <c r="A454" s="1" t="s">
        <v>697</v>
      </c>
      <c r="D454">
        <v>1.6888888888888889</v>
      </c>
      <c r="G454" s="51"/>
      <c r="M454">
        <v>5943.42822265625</v>
      </c>
      <c r="N454">
        <v>463.18896484375</v>
      </c>
      <c r="R454" s="49">
        <v>2</v>
      </c>
      <c r="U454" s="50">
        <v>0</v>
      </c>
      <c r="V454" s="50">
        <v>0.5</v>
      </c>
      <c r="W454" s="50">
        <v>0</v>
      </c>
      <c r="X454" s="50">
        <v>0.99999899999999997</v>
      </c>
      <c r="Y454" s="50">
        <v>1</v>
      </c>
      <c r="AA454" s="3">
        <v>526</v>
      </c>
      <c r="AD454" s="93" t="str">
        <f>REPLACE(INDEX(GroupVertices[Group], MATCH(Vertices[[#This Row],[Vertex]],GroupVertices[Vertex],0)),1,1,"")</f>
        <v>19</v>
      </c>
      <c r="AE454" s="2"/>
      <c r="AI454" s="3"/>
    </row>
    <row r="455" spans="1:35" x14ac:dyDescent="0.25">
      <c r="A455" s="1" t="s">
        <v>574</v>
      </c>
      <c r="D455">
        <v>2.0666666666666664</v>
      </c>
      <c r="G455" s="51"/>
      <c r="M455">
        <v>4191.05126953125</v>
      </c>
      <c r="N455">
        <v>6093.701171875</v>
      </c>
      <c r="R455" s="49">
        <v>4</v>
      </c>
      <c r="U455" s="50">
        <v>63.138612000000002</v>
      </c>
      <c r="V455" s="50">
        <v>5.6899999999999995E-4</v>
      </c>
      <c r="W455" s="50">
        <v>5.9900000000000003E-4</v>
      </c>
      <c r="X455" s="50">
        <v>0.83676200000000001</v>
      </c>
      <c r="Y455" s="50">
        <v>0.5</v>
      </c>
      <c r="AA455" s="3">
        <v>403</v>
      </c>
      <c r="AD455" s="93" t="str">
        <f>REPLACE(INDEX(GroupVertices[Group], MATCH(Vertices[[#This Row],[Vertex]],GroupVertices[Vertex],0)),1,1,"")</f>
        <v>1</v>
      </c>
      <c r="AE455" s="2"/>
      <c r="AI455" s="3"/>
    </row>
    <row r="456" spans="1:35" x14ac:dyDescent="0.25">
      <c r="A456" s="1" t="s">
        <v>519</v>
      </c>
      <c r="D456">
        <v>1.5</v>
      </c>
      <c r="G456" s="51"/>
      <c r="M456">
        <v>3239.571044921875</v>
      </c>
      <c r="N456">
        <v>4370.115234375</v>
      </c>
      <c r="R456" s="49">
        <v>1</v>
      </c>
      <c r="U456" s="50">
        <v>0</v>
      </c>
      <c r="V456" s="50">
        <v>4.0000000000000002E-4</v>
      </c>
      <c r="W456" s="50">
        <v>2.0000000000000002E-5</v>
      </c>
      <c r="X456" s="50">
        <v>0.36669400000000002</v>
      </c>
      <c r="Y456" s="50">
        <v>0</v>
      </c>
      <c r="AA456" s="3">
        <v>348</v>
      </c>
      <c r="AD456" s="93" t="str">
        <f>REPLACE(INDEX(GroupVertices[Group], MATCH(Vertices[[#This Row],[Vertex]],GroupVertices[Vertex],0)),1,1,"")</f>
        <v>1</v>
      </c>
      <c r="AE456" s="2"/>
      <c r="AI456" s="3"/>
    </row>
    <row r="457" spans="1:35" x14ac:dyDescent="0.25">
      <c r="A457" s="1" t="s">
        <v>765</v>
      </c>
      <c r="D457">
        <v>1.5</v>
      </c>
      <c r="G457" s="51"/>
      <c r="M457">
        <v>7428.099609375</v>
      </c>
      <c r="N457">
        <v>374.96249389648438</v>
      </c>
      <c r="R457" s="49">
        <v>1</v>
      </c>
      <c r="U457" s="50">
        <v>0</v>
      </c>
      <c r="V457" s="50">
        <v>1</v>
      </c>
      <c r="W457" s="50">
        <v>0</v>
      </c>
      <c r="X457" s="50">
        <v>0.99999899999999997</v>
      </c>
      <c r="Y457" s="50">
        <v>0</v>
      </c>
      <c r="AA457" s="3">
        <v>596</v>
      </c>
      <c r="AD457" s="93" t="str">
        <f>REPLACE(INDEX(GroupVertices[Group], MATCH(Vertices[[#This Row],[Vertex]],GroupVertices[Vertex],0)),1,1,"")</f>
        <v>38</v>
      </c>
      <c r="AE457" s="2"/>
      <c r="AI457" s="3"/>
    </row>
    <row r="458" spans="1:35" x14ac:dyDescent="0.25">
      <c r="A458" s="1" t="s">
        <v>733</v>
      </c>
      <c r="D458">
        <v>1.6888888888888889</v>
      </c>
      <c r="G458" s="51"/>
      <c r="M458">
        <v>6035.40576171875</v>
      </c>
      <c r="N458">
        <v>4623.60546875</v>
      </c>
      <c r="R458" s="49">
        <v>2</v>
      </c>
      <c r="U458" s="50">
        <v>475</v>
      </c>
      <c r="V458" s="50">
        <v>4.3300000000000001E-4</v>
      </c>
      <c r="W458" s="50">
        <v>1.5999999999999999E-5</v>
      </c>
      <c r="X458" s="50">
        <v>0.69948699999999997</v>
      </c>
      <c r="Y458" s="50">
        <v>0</v>
      </c>
      <c r="AA458" s="3">
        <v>564</v>
      </c>
      <c r="AD458" s="93" t="str">
        <f>REPLACE(INDEX(GroupVertices[Group], MATCH(Vertices[[#This Row],[Vertex]],GroupVertices[Vertex],0)),1,1,"")</f>
        <v>1</v>
      </c>
      <c r="AE458" s="2"/>
      <c r="AI458" s="3"/>
    </row>
    <row r="459" spans="1:35" x14ac:dyDescent="0.25">
      <c r="A459" s="1" t="s">
        <v>352</v>
      </c>
      <c r="D459">
        <v>5.4666666666666668</v>
      </c>
      <c r="G459" s="51"/>
      <c r="M459">
        <v>4585.2236328125</v>
      </c>
      <c r="N459">
        <v>6130.43359375</v>
      </c>
      <c r="R459" s="49">
        <v>22</v>
      </c>
      <c r="U459" s="50">
        <v>6418.8256940000001</v>
      </c>
      <c r="V459" s="50">
        <v>6.8599999999999998E-4</v>
      </c>
      <c r="W459" s="50">
        <v>3.7209999999999999E-3</v>
      </c>
      <c r="X459" s="50">
        <v>3.6852550000000002</v>
      </c>
      <c r="Y459" s="50">
        <v>0.16883116883116883</v>
      </c>
      <c r="AA459" s="3">
        <v>180</v>
      </c>
      <c r="AD459" s="93" t="str">
        <f>REPLACE(INDEX(GroupVertices[Group], MATCH(Vertices[[#This Row],[Vertex]],GroupVertices[Vertex],0)),1,1,"")</f>
        <v>1</v>
      </c>
      <c r="AE459" s="2"/>
      <c r="AI459" s="3"/>
    </row>
    <row r="460" spans="1:35" x14ac:dyDescent="0.25">
      <c r="A460" s="1" t="s">
        <v>793</v>
      </c>
      <c r="D460">
        <v>1.5</v>
      </c>
      <c r="G460" s="51"/>
      <c r="M460">
        <v>5296.96728515625</v>
      </c>
      <c r="N460">
        <v>8197.0185546875</v>
      </c>
      <c r="R460" s="49">
        <v>1</v>
      </c>
      <c r="U460" s="50">
        <v>0</v>
      </c>
      <c r="V460" s="50">
        <v>3.6699999999999998E-4</v>
      </c>
      <c r="W460" s="50">
        <v>9.9999999999999995E-7</v>
      </c>
      <c r="X460" s="50">
        <v>0.312805</v>
      </c>
      <c r="Y460" s="50">
        <v>0</v>
      </c>
      <c r="AA460" s="3">
        <v>624</v>
      </c>
      <c r="AD460" s="93" t="str">
        <f>REPLACE(INDEX(GroupVertices[Group], MATCH(Vertices[[#This Row],[Vertex]],GroupVertices[Vertex],0)),1,1,"")</f>
        <v>1</v>
      </c>
      <c r="AE460" s="2"/>
      <c r="AI460" s="3"/>
    </row>
    <row r="461" spans="1:35" x14ac:dyDescent="0.25">
      <c r="A461" s="1" t="s">
        <v>249</v>
      </c>
      <c r="D461">
        <v>2.2555555555555555</v>
      </c>
      <c r="G461" s="51"/>
      <c r="M461">
        <v>5657.95458984375</v>
      </c>
      <c r="N461">
        <v>9300.2177734375</v>
      </c>
      <c r="R461" s="49">
        <v>5</v>
      </c>
      <c r="U461" s="50">
        <v>0</v>
      </c>
      <c r="V461" s="50">
        <v>3.6200000000000002E-4</v>
      </c>
      <c r="W461" s="50">
        <v>1.9999999999999999E-6</v>
      </c>
      <c r="X461" s="50">
        <v>1.0193220000000001</v>
      </c>
      <c r="Y461" s="50">
        <v>1</v>
      </c>
      <c r="AA461" s="3">
        <v>77</v>
      </c>
      <c r="AD461" s="93" t="str">
        <f>REPLACE(INDEX(GroupVertices[Group], MATCH(Vertices[[#This Row],[Vertex]],GroupVertices[Vertex],0)),1,1,"")</f>
        <v>1</v>
      </c>
      <c r="AE461" s="2"/>
      <c r="AI461" s="3"/>
    </row>
    <row r="462" spans="1:35" x14ac:dyDescent="0.25">
      <c r="A462" s="1" t="s">
        <v>619</v>
      </c>
      <c r="D462">
        <v>1.5</v>
      </c>
      <c r="G462" s="51"/>
      <c r="M462">
        <v>9771.3173828125</v>
      </c>
      <c r="N462">
        <v>7247.2744140625</v>
      </c>
      <c r="R462" s="49">
        <v>1</v>
      </c>
      <c r="U462" s="50">
        <v>0</v>
      </c>
      <c r="V462" s="50">
        <v>3.5799999999999997E-4</v>
      </c>
      <c r="W462" s="50">
        <v>1.9999999999999999E-6</v>
      </c>
      <c r="X462" s="50">
        <v>0.41659400000000002</v>
      </c>
      <c r="Y462" s="50">
        <v>0</v>
      </c>
      <c r="AA462" s="3">
        <v>448</v>
      </c>
      <c r="AD462" s="93" t="str">
        <f>REPLACE(INDEX(GroupVertices[Group], MATCH(Vertices[[#This Row],[Vertex]],GroupVertices[Vertex],0)),1,1,"")</f>
        <v>1</v>
      </c>
      <c r="AE462" s="2"/>
      <c r="AI462" s="3"/>
    </row>
    <row r="463" spans="1:35" x14ac:dyDescent="0.25">
      <c r="A463" s="1" t="s">
        <v>480</v>
      </c>
      <c r="D463">
        <v>1.8777777777777778</v>
      </c>
      <c r="G463" s="51"/>
      <c r="M463">
        <v>2487.123779296875</v>
      </c>
      <c r="N463">
        <v>9153.0703125</v>
      </c>
      <c r="R463" s="49">
        <v>3</v>
      </c>
      <c r="U463" s="50">
        <v>0</v>
      </c>
      <c r="V463" s="50">
        <v>3.6200000000000002E-4</v>
      </c>
      <c r="W463" s="50">
        <v>9.9999999999999995E-7</v>
      </c>
      <c r="X463" s="50">
        <v>0.75273000000000001</v>
      </c>
      <c r="Y463" s="50">
        <v>1</v>
      </c>
      <c r="AA463" s="3">
        <v>309</v>
      </c>
      <c r="AD463" s="93" t="str">
        <f>REPLACE(INDEX(GroupVertices[Group], MATCH(Vertices[[#This Row],[Vertex]],GroupVertices[Vertex],0)),1,1,"")</f>
        <v>1</v>
      </c>
      <c r="AE463" s="2"/>
      <c r="AI463" s="3"/>
    </row>
    <row r="464" spans="1:35" x14ac:dyDescent="0.25">
      <c r="A464" s="1" t="s">
        <v>219</v>
      </c>
      <c r="D464">
        <v>4.3333333333333339</v>
      </c>
      <c r="G464" s="51"/>
      <c r="M464">
        <v>3781.9921875</v>
      </c>
      <c r="N464">
        <v>5801.66162109375</v>
      </c>
      <c r="R464" s="49">
        <v>16</v>
      </c>
      <c r="U464" s="50">
        <v>128.80440100000001</v>
      </c>
      <c r="V464" s="50">
        <v>5.3300000000000005E-4</v>
      </c>
      <c r="W464" s="50">
        <v>3.9411000000000002E-2</v>
      </c>
      <c r="X464" s="50">
        <v>1.679746</v>
      </c>
      <c r="Y464" s="50">
        <v>0.8833333333333333</v>
      </c>
      <c r="AA464" s="3">
        <v>47</v>
      </c>
      <c r="AD464" s="93" t="str">
        <f>REPLACE(INDEX(GroupVertices[Group], MATCH(Vertices[[#This Row],[Vertex]],GroupVertices[Vertex],0)),1,1,"")</f>
        <v>1</v>
      </c>
      <c r="AE464" s="2"/>
      <c r="AI464" s="3"/>
    </row>
    <row r="465" spans="1:35" x14ac:dyDescent="0.25">
      <c r="A465" s="1" t="s">
        <v>807</v>
      </c>
      <c r="D465">
        <v>1.5</v>
      </c>
      <c r="G465" s="51"/>
      <c r="M465">
        <v>8509.2041015625</v>
      </c>
      <c r="N465">
        <v>4602.93212890625</v>
      </c>
      <c r="R465" s="49">
        <v>1</v>
      </c>
      <c r="U465" s="50">
        <v>0</v>
      </c>
      <c r="V465" s="50">
        <v>3.9100000000000002E-4</v>
      </c>
      <c r="W465" s="50">
        <v>3.9999999999999998E-6</v>
      </c>
      <c r="X465" s="50">
        <v>0.41779899999999998</v>
      </c>
      <c r="Y465" s="50">
        <v>0</v>
      </c>
      <c r="AA465" s="3">
        <v>637</v>
      </c>
      <c r="AD465" s="93" t="str">
        <f>REPLACE(INDEX(GroupVertices[Group], MATCH(Vertices[[#This Row],[Vertex]],GroupVertices[Vertex],0)),1,1,"")</f>
        <v>1</v>
      </c>
      <c r="AE465" s="2"/>
      <c r="AI465" s="3"/>
    </row>
    <row r="466" spans="1:35" x14ac:dyDescent="0.25">
      <c r="A466" s="1" t="s">
        <v>187</v>
      </c>
      <c r="D466">
        <v>1.6888888888888889</v>
      </c>
      <c r="G466" s="51"/>
      <c r="M466">
        <v>7282.5732421875</v>
      </c>
      <c r="N466">
        <v>8877.8369140625</v>
      </c>
      <c r="R466" s="49">
        <v>2</v>
      </c>
      <c r="U466" s="50">
        <v>0</v>
      </c>
      <c r="V466" s="50">
        <v>4.0299999999999998E-4</v>
      </c>
      <c r="W466" s="50">
        <v>2.9E-5</v>
      </c>
      <c r="X466" s="50">
        <v>0.54730599999999996</v>
      </c>
      <c r="Y466" s="50">
        <v>1</v>
      </c>
      <c r="AA466" s="3">
        <v>15</v>
      </c>
      <c r="AD466" s="93" t="str">
        <f>REPLACE(INDEX(GroupVertices[Group], MATCH(Vertices[[#This Row],[Vertex]],GroupVertices[Vertex],0)),1,1,"")</f>
        <v>1</v>
      </c>
      <c r="AE466" s="2"/>
      <c r="AI466" s="3"/>
    </row>
    <row r="467" spans="1:35" x14ac:dyDescent="0.25">
      <c r="A467" s="1" t="s">
        <v>452</v>
      </c>
      <c r="D467">
        <v>2.4444444444444446</v>
      </c>
      <c r="G467" s="51"/>
      <c r="M467">
        <v>3986.05419921875</v>
      </c>
      <c r="N467">
        <v>8117.9814453125</v>
      </c>
      <c r="R467" s="49">
        <v>6</v>
      </c>
      <c r="U467" s="50">
        <v>0</v>
      </c>
      <c r="V467" s="50">
        <v>4.8200000000000001E-4</v>
      </c>
      <c r="W467" s="50">
        <v>3.4200000000000002E-4</v>
      </c>
      <c r="X467" s="50">
        <v>1.0926480000000001</v>
      </c>
      <c r="Y467" s="50">
        <v>1</v>
      </c>
      <c r="AA467" s="3">
        <v>281</v>
      </c>
      <c r="AD467" s="93" t="str">
        <f>REPLACE(INDEX(GroupVertices[Group], MATCH(Vertices[[#This Row],[Vertex]],GroupVertices[Vertex],0)),1,1,"")</f>
        <v>1</v>
      </c>
      <c r="AE467" s="2"/>
      <c r="AI467" s="3"/>
    </row>
    <row r="468" spans="1:35" x14ac:dyDescent="0.25">
      <c r="A468" s="1" t="s">
        <v>412</v>
      </c>
      <c r="D468">
        <v>2.0666666666666664</v>
      </c>
      <c r="G468" s="51"/>
      <c r="M468">
        <v>4898.12255859375</v>
      </c>
      <c r="N468">
        <v>9588.1240234375</v>
      </c>
      <c r="R468" s="49">
        <v>4</v>
      </c>
      <c r="U468" s="50">
        <v>1419</v>
      </c>
      <c r="V468" s="50">
        <v>3.8400000000000001E-4</v>
      </c>
      <c r="W468" s="50">
        <v>5.0000000000000004E-6</v>
      </c>
      <c r="X468" s="50">
        <v>1.100641</v>
      </c>
      <c r="Y468" s="50">
        <v>0.5</v>
      </c>
      <c r="AA468" s="3">
        <v>241</v>
      </c>
      <c r="AD468" s="93" t="str">
        <f>REPLACE(INDEX(GroupVertices[Group], MATCH(Vertices[[#This Row],[Vertex]],GroupVertices[Vertex],0)),1,1,"")</f>
        <v>1</v>
      </c>
      <c r="AE468" s="2"/>
      <c r="AI468" s="3"/>
    </row>
    <row r="469" spans="1:35" x14ac:dyDescent="0.25">
      <c r="A469" s="1" t="s">
        <v>497</v>
      </c>
      <c r="D469">
        <v>3.2</v>
      </c>
      <c r="G469" s="51"/>
      <c r="M469">
        <v>4892.8369140625</v>
      </c>
      <c r="N469">
        <v>7175.9130859375</v>
      </c>
      <c r="R469" s="49">
        <v>10</v>
      </c>
      <c r="U469" s="50">
        <v>1290.1224199999999</v>
      </c>
      <c r="V469" s="50">
        <v>6.0599999999999998E-4</v>
      </c>
      <c r="W469" s="50">
        <v>9.7799999999999992E-4</v>
      </c>
      <c r="X469" s="50">
        <v>1.7979719999999999</v>
      </c>
      <c r="Y469" s="50">
        <v>0.35555555555555557</v>
      </c>
      <c r="AA469" s="3">
        <v>326</v>
      </c>
      <c r="AD469" s="93" t="str">
        <f>REPLACE(INDEX(GroupVertices[Group], MATCH(Vertices[[#This Row],[Vertex]],GroupVertices[Vertex],0)),1,1,"")</f>
        <v>1</v>
      </c>
      <c r="AE469" s="2"/>
      <c r="AI469" s="3"/>
    </row>
    <row r="470" spans="1:35" x14ac:dyDescent="0.25">
      <c r="A470" s="1" t="s">
        <v>808</v>
      </c>
      <c r="D470">
        <v>1.5</v>
      </c>
      <c r="G470" s="51"/>
      <c r="M470">
        <v>1307.8336181640625</v>
      </c>
      <c r="N470">
        <v>4188.14111328125</v>
      </c>
      <c r="R470" s="49">
        <v>1</v>
      </c>
      <c r="U470" s="50">
        <v>0</v>
      </c>
      <c r="V470" s="50">
        <v>4.15E-4</v>
      </c>
      <c r="W470" s="50">
        <v>7.9999999999999996E-6</v>
      </c>
      <c r="X470" s="50">
        <v>0.34635199999999999</v>
      </c>
      <c r="Y470" s="50">
        <v>0</v>
      </c>
      <c r="AA470" s="3">
        <v>638</v>
      </c>
      <c r="AD470" s="93" t="str">
        <f>REPLACE(INDEX(GroupVertices[Group], MATCH(Vertices[[#This Row],[Vertex]],GroupVertices[Vertex],0)),1,1,"")</f>
        <v>1</v>
      </c>
      <c r="AE470" s="2"/>
      <c r="AI470" s="3"/>
    </row>
    <row r="471" spans="1:35" x14ac:dyDescent="0.25">
      <c r="A471" s="1" t="s">
        <v>588</v>
      </c>
      <c r="D471">
        <v>1.8777777777777778</v>
      </c>
      <c r="G471" s="51"/>
      <c r="M471">
        <v>1152.706298828125</v>
      </c>
      <c r="N471">
        <v>6953.5712890625</v>
      </c>
      <c r="R471" s="49">
        <v>3</v>
      </c>
      <c r="U471" s="50">
        <v>0</v>
      </c>
      <c r="V471" s="50">
        <v>4.3899999999999999E-4</v>
      </c>
      <c r="W471" s="50">
        <v>5.5000000000000002E-5</v>
      </c>
      <c r="X471" s="50">
        <v>0.77128099999999999</v>
      </c>
      <c r="Y471" s="50">
        <v>1</v>
      </c>
      <c r="AA471" s="3">
        <v>417</v>
      </c>
      <c r="AD471" s="93" t="str">
        <f>REPLACE(INDEX(GroupVertices[Group], MATCH(Vertices[[#This Row],[Vertex]],GroupVertices[Vertex],0)),1,1,"")</f>
        <v>1</v>
      </c>
      <c r="AE471" s="2"/>
      <c r="AI471" s="3"/>
    </row>
    <row r="472" spans="1:35" x14ac:dyDescent="0.25">
      <c r="A472" s="1" t="s">
        <v>691</v>
      </c>
      <c r="D472">
        <v>2.4444444444444446</v>
      </c>
      <c r="G472" s="51"/>
      <c r="M472">
        <v>7105.9326171875</v>
      </c>
      <c r="N472">
        <v>5305.72265625</v>
      </c>
      <c r="R472" s="49">
        <v>6</v>
      </c>
      <c r="U472" s="50">
        <v>1169.8008520000001</v>
      </c>
      <c r="V472" s="50">
        <v>5.4299999999999997E-4</v>
      </c>
      <c r="W472" s="50">
        <v>3.0499999999999999E-4</v>
      </c>
      <c r="X472" s="50">
        <v>1.5292680000000001</v>
      </c>
      <c r="Y472" s="50">
        <v>0.13333333333333333</v>
      </c>
      <c r="AA472" s="3">
        <v>520</v>
      </c>
      <c r="AD472" s="93" t="str">
        <f>REPLACE(INDEX(GroupVertices[Group], MATCH(Vertices[[#This Row],[Vertex]],GroupVertices[Vertex],0)),1,1,"")</f>
        <v>1</v>
      </c>
      <c r="AE472" s="2"/>
      <c r="AI472" s="3"/>
    </row>
    <row r="473" spans="1:35" x14ac:dyDescent="0.25">
      <c r="A473" s="1" t="s">
        <v>809</v>
      </c>
      <c r="D473">
        <v>1.5</v>
      </c>
      <c r="G473" s="51"/>
      <c r="M473">
        <v>6282.84814453125</v>
      </c>
      <c r="N473">
        <v>4032.916259765625</v>
      </c>
      <c r="R473" s="49">
        <v>1</v>
      </c>
      <c r="U473" s="50">
        <v>0</v>
      </c>
      <c r="V473" s="50">
        <v>4.3199999999999998E-4</v>
      </c>
      <c r="W473" s="50">
        <v>2.0000000000000002E-5</v>
      </c>
      <c r="X473" s="50">
        <v>0.36664600000000003</v>
      </c>
      <c r="Y473" s="50">
        <v>0</v>
      </c>
      <c r="AA473" s="3">
        <v>639</v>
      </c>
      <c r="AD473" s="93" t="str">
        <f>REPLACE(INDEX(GroupVertices[Group], MATCH(Vertices[[#This Row],[Vertex]],GroupVertices[Vertex],0)),1,1,"")</f>
        <v>1</v>
      </c>
      <c r="AE473" s="2"/>
      <c r="AI473" s="3"/>
    </row>
    <row r="474" spans="1:35" x14ac:dyDescent="0.25">
      <c r="A474" s="1" t="s">
        <v>665</v>
      </c>
      <c r="D474">
        <v>1.6888888888888889</v>
      </c>
      <c r="G474" s="51"/>
      <c r="M474">
        <v>3266.84228515625</v>
      </c>
      <c r="N474">
        <v>939.0819091796875</v>
      </c>
      <c r="R474" s="49">
        <v>2</v>
      </c>
      <c r="U474" s="50">
        <v>0</v>
      </c>
      <c r="V474" s="50">
        <v>0.25</v>
      </c>
      <c r="W474" s="50">
        <v>0</v>
      </c>
      <c r="X474" s="50">
        <v>0.98370999999999997</v>
      </c>
      <c r="Y474" s="50">
        <v>1</v>
      </c>
      <c r="AA474" s="3">
        <v>494</v>
      </c>
      <c r="AD474" s="93" t="str">
        <f>REPLACE(INDEX(GroupVertices[Group], MATCH(Vertices[[#This Row],[Vertex]],GroupVertices[Vertex],0)),1,1,"")</f>
        <v>12</v>
      </c>
      <c r="AE474" s="2"/>
      <c r="AI474" s="3"/>
    </row>
    <row r="475" spans="1:35" x14ac:dyDescent="0.25">
      <c r="A475" s="1" t="s">
        <v>321</v>
      </c>
      <c r="D475">
        <v>1.5</v>
      </c>
      <c r="G475" s="51"/>
      <c r="M475">
        <v>3083.60986328125</v>
      </c>
      <c r="N475">
        <v>7846.82861328125</v>
      </c>
      <c r="R475" s="49">
        <v>1</v>
      </c>
      <c r="U475" s="50">
        <v>0</v>
      </c>
      <c r="V475" s="50">
        <v>4.7600000000000002E-4</v>
      </c>
      <c r="W475" s="50">
        <v>2.9799999999999998E-4</v>
      </c>
      <c r="X475" s="50">
        <v>0.32621499999999998</v>
      </c>
      <c r="Y475" s="50">
        <v>0</v>
      </c>
      <c r="AA475" s="3">
        <v>149</v>
      </c>
      <c r="AD475" s="93" t="str">
        <f>REPLACE(INDEX(GroupVertices[Group], MATCH(Vertices[[#This Row],[Vertex]],GroupVertices[Vertex],0)),1,1,"")</f>
        <v>1</v>
      </c>
      <c r="AE475" s="2"/>
      <c r="AI475" s="3"/>
    </row>
    <row r="476" spans="1:35" x14ac:dyDescent="0.25">
      <c r="A476" s="1" t="s">
        <v>515</v>
      </c>
      <c r="D476">
        <v>1.8777777777777778</v>
      </c>
      <c r="G476" s="51"/>
      <c r="M476">
        <v>4041.323486328125</v>
      </c>
      <c r="N476">
        <v>1985.1351318359375</v>
      </c>
      <c r="R476" s="49">
        <v>3</v>
      </c>
      <c r="U476" s="50">
        <v>0</v>
      </c>
      <c r="V476" s="50">
        <v>0.33333299999999999</v>
      </c>
      <c r="W476" s="50">
        <v>0</v>
      </c>
      <c r="X476" s="50">
        <v>0.99999899999999997</v>
      </c>
      <c r="Y476" s="50">
        <v>1</v>
      </c>
      <c r="AA476" s="3">
        <v>344</v>
      </c>
      <c r="AD476" s="93" t="str">
        <f>REPLACE(INDEX(GroupVertices[Group], MATCH(Vertices[[#This Row],[Vertex]],GroupVertices[Vertex],0)),1,1,"")</f>
        <v>11</v>
      </c>
      <c r="AE476" s="2"/>
      <c r="AI476" s="3"/>
    </row>
    <row r="477" spans="1:35" x14ac:dyDescent="0.25">
      <c r="A477" s="1" t="s">
        <v>293</v>
      </c>
      <c r="D477">
        <v>1.5</v>
      </c>
      <c r="G477" s="51"/>
      <c r="M477">
        <v>6783.0029296875</v>
      </c>
      <c r="N477">
        <v>1753.5010986328125</v>
      </c>
      <c r="R477" s="49">
        <v>1</v>
      </c>
      <c r="U477" s="50">
        <v>0</v>
      </c>
      <c r="V477" s="50">
        <v>1</v>
      </c>
      <c r="W477" s="50">
        <v>0</v>
      </c>
      <c r="X477" s="50">
        <v>0.99999899999999997</v>
      </c>
      <c r="Y477" s="50">
        <v>0</v>
      </c>
      <c r="AA477" s="3">
        <v>121</v>
      </c>
      <c r="AD477" s="93" t="str">
        <f>REPLACE(INDEX(GroupVertices[Group], MATCH(Vertices[[#This Row],[Vertex]],GroupVertices[Vertex],0)),1,1,"")</f>
        <v>50</v>
      </c>
      <c r="AE477" s="2"/>
      <c r="AI477" s="3"/>
    </row>
    <row r="478" spans="1:35" x14ac:dyDescent="0.25">
      <c r="A478" s="1" t="s">
        <v>742</v>
      </c>
      <c r="D478">
        <v>1.6888888888888889</v>
      </c>
      <c r="G478" s="51"/>
      <c r="M478">
        <v>6253.3837890625</v>
      </c>
      <c r="N478">
        <v>7649.49609375</v>
      </c>
      <c r="R478" s="49">
        <v>2</v>
      </c>
      <c r="U478" s="50">
        <v>0</v>
      </c>
      <c r="V478" s="50">
        <v>4.7399999999999997E-4</v>
      </c>
      <c r="W478" s="50">
        <v>3.6000000000000001E-5</v>
      </c>
      <c r="X478" s="50">
        <v>0.523613</v>
      </c>
      <c r="Y478" s="50">
        <v>1</v>
      </c>
      <c r="AA478" s="3">
        <v>573</v>
      </c>
      <c r="AD478" s="93" t="str">
        <f>REPLACE(INDEX(GroupVertices[Group], MATCH(Vertices[[#This Row],[Vertex]],GroupVertices[Vertex],0)),1,1,"")</f>
        <v>1</v>
      </c>
      <c r="AE478" s="2"/>
      <c r="AI478" s="3"/>
    </row>
    <row r="479" spans="1:35" x14ac:dyDescent="0.25">
      <c r="A479" s="1" t="s">
        <v>229</v>
      </c>
      <c r="D479">
        <v>3.0111111111111111</v>
      </c>
      <c r="G479" s="51"/>
      <c r="M479">
        <v>926.50311279296875</v>
      </c>
      <c r="N479">
        <v>2500.677978515625</v>
      </c>
      <c r="R479" s="49">
        <v>9</v>
      </c>
      <c r="U479" s="50">
        <v>14</v>
      </c>
      <c r="V479" s="50">
        <v>0.111111</v>
      </c>
      <c r="W479" s="50">
        <v>0</v>
      </c>
      <c r="X479" s="50">
        <v>1.4903230000000001</v>
      </c>
      <c r="Y479" s="50">
        <v>0.61111111111111116</v>
      </c>
      <c r="AA479" s="3">
        <v>57</v>
      </c>
      <c r="AD479" s="93" t="str">
        <f>REPLACE(INDEX(GroupVertices[Group], MATCH(Vertices[[#This Row],[Vertex]],GroupVertices[Vertex],0)),1,1,"")</f>
        <v>2</v>
      </c>
      <c r="AE479" s="2"/>
      <c r="AI479" s="3"/>
    </row>
    <row r="480" spans="1:35" x14ac:dyDescent="0.25">
      <c r="A480" s="1" t="s">
        <v>752</v>
      </c>
      <c r="D480">
        <v>1.6888888888888889</v>
      </c>
      <c r="G480" s="51"/>
      <c r="M480">
        <v>5165.517578125</v>
      </c>
      <c r="N480">
        <v>2139.491943359375</v>
      </c>
      <c r="R480" s="49">
        <v>2</v>
      </c>
      <c r="U480" s="50">
        <v>0</v>
      </c>
      <c r="V480" s="50">
        <v>0.5</v>
      </c>
      <c r="W480" s="50">
        <v>0</v>
      </c>
      <c r="X480" s="50">
        <v>0.99999899999999997</v>
      </c>
      <c r="Y480" s="50">
        <v>1</v>
      </c>
      <c r="AA480" s="3">
        <v>583</v>
      </c>
      <c r="AD480" s="93" t="str">
        <f>REPLACE(INDEX(GroupVertices[Group], MATCH(Vertices[[#This Row],[Vertex]],GroupVertices[Vertex],0)),1,1,"")</f>
        <v>22</v>
      </c>
      <c r="AE480" s="2"/>
      <c r="AI480" s="3"/>
    </row>
    <row r="481" spans="1:35" x14ac:dyDescent="0.25">
      <c r="A481" s="1" t="s">
        <v>810</v>
      </c>
      <c r="D481">
        <v>1.5</v>
      </c>
      <c r="G481" s="51"/>
      <c r="M481">
        <v>9534.150390625</v>
      </c>
      <c r="N481">
        <v>643.3179931640625</v>
      </c>
      <c r="R481" s="49">
        <v>1</v>
      </c>
      <c r="U481" s="50">
        <v>0</v>
      </c>
      <c r="V481" s="50">
        <v>1</v>
      </c>
      <c r="W481" s="50">
        <v>0</v>
      </c>
      <c r="X481" s="50">
        <v>0.99999899999999997</v>
      </c>
      <c r="Y481" s="50">
        <v>0</v>
      </c>
      <c r="AA481" s="3">
        <v>640</v>
      </c>
      <c r="AD481" s="93" t="str">
        <f>REPLACE(INDEX(GroupVertices[Group], MATCH(Vertices[[#This Row],[Vertex]],GroupVertices[Vertex],0)),1,1,"")</f>
        <v>42</v>
      </c>
      <c r="AE481" s="2"/>
      <c r="AI481" s="3"/>
    </row>
    <row r="482" spans="1:35" x14ac:dyDescent="0.25">
      <c r="A482" s="1" t="s">
        <v>801</v>
      </c>
      <c r="D482">
        <v>1.6888888888888889</v>
      </c>
      <c r="G482" s="51"/>
      <c r="M482">
        <v>1325.6280517578125</v>
      </c>
      <c r="N482">
        <v>6562.1279296875</v>
      </c>
      <c r="R482" s="49">
        <v>2</v>
      </c>
      <c r="U482" s="50">
        <v>0</v>
      </c>
      <c r="V482" s="50">
        <v>5.4900000000000001E-4</v>
      </c>
      <c r="W482" s="50">
        <v>4.2700000000000002E-4</v>
      </c>
      <c r="X482" s="50">
        <v>0.44928000000000001</v>
      </c>
      <c r="Y482" s="50">
        <v>1</v>
      </c>
      <c r="AA482" s="3">
        <v>631</v>
      </c>
      <c r="AD482" s="93" t="str">
        <f>REPLACE(INDEX(GroupVertices[Group], MATCH(Vertices[[#This Row],[Vertex]],GroupVertices[Vertex],0)),1,1,"")</f>
        <v>1</v>
      </c>
      <c r="AE482" s="2"/>
      <c r="AI482" s="3"/>
    </row>
    <row r="483" spans="1:35" x14ac:dyDescent="0.25">
      <c r="A483" s="1" t="s">
        <v>812</v>
      </c>
      <c r="D483">
        <v>1.5</v>
      </c>
      <c r="G483" s="51"/>
      <c r="M483">
        <v>6436.8212890625</v>
      </c>
      <c r="N483">
        <v>3821.873046875</v>
      </c>
      <c r="R483" s="49">
        <v>1</v>
      </c>
      <c r="U483" s="50">
        <v>0</v>
      </c>
      <c r="V483" s="50">
        <v>3.6699999999999998E-4</v>
      </c>
      <c r="W483" s="50">
        <v>1.9999999999999999E-6</v>
      </c>
      <c r="X483" s="50">
        <v>0.36785499999999999</v>
      </c>
      <c r="Y483" s="50">
        <v>0</v>
      </c>
      <c r="AA483" s="3">
        <v>642</v>
      </c>
      <c r="AD483" s="93" t="str">
        <f>REPLACE(INDEX(GroupVertices[Group], MATCH(Vertices[[#This Row],[Vertex]],GroupVertices[Vertex],0)),1,1,"")</f>
        <v>1</v>
      </c>
      <c r="AE483" s="2"/>
      <c r="AI483" s="3"/>
    </row>
    <row r="484" spans="1:35" x14ac:dyDescent="0.25">
      <c r="A484" s="1" t="s">
        <v>280</v>
      </c>
      <c r="D484">
        <v>1.6888888888888889</v>
      </c>
      <c r="G484" s="51"/>
      <c r="M484">
        <v>3913.270751953125</v>
      </c>
      <c r="N484">
        <v>496.27389526367188</v>
      </c>
      <c r="R484" s="49">
        <v>2</v>
      </c>
      <c r="U484" s="50">
        <v>0</v>
      </c>
      <c r="V484" s="50">
        <v>0.5</v>
      </c>
      <c r="W484" s="50">
        <v>0</v>
      </c>
      <c r="X484" s="50">
        <v>0.99999899999999997</v>
      </c>
      <c r="Y484" s="50">
        <v>1</v>
      </c>
      <c r="AA484" s="3">
        <v>108</v>
      </c>
      <c r="AD484" s="93" t="str">
        <f>REPLACE(INDEX(GroupVertices[Group], MATCH(Vertices[[#This Row],[Vertex]],GroupVertices[Vertex],0)),1,1,"")</f>
        <v>26</v>
      </c>
      <c r="AE484" s="2"/>
      <c r="AI484" s="3"/>
    </row>
    <row r="485" spans="1:35" x14ac:dyDescent="0.25">
      <c r="A485" s="1" t="s">
        <v>811</v>
      </c>
      <c r="D485">
        <v>1.5</v>
      </c>
      <c r="G485" s="51"/>
      <c r="M485">
        <v>9534.150390625</v>
      </c>
      <c r="N485">
        <v>753.60107421875</v>
      </c>
      <c r="R485" s="49">
        <v>1</v>
      </c>
      <c r="U485" s="50">
        <v>0</v>
      </c>
      <c r="V485" s="50">
        <v>1</v>
      </c>
      <c r="W485" s="50">
        <v>0</v>
      </c>
      <c r="X485" s="50">
        <v>0.99999899999999997</v>
      </c>
      <c r="Y485" s="50">
        <v>0</v>
      </c>
      <c r="AA485" s="3">
        <v>641</v>
      </c>
      <c r="AD485" s="93" t="str">
        <f>REPLACE(INDEX(GroupVertices[Group], MATCH(Vertices[[#This Row],[Vertex]],GroupVertices[Vertex],0)),1,1,"")</f>
        <v>42</v>
      </c>
      <c r="AE485" s="2"/>
      <c r="AI485" s="3"/>
    </row>
    <row r="486" spans="1:35" x14ac:dyDescent="0.25">
      <c r="A486" s="1" t="s">
        <v>813</v>
      </c>
      <c r="D486">
        <v>1.5</v>
      </c>
      <c r="G486" s="51"/>
      <c r="M486">
        <v>9534.150390625</v>
      </c>
      <c r="N486">
        <v>235.27058410644531</v>
      </c>
      <c r="R486" s="49">
        <v>1</v>
      </c>
      <c r="U486" s="50">
        <v>0</v>
      </c>
      <c r="V486" s="50">
        <v>1</v>
      </c>
      <c r="W486" s="50">
        <v>0</v>
      </c>
      <c r="X486" s="50">
        <v>0.99999899999999997</v>
      </c>
      <c r="Y486" s="50">
        <v>0</v>
      </c>
      <c r="AA486" s="3">
        <v>643</v>
      </c>
      <c r="AD486" s="93" t="str">
        <f>REPLACE(INDEX(GroupVertices[Group], MATCH(Vertices[[#This Row],[Vertex]],GroupVertices[Vertex],0)),1,1,"")</f>
        <v>41</v>
      </c>
      <c r="AE486" s="2"/>
      <c r="AI486" s="3"/>
    </row>
    <row r="487" spans="1:35" x14ac:dyDescent="0.25">
      <c r="A487" s="1" t="s">
        <v>485</v>
      </c>
      <c r="D487">
        <v>2.822222222222222</v>
      </c>
      <c r="G487" s="51"/>
      <c r="M487">
        <v>4598.80615234375</v>
      </c>
      <c r="N487">
        <v>6656.892578125</v>
      </c>
      <c r="R487" s="49">
        <v>8</v>
      </c>
      <c r="U487" s="50">
        <v>936.26723100000004</v>
      </c>
      <c r="V487" s="50">
        <v>4.7199999999999998E-4</v>
      </c>
      <c r="W487" s="50">
        <v>5.0000000000000001E-4</v>
      </c>
      <c r="X487" s="50">
        <v>1.3402609999999999</v>
      </c>
      <c r="Y487" s="50">
        <v>0.6071428571428571</v>
      </c>
      <c r="AA487" s="3">
        <v>314</v>
      </c>
      <c r="AD487" s="93" t="str">
        <f>REPLACE(INDEX(GroupVertices[Group], MATCH(Vertices[[#This Row],[Vertex]],GroupVertices[Vertex],0)),1,1,"")</f>
        <v>1</v>
      </c>
      <c r="AE487" s="2"/>
      <c r="AI487" s="3"/>
    </row>
    <row r="488" spans="1:35" x14ac:dyDescent="0.25">
      <c r="A488" s="1" t="s">
        <v>554</v>
      </c>
      <c r="D488">
        <v>1.6888888888888889</v>
      </c>
      <c r="G488" s="51"/>
      <c r="M488">
        <v>5440.63232421875</v>
      </c>
      <c r="N488">
        <v>463.18896484375</v>
      </c>
      <c r="R488" s="49">
        <v>2</v>
      </c>
      <c r="U488" s="50">
        <v>0</v>
      </c>
      <c r="V488" s="50">
        <v>0.5</v>
      </c>
      <c r="W488" s="50">
        <v>0</v>
      </c>
      <c r="X488" s="50">
        <v>0.99999899999999997</v>
      </c>
      <c r="Y488" s="50">
        <v>1</v>
      </c>
      <c r="AA488" s="3">
        <v>383</v>
      </c>
      <c r="AD488" s="93" t="str">
        <f>REPLACE(INDEX(GroupVertices[Group], MATCH(Vertices[[#This Row],[Vertex]],GroupVertices[Vertex],0)),1,1,"")</f>
        <v>14</v>
      </c>
      <c r="AE488" s="2"/>
      <c r="AI488" s="3"/>
    </row>
    <row r="489" spans="1:35" x14ac:dyDescent="0.25">
      <c r="A489" s="1" t="s">
        <v>617</v>
      </c>
      <c r="D489">
        <v>2.4444444444444446</v>
      </c>
      <c r="G489" s="51"/>
      <c r="M489">
        <v>4443.5830078125</v>
      </c>
      <c r="N489">
        <v>7233.4345703125</v>
      </c>
      <c r="R489" s="49">
        <v>6</v>
      </c>
      <c r="U489" s="50">
        <v>0</v>
      </c>
      <c r="V489" s="50">
        <v>4.1800000000000002E-4</v>
      </c>
      <c r="W489" s="50">
        <v>4.8000000000000001E-4</v>
      </c>
      <c r="X489" s="50">
        <v>0.95501999999999998</v>
      </c>
      <c r="Y489" s="50">
        <v>1</v>
      </c>
      <c r="AA489" s="3">
        <v>446</v>
      </c>
      <c r="AD489" s="93" t="str">
        <f>REPLACE(INDEX(GroupVertices[Group], MATCH(Vertices[[#This Row],[Vertex]],GroupVertices[Vertex],0)),1,1,"")</f>
        <v>1</v>
      </c>
      <c r="AE489" s="2"/>
      <c r="AI489" s="3"/>
    </row>
    <row r="490" spans="1:35" x14ac:dyDescent="0.25">
      <c r="A490" s="1" t="s">
        <v>191</v>
      </c>
      <c r="D490">
        <v>1.6888888888888889</v>
      </c>
      <c r="G490" s="51"/>
      <c r="M490">
        <v>4667.46484375</v>
      </c>
      <c r="N490">
        <v>2139.491943359375</v>
      </c>
      <c r="R490" s="49">
        <v>2</v>
      </c>
      <c r="U490" s="50">
        <v>0</v>
      </c>
      <c r="V490" s="50">
        <v>0.5</v>
      </c>
      <c r="W490" s="50">
        <v>0</v>
      </c>
      <c r="X490" s="50">
        <v>0.99999899999999997</v>
      </c>
      <c r="Y490" s="50">
        <v>1</v>
      </c>
      <c r="AA490" s="3">
        <v>19</v>
      </c>
      <c r="AD490" s="93" t="str">
        <f>REPLACE(INDEX(GroupVertices[Group], MATCH(Vertices[[#This Row],[Vertex]],GroupVertices[Vertex],0)),1,1,"")</f>
        <v>24</v>
      </c>
      <c r="AE490" s="2"/>
      <c r="AI490" s="3"/>
    </row>
    <row r="491" spans="1:35" x14ac:dyDescent="0.25">
      <c r="A491" s="1" t="s">
        <v>578</v>
      </c>
      <c r="D491">
        <v>1.8777777777777778</v>
      </c>
      <c r="G491" s="51"/>
      <c r="M491">
        <v>789.45941162109375</v>
      </c>
      <c r="N491">
        <v>7690.31396484375</v>
      </c>
      <c r="R491" s="49">
        <v>3</v>
      </c>
      <c r="U491" s="50">
        <v>0</v>
      </c>
      <c r="V491" s="50">
        <v>3.9199999999999999E-4</v>
      </c>
      <c r="W491" s="50">
        <v>3.0000000000000001E-6</v>
      </c>
      <c r="X491" s="50">
        <v>0.77292499999999997</v>
      </c>
      <c r="Y491" s="50">
        <v>1</v>
      </c>
      <c r="AA491" s="3">
        <v>407</v>
      </c>
      <c r="AD491" s="93" t="str">
        <f>REPLACE(INDEX(GroupVertices[Group], MATCH(Vertices[[#This Row],[Vertex]],GroupVertices[Vertex],0)),1,1,"")</f>
        <v>1</v>
      </c>
      <c r="AE491" s="2"/>
      <c r="AI491" s="3"/>
    </row>
    <row r="492" spans="1:35" x14ac:dyDescent="0.25">
      <c r="A492" s="1" t="s">
        <v>815</v>
      </c>
      <c r="D492">
        <v>1.5</v>
      </c>
      <c r="G492" s="51"/>
      <c r="M492">
        <v>8822.6474609375</v>
      </c>
      <c r="N492">
        <v>643.3179931640625</v>
      </c>
      <c r="R492" s="49">
        <v>1</v>
      </c>
      <c r="U492" s="50">
        <v>0</v>
      </c>
      <c r="V492" s="50">
        <v>1</v>
      </c>
      <c r="W492" s="50">
        <v>0</v>
      </c>
      <c r="X492" s="50">
        <v>0.99999899999999997</v>
      </c>
      <c r="Y492" s="50">
        <v>0</v>
      </c>
      <c r="AA492" s="3">
        <v>645</v>
      </c>
      <c r="AD492" s="93" t="str">
        <f>REPLACE(INDEX(GroupVertices[Group], MATCH(Vertices[[#This Row],[Vertex]],GroupVertices[Vertex],0)),1,1,"")</f>
        <v>40</v>
      </c>
      <c r="AE492" s="2"/>
      <c r="AI492" s="3"/>
    </row>
    <row r="493" spans="1:35" x14ac:dyDescent="0.25">
      <c r="A493" s="1" t="s">
        <v>814</v>
      </c>
      <c r="D493">
        <v>1.5</v>
      </c>
      <c r="G493" s="51"/>
      <c r="M493">
        <v>9534.150390625</v>
      </c>
      <c r="N493">
        <v>352.9058837890625</v>
      </c>
      <c r="R493" s="49">
        <v>1</v>
      </c>
      <c r="U493" s="50">
        <v>0</v>
      </c>
      <c r="V493" s="50">
        <v>1</v>
      </c>
      <c r="W493" s="50">
        <v>0</v>
      </c>
      <c r="X493" s="50">
        <v>0.99999899999999997</v>
      </c>
      <c r="Y493" s="50">
        <v>0</v>
      </c>
      <c r="AA493" s="3">
        <v>644</v>
      </c>
      <c r="AD493" s="93" t="str">
        <f>REPLACE(INDEX(GroupVertices[Group], MATCH(Vertices[[#This Row],[Vertex]],GroupVertices[Vertex],0)),1,1,"")</f>
        <v>41</v>
      </c>
      <c r="AE493" s="2"/>
      <c r="AI493" s="3"/>
    </row>
    <row r="494" spans="1:35" x14ac:dyDescent="0.25">
      <c r="A494" s="1" t="s">
        <v>486</v>
      </c>
      <c r="D494">
        <v>2.6333333333333333</v>
      </c>
      <c r="G494" s="51"/>
      <c r="M494">
        <v>4509.8662109375</v>
      </c>
      <c r="N494">
        <v>7081.5693359375</v>
      </c>
      <c r="R494" s="49">
        <v>7</v>
      </c>
      <c r="U494" s="50">
        <v>461.26723099999998</v>
      </c>
      <c r="V494" s="50">
        <v>4.7100000000000001E-4</v>
      </c>
      <c r="W494" s="50">
        <v>4.9799999999999996E-4</v>
      </c>
      <c r="X494" s="50">
        <v>1.10049</v>
      </c>
      <c r="Y494" s="50">
        <v>0.80952380952380953</v>
      </c>
      <c r="AA494" s="3">
        <v>315</v>
      </c>
      <c r="AD494" s="93" t="str">
        <f>REPLACE(INDEX(GroupVertices[Group], MATCH(Vertices[[#This Row],[Vertex]],GroupVertices[Vertex],0)),1,1,"")</f>
        <v>1</v>
      </c>
      <c r="AE494" s="2"/>
      <c r="AI494" s="3"/>
    </row>
    <row r="495" spans="1:35" x14ac:dyDescent="0.25">
      <c r="A495" s="1" t="s">
        <v>816</v>
      </c>
      <c r="D495">
        <v>1.5</v>
      </c>
      <c r="G495" s="51"/>
      <c r="M495">
        <v>8822.6474609375</v>
      </c>
      <c r="N495">
        <v>753.60107421875</v>
      </c>
      <c r="R495" s="49">
        <v>1</v>
      </c>
      <c r="U495" s="50">
        <v>0</v>
      </c>
      <c r="V495" s="50">
        <v>1</v>
      </c>
      <c r="W495" s="50">
        <v>0</v>
      </c>
      <c r="X495" s="50">
        <v>0.99999899999999997</v>
      </c>
      <c r="Y495" s="50">
        <v>0</v>
      </c>
      <c r="AA495" s="3">
        <v>646</v>
      </c>
      <c r="AD495" s="93" t="str">
        <f>REPLACE(INDEX(GroupVertices[Group], MATCH(Vertices[[#This Row],[Vertex]],GroupVertices[Vertex],0)),1,1,"")</f>
        <v>40</v>
      </c>
      <c r="AE495" s="2"/>
      <c r="AI495" s="3"/>
    </row>
    <row r="496" spans="1:35" x14ac:dyDescent="0.25">
      <c r="A496" s="1" t="s">
        <v>769</v>
      </c>
      <c r="D496">
        <v>1.5</v>
      </c>
      <c r="G496" s="51"/>
      <c r="M496">
        <v>9044.646484375</v>
      </c>
      <c r="N496">
        <v>7103.0595703125</v>
      </c>
      <c r="R496" s="49">
        <v>1</v>
      </c>
      <c r="U496" s="50">
        <v>0</v>
      </c>
      <c r="V496" s="50">
        <v>4.6099999999999998E-4</v>
      </c>
      <c r="W496" s="50">
        <v>3.6000000000000001E-5</v>
      </c>
      <c r="X496" s="50">
        <v>0.34932999999999997</v>
      </c>
      <c r="Y496" s="50">
        <v>0</v>
      </c>
      <c r="AA496" s="3">
        <v>600</v>
      </c>
      <c r="AD496" s="93" t="str">
        <f>REPLACE(INDEX(GroupVertices[Group], MATCH(Vertices[[#This Row],[Vertex]],GroupVertices[Vertex],0)),1,1,"")</f>
        <v>1</v>
      </c>
      <c r="AE496" s="2"/>
      <c r="AI496" s="3"/>
    </row>
    <row r="497" spans="1:35" x14ac:dyDescent="0.25">
      <c r="A497" s="1" t="s">
        <v>484</v>
      </c>
      <c r="D497">
        <v>2.2555555555555555</v>
      </c>
      <c r="G497" s="51"/>
      <c r="M497">
        <v>6022.6689453125</v>
      </c>
      <c r="N497">
        <v>6924.896484375</v>
      </c>
      <c r="R497" s="49">
        <v>5</v>
      </c>
      <c r="U497" s="50">
        <v>41.343114</v>
      </c>
      <c r="V497" s="50">
        <v>4.4700000000000002E-4</v>
      </c>
      <c r="W497" s="50">
        <v>7.8999999999999996E-5</v>
      </c>
      <c r="X497" s="50">
        <v>1.0888979999999999</v>
      </c>
      <c r="Y497" s="50">
        <v>0.6</v>
      </c>
      <c r="AA497" s="3">
        <v>313</v>
      </c>
      <c r="AD497" s="93" t="str">
        <f>REPLACE(INDEX(GroupVertices[Group], MATCH(Vertices[[#This Row],[Vertex]],GroupVertices[Vertex],0)),1,1,"")</f>
        <v>1</v>
      </c>
      <c r="AE497" s="2"/>
      <c r="AI497" s="3"/>
    </row>
    <row r="498" spans="1:35" x14ac:dyDescent="0.25">
      <c r="A498" s="1" t="s">
        <v>311</v>
      </c>
      <c r="D498">
        <v>2.0666666666666664</v>
      </c>
      <c r="G498" s="51"/>
      <c r="M498">
        <v>614.27996826171875</v>
      </c>
      <c r="N498">
        <v>176.47178649902344</v>
      </c>
      <c r="R498" s="49">
        <v>4</v>
      </c>
      <c r="U498" s="50">
        <v>0</v>
      </c>
      <c r="V498" s="50">
        <v>0.1</v>
      </c>
      <c r="W498" s="50">
        <v>0</v>
      </c>
      <c r="X498" s="50">
        <v>1.0727899999999999</v>
      </c>
      <c r="Y498" s="50">
        <v>1</v>
      </c>
      <c r="AA498" s="3">
        <v>139</v>
      </c>
      <c r="AD498" s="93" t="str">
        <f>REPLACE(INDEX(GroupVertices[Group], MATCH(Vertices[[#This Row],[Vertex]],GroupVertices[Vertex],0)),1,1,"")</f>
        <v>5</v>
      </c>
      <c r="AE498" s="2"/>
      <c r="AI498" s="3"/>
    </row>
    <row r="499" spans="1:35" x14ac:dyDescent="0.25">
      <c r="A499" s="1" t="s">
        <v>611</v>
      </c>
      <c r="D499">
        <v>1.8777777777777778</v>
      </c>
      <c r="G499" s="51"/>
      <c r="M499">
        <v>4556.08203125</v>
      </c>
      <c r="N499">
        <v>7197.75537109375</v>
      </c>
      <c r="R499" s="49">
        <v>3</v>
      </c>
      <c r="U499" s="50">
        <v>145.74509900000001</v>
      </c>
      <c r="V499" s="50">
        <v>4.64E-4</v>
      </c>
      <c r="W499" s="50">
        <v>2.5000000000000001E-5</v>
      </c>
      <c r="X499" s="50">
        <v>0.76775899999999997</v>
      </c>
      <c r="Y499" s="50">
        <v>0.66666666666666663</v>
      </c>
      <c r="AA499" s="3">
        <v>440</v>
      </c>
      <c r="AD499" s="93" t="str">
        <f>REPLACE(INDEX(GroupVertices[Group], MATCH(Vertices[[#This Row],[Vertex]],GroupVertices[Vertex],0)),1,1,"")</f>
        <v>1</v>
      </c>
      <c r="AE499" s="2"/>
      <c r="AI499" s="3"/>
    </row>
    <row r="500" spans="1:35" x14ac:dyDescent="0.25">
      <c r="A500" s="1" t="s">
        <v>638</v>
      </c>
      <c r="D500">
        <v>1.5</v>
      </c>
      <c r="G500" s="51"/>
      <c r="M500">
        <v>7944.69873046875</v>
      </c>
      <c r="N500">
        <v>6118.3779296875</v>
      </c>
      <c r="R500" s="49">
        <v>1</v>
      </c>
      <c r="U500" s="50">
        <v>0</v>
      </c>
      <c r="V500" s="50">
        <v>3.79E-4</v>
      </c>
      <c r="W500" s="50">
        <v>1.9999999999999999E-6</v>
      </c>
      <c r="X500" s="50">
        <v>0.48646899999999998</v>
      </c>
      <c r="Y500" s="50">
        <v>0</v>
      </c>
      <c r="AA500" s="3">
        <v>467</v>
      </c>
      <c r="AD500" s="93" t="str">
        <f>REPLACE(INDEX(GroupVertices[Group], MATCH(Vertices[[#This Row],[Vertex]],GroupVertices[Vertex],0)),1,1,"")</f>
        <v>1</v>
      </c>
      <c r="AE500" s="2"/>
      <c r="AI500" s="3"/>
    </row>
    <row r="501" spans="1:35" x14ac:dyDescent="0.25">
      <c r="A501" s="1" t="s">
        <v>349</v>
      </c>
      <c r="D501">
        <v>1.6888888888888889</v>
      </c>
      <c r="G501" s="51"/>
      <c r="M501">
        <v>8062.39453125</v>
      </c>
      <c r="N501">
        <v>8746.1044921875</v>
      </c>
      <c r="R501" s="49">
        <v>2</v>
      </c>
      <c r="U501" s="50">
        <v>0</v>
      </c>
      <c r="V501" s="50">
        <v>3.57E-4</v>
      </c>
      <c r="W501" s="50">
        <v>2.0599999999999999E-4</v>
      </c>
      <c r="X501" s="50">
        <v>0.68437499999999996</v>
      </c>
      <c r="Y501" s="50">
        <v>1</v>
      </c>
      <c r="AA501" s="3">
        <v>177</v>
      </c>
      <c r="AD501" s="93" t="str">
        <f>REPLACE(INDEX(GroupVertices[Group], MATCH(Vertices[[#This Row],[Vertex]],GroupVertices[Vertex],0)),1,1,"")</f>
        <v>1</v>
      </c>
      <c r="AE501" s="2"/>
      <c r="AI501" s="3"/>
    </row>
    <row r="502" spans="1:35" x14ac:dyDescent="0.25">
      <c r="A502" s="1" t="s">
        <v>429</v>
      </c>
      <c r="D502">
        <v>1.5</v>
      </c>
      <c r="G502" s="51"/>
      <c r="M502">
        <v>8111.14306640625</v>
      </c>
      <c r="N502">
        <v>753.60107421875</v>
      </c>
      <c r="R502" s="49">
        <v>1</v>
      </c>
      <c r="U502" s="50">
        <v>0</v>
      </c>
      <c r="V502" s="50">
        <v>1</v>
      </c>
      <c r="W502" s="50">
        <v>0</v>
      </c>
      <c r="X502" s="50">
        <v>0.99999899999999997</v>
      </c>
      <c r="Y502" s="50">
        <v>0</v>
      </c>
      <c r="AA502" s="3">
        <v>258</v>
      </c>
      <c r="AD502" s="93" t="str">
        <f>REPLACE(INDEX(GroupVertices[Group], MATCH(Vertices[[#This Row],[Vertex]],GroupVertices[Vertex],0)),1,1,"")</f>
        <v>44</v>
      </c>
      <c r="AE502" s="2"/>
      <c r="AI502" s="3"/>
    </row>
    <row r="503" spans="1:35" x14ac:dyDescent="0.25">
      <c r="A503" s="1" t="s">
        <v>350</v>
      </c>
      <c r="D503">
        <v>1.5</v>
      </c>
      <c r="G503" s="51"/>
      <c r="M503">
        <v>4983.89111328125</v>
      </c>
      <c r="N503">
        <v>8916.6826171875</v>
      </c>
      <c r="R503" s="49">
        <v>1</v>
      </c>
      <c r="U503" s="50">
        <v>0</v>
      </c>
      <c r="V503" s="50">
        <v>3.57E-4</v>
      </c>
      <c r="W503" s="50">
        <v>1.93E-4</v>
      </c>
      <c r="X503" s="50">
        <v>0.39351599999999998</v>
      </c>
      <c r="Y503" s="50">
        <v>0</v>
      </c>
      <c r="AA503" s="3">
        <v>178</v>
      </c>
      <c r="AD503" s="93" t="str">
        <f>REPLACE(INDEX(GroupVertices[Group], MATCH(Vertices[[#This Row],[Vertex]],GroupVertices[Vertex],0)),1,1,"")</f>
        <v>1</v>
      </c>
      <c r="AE503" s="2"/>
      <c r="AI503" s="3"/>
    </row>
    <row r="504" spans="1:35" x14ac:dyDescent="0.25">
      <c r="A504" s="1" t="s">
        <v>362</v>
      </c>
      <c r="D504">
        <v>3.0111111111111111</v>
      </c>
      <c r="G504" s="51"/>
      <c r="M504">
        <v>5789.806640625</v>
      </c>
      <c r="N504">
        <v>6077.0078125</v>
      </c>
      <c r="R504" s="49">
        <v>9</v>
      </c>
      <c r="U504" s="50">
        <v>1301.062711</v>
      </c>
      <c r="V504" s="50">
        <v>5.04E-4</v>
      </c>
      <c r="W504" s="50">
        <v>1.18E-4</v>
      </c>
      <c r="X504" s="50">
        <v>1.907268</v>
      </c>
      <c r="Y504" s="50">
        <v>0.25</v>
      </c>
      <c r="AA504" s="3">
        <v>190</v>
      </c>
      <c r="AD504" s="93" t="str">
        <f>REPLACE(INDEX(GroupVertices[Group], MATCH(Vertices[[#This Row],[Vertex]],GroupVertices[Vertex],0)),1,1,"")</f>
        <v>1</v>
      </c>
      <c r="AE504" s="2"/>
      <c r="AI504" s="3"/>
    </row>
    <row r="505" spans="1:35" x14ac:dyDescent="0.25">
      <c r="A505" s="1" t="s">
        <v>501</v>
      </c>
      <c r="D505">
        <v>1.5</v>
      </c>
      <c r="G505" s="51"/>
      <c r="M505">
        <v>4667.46484375</v>
      </c>
      <c r="N505">
        <v>1021.9566040039063</v>
      </c>
      <c r="R505" s="49">
        <v>1</v>
      </c>
      <c r="U505" s="50">
        <v>0</v>
      </c>
      <c r="V505" s="50">
        <v>0.33333299999999999</v>
      </c>
      <c r="W505" s="50">
        <v>0</v>
      </c>
      <c r="X505" s="50">
        <v>0.77027000000000001</v>
      </c>
      <c r="Y505" s="50">
        <v>0</v>
      </c>
      <c r="AA505" s="3">
        <v>330</v>
      </c>
      <c r="AD505" s="93" t="str">
        <f>REPLACE(INDEX(GroupVertices[Group], MATCH(Vertices[[#This Row],[Vertex]],GroupVertices[Vertex],0)),1,1,"")</f>
        <v>30</v>
      </c>
      <c r="AE505" s="2"/>
      <c r="AI505" s="3"/>
    </row>
    <row r="506" spans="1:35" x14ac:dyDescent="0.25">
      <c r="A506" s="1" t="s">
        <v>794</v>
      </c>
      <c r="D506">
        <v>1.8777777777777778</v>
      </c>
      <c r="G506" s="51"/>
      <c r="M506">
        <v>5838.61572265625</v>
      </c>
      <c r="N506">
        <v>8497.6328125</v>
      </c>
      <c r="R506" s="49">
        <v>3</v>
      </c>
      <c r="U506" s="50">
        <v>0</v>
      </c>
      <c r="V506" s="50">
        <v>4.7800000000000002E-4</v>
      </c>
      <c r="W506" s="50">
        <v>1.3100000000000001E-4</v>
      </c>
      <c r="X506" s="50">
        <v>0.65979900000000002</v>
      </c>
      <c r="Y506" s="50">
        <v>1</v>
      </c>
      <c r="AA506" s="3">
        <v>550</v>
      </c>
      <c r="AD506" s="93" t="str">
        <f>REPLACE(INDEX(GroupVertices[Group], MATCH(Vertices[[#This Row],[Vertex]],GroupVertices[Vertex],0)),1,1,"")</f>
        <v>1</v>
      </c>
      <c r="AE506" s="2"/>
      <c r="AI506" s="3"/>
    </row>
    <row r="507" spans="1:35" x14ac:dyDescent="0.25">
      <c r="A507" s="1" t="s">
        <v>817</v>
      </c>
      <c r="D507">
        <v>1.5</v>
      </c>
      <c r="G507" s="51"/>
      <c r="M507">
        <v>643.374755859375</v>
      </c>
      <c r="N507">
        <v>8118.8564453125</v>
      </c>
      <c r="R507" s="49">
        <v>1</v>
      </c>
      <c r="U507" s="50">
        <v>0</v>
      </c>
      <c r="V507" s="50">
        <v>3.2899999999999997E-4</v>
      </c>
      <c r="W507" s="50">
        <v>9.9999999999999995E-7</v>
      </c>
      <c r="X507" s="50">
        <v>0.50690299999999999</v>
      </c>
      <c r="Y507" s="50">
        <v>0</v>
      </c>
      <c r="AA507" s="3">
        <v>647</v>
      </c>
      <c r="AD507" s="93" t="str">
        <f>REPLACE(INDEX(GroupVertices[Group], MATCH(Vertices[[#This Row],[Vertex]],GroupVertices[Vertex],0)),1,1,"")</f>
        <v>1</v>
      </c>
      <c r="AE507" s="2"/>
      <c r="AI507" s="3"/>
    </row>
    <row r="508" spans="1:35" x14ac:dyDescent="0.25">
      <c r="A508" s="1" t="s">
        <v>672</v>
      </c>
      <c r="D508">
        <v>1.8777777777777778</v>
      </c>
      <c r="G508" s="51"/>
      <c r="M508">
        <v>2807.7041015625</v>
      </c>
      <c r="N508">
        <v>5310.7490234375</v>
      </c>
      <c r="R508" s="49">
        <v>3</v>
      </c>
      <c r="U508" s="50">
        <v>475</v>
      </c>
      <c r="V508" s="50">
        <v>3.8000000000000002E-4</v>
      </c>
      <c r="W508" s="50">
        <v>2.03E-4</v>
      </c>
      <c r="X508" s="50">
        <v>1.0019720000000001</v>
      </c>
      <c r="Y508" s="50">
        <v>0.33333333333333331</v>
      </c>
      <c r="AA508" s="3">
        <v>501</v>
      </c>
      <c r="AD508" s="93" t="str">
        <f>REPLACE(INDEX(GroupVertices[Group], MATCH(Vertices[[#This Row],[Vertex]],GroupVertices[Vertex],0)),1,1,"")</f>
        <v>1</v>
      </c>
      <c r="AE508" s="2"/>
      <c r="AI508" s="3"/>
    </row>
    <row r="509" spans="1:35" x14ac:dyDescent="0.25">
      <c r="A509" s="1" t="s">
        <v>316</v>
      </c>
      <c r="D509">
        <v>2.6333333333333333</v>
      </c>
      <c r="G509" s="51"/>
      <c r="M509">
        <v>7159.70654296875</v>
      </c>
      <c r="N509">
        <v>5827.13916015625</v>
      </c>
      <c r="R509" s="49">
        <v>7</v>
      </c>
      <c r="U509" s="50">
        <v>2816.875665</v>
      </c>
      <c r="V509" s="50">
        <v>5.3700000000000004E-4</v>
      </c>
      <c r="W509" s="50">
        <v>4.3199999999999998E-4</v>
      </c>
      <c r="X509" s="50">
        <v>1.815509</v>
      </c>
      <c r="Y509" s="50">
        <v>4.7619047619047616E-2</v>
      </c>
      <c r="AA509" s="3">
        <v>144</v>
      </c>
      <c r="AD509" s="93" t="str">
        <f>REPLACE(INDEX(GroupVertices[Group], MATCH(Vertices[[#This Row],[Vertex]],GroupVertices[Vertex],0)),1,1,"")</f>
        <v>1</v>
      </c>
      <c r="AE509" s="2"/>
      <c r="AI509" s="3"/>
    </row>
    <row r="510" spans="1:35" x14ac:dyDescent="0.25">
      <c r="A510" s="1" t="s">
        <v>543</v>
      </c>
      <c r="D510">
        <v>1.6888888888888889</v>
      </c>
      <c r="G510" s="51"/>
      <c r="M510">
        <v>849.7783203125</v>
      </c>
      <c r="N510">
        <v>5937.59130859375</v>
      </c>
      <c r="R510" s="49">
        <v>2</v>
      </c>
      <c r="U510" s="50">
        <v>0</v>
      </c>
      <c r="V510" s="50">
        <v>3.9300000000000001E-4</v>
      </c>
      <c r="W510" s="50">
        <v>2.5999999999999998E-5</v>
      </c>
      <c r="X510" s="50">
        <v>0.68467900000000004</v>
      </c>
      <c r="Y510" s="50">
        <v>1</v>
      </c>
      <c r="AA510" s="3">
        <v>372</v>
      </c>
      <c r="AD510" s="93" t="str">
        <f>REPLACE(INDEX(GroupVertices[Group], MATCH(Vertices[[#This Row],[Vertex]],GroupVertices[Vertex],0)),1,1,"")</f>
        <v>1</v>
      </c>
      <c r="AE510" s="2"/>
      <c r="AI510" s="3"/>
    </row>
    <row r="511" spans="1:35" x14ac:dyDescent="0.25">
      <c r="A511" s="1" t="s">
        <v>818</v>
      </c>
      <c r="D511">
        <v>1.5</v>
      </c>
      <c r="G511" s="51"/>
      <c r="M511">
        <v>4401.8369140625</v>
      </c>
      <c r="N511">
        <v>1580.7242431640625</v>
      </c>
      <c r="R511" s="49">
        <v>1</v>
      </c>
      <c r="U511" s="50">
        <v>0</v>
      </c>
      <c r="V511" s="50">
        <v>0.33333299999999999</v>
      </c>
      <c r="W511" s="50">
        <v>0</v>
      </c>
      <c r="X511" s="50">
        <v>0.77027000000000001</v>
      </c>
      <c r="Y511" s="50">
        <v>0</v>
      </c>
      <c r="AA511" s="3">
        <v>648</v>
      </c>
      <c r="AD511" s="93" t="str">
        <f>REPLACE(INDEX(GroupVertices[Group], MATCH(Vertices[[#This Row],[Vertex]],GroupVertices[Vertex],0)),1,1,"")</f>
        <v>29</v>
      </c>
      <c r="AE511" s="2"/>
      <c r="AI511" s="3"/>
    </row>
    <row r="512" spans="1:35" x14ac:dyDescent="0.25">
      <c r="A512" s="1" t="s">
        <v>675</v>
      </c>
      <c r="D512">
        <v>1.5</v>
      </c>
      <c r="G512" s="51"/>
      <c r="M512">
        <v>2371.675537109375</v>
      </c>
      <c r="N512">
        <v>1134.480712890625</v>
      </c>
      <c r="R512" s="49">
        <v>1</v>
      </c>
      <c r="U512" s="50">
        <v>0</v>
      </c>
      <c r="V512" s="50">
        <v>0.1</v>
      </c>
      <c r="W512" s="50">
        <v>0</v>
      </c>
      <c r="X512" s="50">
        <v>0.46079500000000001</v>
      </c>
      <c r="Y512" s="50">
        <v>0</v>
      </c>
      <c r="AA512" s="3">
        <v>504</v>
      </c>
      <c r="AD512" s="93" t="str">
        <f>REPLACE(INDEX(GroupVertices[Group], MATCH(Vertices[[#This Row],[Vertex]],GroupVertices[Vertex],0)),1,1,"")</f>
        <v>6</v>
      </c>
      <c r="AE512" s="2"/>
      <c r="AI512" s="3"/>
    </row>
    <row r="513" spans="1:35" x14ac:dyDescent="0.25">
      <c r="A513" s="1" t="s">
        <v>819</v>
      </c>
      <c r="D513">
        <v>1.5</v>
      </c>
      <c r="G513" s="51"/>
      <c r="M513">
        <v>352.11810302734375</v>
      </c>
      <c r="N513">
        <v>6843.1220703125</v>
      </c>
      <c r="R513" s="49">
        <v>1</v>
      </c>
      <c r="U513" s="50">
        <v>0</v>
      </c>
      <c r="V513" s="50">
        <v>4.0200000000000001E-4</v>
      </c>
      <c r="W513" s="50">
        <v>7.9999999999999996E-6</v>
      </c>
      <c r="X513" s="50">
        <v>0.45760800000000001</v>
      </c>
      <c r="Y513" s="50">
        <v>0</v>
      </c>
      <c r="AA513" s="3">
        <v>649</v>
      </c>
      <c r="AD513" s="93" t="str">
        <f>REPLACE(INDEX(GroupVertices[Group], MATCH(Vertices[[#This Row],[Vertex]],GroupVertices[Vertex],0)),1,1,"")</f>
        <v>1</v>
      </c>
      <c r="AE513" s="2"/>
      <c r="AI513" s="3"/>
    </row>
    <row r="514" spans="1:35" x14ac:dyDescent="0.25">
      <c r="A514" s="1" t="s">
        <v>205</v>
      </c>
      <c r="D514">
        <v>4.9000000000000004</v>
      </c>
      <c r="G514" s="51"/>
      <c r="M514">
        <v>5911.2890625</v>
      </c>
      <c r="N514">
        <v>6469.83154296875</v>
      </c>
      <c r="R514" s="49">
        <v>19</v>
      </c>
      <c r="U514" s="50">
        <v>4222.1178300000001</v>
      </c>
      <c r="V514" s="50">
        <v>6.4099999999999997E-4</v>
      </c>
      <c r="W514" s="50">
        <v>7.1879999999999999E-3</v>
      </c>
      <c r="X514" s="50">
        <v>3.3497680000000001</v>
      </c>
      <c r="Y514" s="50">
        <v>0.23391812865497075</v>
      </c>
      <c r="AA514" s="3">
        <v>33</v>
      </c>
      <c r="AD514" s="93" t="str">
        <f>REPLACE(INDEX(GroupVertices[Group], MATCH(Vertices[[#This Row],[Vertex]],GroupVertices[Vertex],0)),1,1,"")</f>
        <v>1</v>
      </c>
      <c r="AE514" s="2"/>
      <c r="AI514" s="3"/>
    </row>
    <row r="515" spans="1:35" x14ac:dyDescent="0.25">
      <c r="A515" s="1" t="s">
        <v>785</v>
      </c>
      <c r="D515">
        <v>1.6888888888888889</v>
      </c>
      <c r="G515" s="51"/>
      <c r="M515">
        <v>3657.12939453125</v>
      </c>
      <c r="N515">
        <v>1088.12646484375</v>
      </c>
      <c r="R515" s="49">
        <v>2</v>
      </c>
      <c r="U515" s="50">
        <v>0</v>
      </c>
      <c r="V515" s="50">
        <v>0.5</v>
      </c>
      <c r="W515" s="50">
        <v>0</v>
      </c>
      <c r="X515" s="50">
        <v>0.99999899999999997</v>
      </c>
      <c r="Y515" s="50">
        <v>1</v>
      </c>
      <c r="AA515" s="3">
        <v>616</v>
      </c>
      <c r="AD515" s="93" t="str">
        <f>REPLACE(INDEX(GroupVertices[Group], MATCH(Vertices[[#This Row],[Vertex]],GroupVertices[Vertex],0)),1,1,"")</f>
        <v>25</v>
      </c>
      <c r="AE515" s="2"/>
      <c r="AI515" s="3"/>
    </row>
    <row r="516" spans="1:35" x14ac:dyDescent="0.25">
      <c r="A516" s="1" t="s">
        <v>803</v>
      </c>
      <c r="D516">
        <v>1.5</v>
      </c>
      <c r="G516" s="51"/>
      <c r="M516">
        <v>9026.2744140625</v>
      </c>
      <c r="N516">
        <v>5176.17919921875</v>
      </c>
      <c r="R516" s="49">
        <v>1</v>
      </c>
      <c r="U516" s="50">
        <v>0</v>
      </c>
      <c r="V516" s="50">
        <v>4.7399999999999997E-4</v>
      </c>
      <c r="W516" s="50">
        <v>5.3000000000000001E-5</v>
      </c>
      <c r="X516" s="50">
        <v>0.33787</v>
      </c>
      <c r="Y516" s="50">
        <v>0</v>
      </c>
      <c r="AA516" s="3">
        <v>633</v>
      </c>
      <c r="AD516" s="93" t="str">
        <f>REPLACE(INDEX(GroupVertices[Group], MATCH(Vertices[[#This Row],[Vertex]],GroupVertices[Vertex],0)),1,1,"")</f>
        <v>1</v>
      </c>
      <c r="AE516" s="2"/>
      <c r="AI516" s="3"/>
    </row>
    <row r="517" spans="1:35" x14ac:dyDescent="0.25">
      <c r="A517" s="1" t="s">
        <v>800</v>
      </c>
      <c r="D517">
        <v>1.6888888888888889</v>
      </c>
      <c r="G517" s="51"/>
      <c r="M517">
        <v>6614.48583984375</v>
      </c>
      <c r="N517">
        <v>4432.40966796875</v>
      </c>
      <c r="R517" s="49">
        <v>2</v>
      </c>
      <c r="U517" s="50">
        <v>0</v>
      </c>
      <c r="V517" s="50">
        <v>4.26E-4</v>
      </c>
      <c r="W517" s="50">
        <v>2.0000000000000002E-5</v>
      </c>
      <c r="X517" s="50">
        <v>0.540933</v>
      </c>
      <c r="Y517" s="50">
        <v>1</v>
      </c>
      <c r="AA517" s="3">
        <v>630</v>
      </c>
      <c r="AD517" s="93" t="str">
        <f>REPLACE(INDEX(GroupVertices[Group], MATCH(Vertices[[#This Row],[Vertex]],GroupVertices[Vertex],0)),1,1,"")</f>
        <v>1</v>
      </c>
      <c r="AE517" s="2"/>
      <c r="AI517" s="3"/>
    </row>
    <row r="518" spans="1:35" x14ac:dyDescent="0.25">
      <c r="A518" s="1" t="s">
        <v>698</v>
      </c>
      <c r="D518">
        <v>1.6888888888888889</v>
      </c>
      <c r="G518" s="51"/>
      <c r="M518">
        <v>6218.54296875</v>
      </c>
      <c r="N518">
        <v>463.18896484375</v>
      </c>
      <c r="R518" s="49">
        <v>2</v>
      </c>
      <c r="U518" s="50">
        <v>0</v>
      </c>
      <c r="V518" s="50">
        <v>0.5</v>
      </c>
      <c r="W518" s="50">
        <v>0</v>
      </c>
      <c r="X518" s="50">
        <v>0.99999899999999997</v>
      </c>
      <c r="Y518" s="50">
        <v>1</v>
      </c>
      <c r="AA518" s="3">
        <v>527</v>
      </c>
      <c r="AD518" s="93" t="str">
        <f>REPLACE(INDEX(GroupVertices[Group], MATCH(Vertices[[#This Row],[Vertex]],GroupVertices[Vertex],0)),1,1,"")</f>
        <v>19</v>
      </c>
      <c r="AE518" s="2"/>
      <c r="AI518" s="3"/>
    </row>
    <row r="519" spans="1:35" x14ac:dyDescent="0.25">
      <c r="A519" s="1" t="s">
        <v>314</v>
      </c>
      <c r="D519">
        <v>1.6888888888888889</v>
      </c>
      <c r="G519" s="51"/>
      <c r="M519">
        <v>1896.753662109375</v>
      </c>
      <c r="N519">
        <v>8713.2353515625</v>
      </c>
      <c r="R519" s="49">
        <v>2</v>
      </c>
      <c r="U519" s="50">
        <v>0</v>
      </c>
      <c r="V519" s="50">
        <v>4.7399999999999997E-4</v>
      </c>
      <c r="W519" s="50">
        <v>3.1000000000000001E-5</v>
      </c>
      <c r="X519" s="50">
        <v>0.58499699999999999</v>
      </c>
      <c r="Y519" s="50">
        <v>1</v>
      </c>
      <c r="AA519" s="3">
        <v>142</v>
      </c>
      <c r="AD519" s="93" t="str">
        <f>REPLACE(INDEX(GroupVertices[Group], MATCH(Vertices[[#This Row],[Vertex]],GroupVertices[Vertex],0)),1,1,"")</f>
        <v>1</v>
      </c>
      <c r="AE519" s="2"/>
      <c r="AI519" s="3"/>
    </row>
    <row r="520" spans="1:35" x14ac:dyDescent="0.25">
      <c r="A520" s="1" t="s">
        <v>487</v>
      </c>
      <c r="D520">
        <v>2.6333333333333333</v>
      </c>
      <c r="G520" s="51"/>
      <c r="M520">
        <v>4161.236328125</v>
      </c>
      <c r="N520">
        <v>7450.28662109375</v>
      </c>
      <c r="R520" s="49">
        <v>7</v>
      </c>
      <c r="U520" s="50">
        <v>461.26723099999998</v>
      </c>
      <c r="V520" s="50">
        <v>4.7100000000000001E-4</v>
      </c>
      <c r="W520" s="50">
        <v>4.9799999999999996E-4</v>
      </c>
      <c r="X520" s="50">
        <v>1.10049</v>
      </c>
      <c r="Y520" s="50">
        <v>0.80952380952380953</v>
      </c>
      <c r="AA520" s="3">
        <v>316</v>
      </c>
      <c r="AD520" s="93" t="str">
        <f>REPLACE(INDEX(GroupVertices[Group], MATCH(Vertices[[#This Row],[Vertex]],GroupVertices[Vertex],0)),1,1,"")</f>
        <v>1</v>
      </c>
      <c r="AE520" s="2"/>
      <c r="AI520" s="3"/>
    </row>
    <row r="521" spans="1:35" x14ac:dyDescent="0.25">
      <c r="A521" s="1" t="s">
        <v>824</v>
      </c>
      <c r="D521">
        <v>1.6888888888888889</v>
      </c>
      <c r="G521" s="51"/>
      <c r="M521">
        <v>1770.7586669921875</v>
      </c>
      <c r="N521">
        <v>4988.1865234375</v>
      </c>
      <c r="R521" s="49">
        <v>2</v>
      </c>
      <c r="U521" s="50">
        <v>0</v>
      </c>
      <c r="V521" s="50">
        <v>3.3799999999999998E-4</v>
      </c>
      <c r="W521" s="50">
        <v>4.3999999999999999E-5</v>
      </c>
      <c r="X521" s="50">
        <v>0.58771399999999996</v>
      </c>
      <c r="Y521" s="50">
        <v>1</v>
      </c>
      <c r="AA521" s="3">
        <v>654</v>
      </c>
      <c r="AD521" s="93" t="str">
        <f>REPLACE(INDEX(GroupVertices[Group], MATCH(Vertices[[#This Row],[Vertex]],GroupVertices[Vertex],0)),1,1,"")</f>
        <v>1</v>
      </c>
      <c r="AE521" s="2"/>
      <c r="AI521" s="3"/>
    </row>
    <row r="522" spans="1:35" x14ac:dyDescent="0.25">
      <c r="A522" s="1" t="s">
        <v>556</v>
      </c>
      <c r="D522">
        <v>1.8777777777777778</v>
      </c>
      <c r="G522" s="51"/>
      <c r="M522">
        <v>3301.373779296875</v>
      </c>
      <c r="N522">
        <v>1119.2252197265625</v>
      </c>
      <c r="R522" s="49">
        <v>3</v>
      </c>
      <c r="U522" s="50">
        <v>2</v>
      </c>
      <c r="V522" s="50">
        <v>0.33333299999999999</v>
      </c>
      <c r="W522" s="50">
        <v>0</v>
      </c>
      <c r="X522" s="50">
        <v>1.466942</v>
      </c>
      <c r="Y522" s="50">
        <v>0.33333333333333331</v>
      </c>
      <c r="AA522" s="3">
        <v>385</v>
      </c>
      <c r="AD522" s="93" t="str">
        <f>REPLACE(INDEX(GroupVertices[Group], MATCH(Vertices[[#This Row],[Vertex]],GroupVertices[Vertex],0)),1,1,"")</f>
        <v>12</v>
      </c>
      <c r="AE522" s="2"/>
      <c r="AI522" s="3"/>
    </row>
    <row r="523" spans="1:35" x14ac:dyDescent="0.25">
      <c r="A523" s="1" t="s">
        <v>402</v>
      </c>
      <c r="D523">
        <v>1.8777777777777778</v>
      </c>
      <c r="G523" s="51"/>
      <c r="M523">
        <v>5336.26025390625</v>
      </c>
      <c r="N523">
        <v>4022.713134765625</v>
      </c>
      <c r="R523" s="49">
        <v>3</v>
      </c>
      <c r="U523" s="50">
        <v>0</v>
      </c>
      <c r="V523" s="50">
        <v>4.8099999999999998E-4</v>
      </c>
      <c r="W523" s="50">
        <v>4.1999999999999998E-5</v>
      </c>
      <c r="X523" s="50">
        <v>0.74650799999999995</v>
      </c>
      <c r="Y523" s="50">
        <v>1</v>
      </c>
      <c r="AA523" s="3">
        <v>231</v>
      </c>
      <c r="AD523" s="93" t="str">
        <f>REPLACE(INDEX(GroupVertices[Group], MATCH(Vertices[[#This Row],[Vertex]],GroupVertices[Vertex],0)),1,1,"")</f>
        <v>1</v>
      </c>
      <c r="AE523" s="2"/>
      <c r="AI523" s="3"/>
    </row>
    <row r="524" spans="1:35" x14ac:dyDescent="0.25">
      <c r="A524" s="1" t="s">
        <v>635</v>
      </c>
      <c r="D524">
        <v>1.5</v>
      </c>
      <c r="G524" s="51"/>
      <c r="M524">
        <v>6783.0029296875</v>
      </c>
      <c r="N524">
        <v>385.99081420898438</v>
      </c>
      <c r="R524" s="49">
        <v>1</v>
      </c>
      <c r="U524" s="50">
        <v>0</v>
      </c>
      <c r="V524" s="50">
        <v>1</v>
      </c>
      <c r="W524" s="50">
        <v>0</v>
      </c>
      <c r="X524" s="50">
        <v>0.99999899999999997</v>
      </c>
      <c r="Y524" s="50">
        <v>0</v>
      </c>
      <c r="AA524" s="3">
        <v>464</v>
      </c>
      <c r="AD524" s="93" t="str">
        <f>REPLACE(INDEX(GroupVertices[Group], MATCH(Vertices[[#This Row],[Vertex]],GroupVertices[Vertex],0)),1,1,"")</f>
        <v>63</v>
      </c>
      <c r="AE524" s="2"/>
      <c r="AI524" s="3"/>
    </row>
    <row r="525" spans="1:35" x14ac:dyDescent="0.25">
      <c r="A525" s="1" t="s">
        <v>583</v>
      </c>
      <c r="D525">
        <v>3.2</v>
      </c>
      <c r="G525" s="51"/>
      <c r="M525">
        <v>4979.5126953125</v>
      </c>
      <c r="N525">
        <v>6227.146484375</v>
      </c>
      <c r="R525" s="49">
        <v>10</v>
      </c>
      <c r="U525" s="50">
        <v>432.11193200000002</v>
      </c>
      <c r="V525" s="50">
        <v>6.1300000000000005E-4</v>
      </c>
      <c r="W525" s="50">
        <v>1.8990000000000001E-3</v>
      </c>
      <c r="X525" s="50">
        <v>1.693478</v>
      </c>
      <c r="Y525" s="50">
        <v>0.35555555555555557</v>
      </c>
      <c r="AA525" s="3">
        <v>412</v>
      </c>
      <c r="AD525" s="93" t="str">
        <f>REPLACE(INDEX(GroupVertices[Group], MATCH(Vertices[[#This Row],[Vertex]],GroupVertices[Vertex],0)),1,1,"")</f>
        <v>1</v>
      </c>
      <c r="AE525" s="2"/>
      <c r="AI525" s="3"/>
    </row>
    <row r="526" spans="1:35" x14ac:dyDescent="0.25">
      <c r="A526" s="1" t="s">
        <v>763</v>
      </c>
      <c r="D526">
        <v>1.5</v>
      </c>
      <c r="G526" s="51"/>
      <c r="M526">
        <v>8025.7626953125</v>
      </c>
      <c r="N526">
        <v>1672.6268310546875</v>
      </c>
      <c r="R526" s="49">
        <v>1</v>
      </c>
      <c r="U526" s="50">
        <v>0</v>
      </c>
      <c r="V526" s="50">
        <v>1</v>
      </c>
      <c r="W526" s="50">
        <v>0</v>
      </c>
      <c r="X526" s="50">
        <v>0.99999899999999997</v>
      </c>
      <c r="Y526" s="50">
        <v>0</v>
      </c>
      <c r="AA526" s="3">
        <v>594</v>
      </c>
      <c r="AD526" s="93" t="str">
        <f>REPLACE(INDEX(GroupVertices[Group], MATCH(Vertices[[#This Row],[Vertex]],GroupVertices[Vertex],0)),1,1,"")</f>
        <v>37</v>
      </c>
      <c r="AE526" s="2"/>
      <c r="AI526" s="3"/>
    </row>
    <row r="527" spans="1:35" x14ac:dyDescent="0.25">
      <c r="A527" s="1" t="s">
        <v>351</v>
      </c>
      <c r="D527">
        <v>1.6888888888888889</v>
      </c>
      <c r="G527" s="51"/>
      <c r="M527">
        <v>8047.59130859375</v>
      </c>
      <c r="N527">
        <v>8334.2080078125</v>
      </c>
      <c r="R527" s="49">
        <v>2</v>
      </c>
      <c r="U527" s="50">
        <v>0</v>
      </c>
      <c r="V527" s="50">
        <v>3.57E-4</v>
      </c>
      <c r="W527" s="50">
        <v>2.0599999999999999E-4</v>
      </c>
      <c r="X527" s="50">
        <v>0.68437499999999996</v>
      </c>
      <c r="Y527" s="50">
        <v>1</v>
      </c>
      <c r="AA527" s="3">
        <v>179</v>
      </c>
      <c r="AD527" s="93" t="str">
        <f>REPLACE(INDEX(GroupVertices[Group], MATCH(Vertices[[#This Row],[Vertex]],GroupVertices[Vertex],0)),1,1,"")</f>
        <v>1</v>
      </c>
      <c r="AE527" s="2"/>
      <c r="AI527" s="3"/>
    </row>
    <row r="528" spans="1:35" x14ac:dyDescent="0.25">
      <c r="A528" s="1" t="s">
        <v>821</v>
      </c>
      <c r="D528">
        <v>1.6888888888888889</v>
      </c>
      <c r="G528" s="51"/>
      <c r="M528">
        <v>8100.0947265625</v>
      </c>
      <c r="N528">
        <v>6647.26025390625</v>
      </c>
      <c r="R528" s="49">
        <v>2</v>
      </c>
      <c r="U528" s="50">
        <v>0</v>
      </c>
      <c r="V528" s="50">
        <v>4.9100000000000001E-4</v>
      </c>
      <c r="W528" s="50">
        <v>4.9700000000000005E-4</v>
      </c>
      <c r="X528" s="50">
        <v>0.52149199999999996</v>
      </c>
      <c r="Y528" s="50">
        <v>1</v>
      </c>
      <c r="AA528" s="3">
        <v>651</v>
      </c>
      <c r="AD528" s="93" t="str">
        <f>REPLACE(INDEX(GroupVertices[Group], MATCH(Vertices[[#This Row],[Vertex]],GroupVertices[Vertex],0)),1,1,"")</f>
        <v>1</v>
      </c>
      <c r="AE528" s="2"/>
      <c r="AI528" s="3"/>
    </row>
    <row r="529" spans="1:35" x14ac:dyDescent="0.25">
      <c r="A529" s="1" t="s">
        <v>739</v>
      </c>
      <c r="D529">
        <v>1.8777777777777778</v>
      </c>
      <c r="G529" s="51"/>
      <c r="M529">
        <v>7573.99755859375</v>
      </c>
      <c r="N529">
        <v>6560.71630859375</v>
      </c>
      <c r="R529" s="49">
        <v>3</v>
      </c>
      <c r="U529" s="50">
        <v>27.867432999999998</v>
      </c>
      <c r="V529" s="50">
        <v>4.5899999999999999E-4</v>
      </c>
      <c r="W529" s="50">
        <v>4.1999999999999998E-5</v>
      </c>
      <c r="X529" s="50">
        <v>0.84055999999999997</v>
      </c>
      <c r="Y529" s="50">
        <v>0.33333333333333331</v>
      </c>
      <c r="AA529" s="3">
        <v>570</v>
      </c>
      <c r="AD529" s="93" t="str">
        <f>REPLACE(INDEX(GroupVertices[Group], MATCH(Vertices[[#This Row],[Vertex]],GroupVertices[Vertex],0)),1,1,"")</f>
        <v>1</v>
      </c>
      <c r="AE529" s="2"/>
      <c r="AI529" s="3"/>
    </row>
    <row r="530" spans="1:35" x14ac:dyDescent="0.25">
      <c r="A530" s="1" t="s">
        <v>804</v>
      </c>
      <c r="D530">
        <v>1.5</v>
      </c>
      <c r="G530" s="51"/>
      <c r="M530">
        <v>8516.2431640625</v>
      </c>
      <c r="N530">
        <v>3887.431640625</v>
      </c>
      <c r="R530" s="49">
        <v>1</v>
      </c>
      <c r="U530" s="50">
        <v>0</v>
      </c>
      <c r="V530" s="50">
        <v>3.59E-4</v>
      </c>
      <c r="W530" s="50">
        <v>9.9999999999999995E-7</v>
      </c>
      <c r="X530" s="50">
        <v>0.44728200000000001</v>
      </c>
      <c r="Y530" s="50">
        <v>0</v>
      </c>
      <c r="AA530" s="3">
        <v>634</v>
      </c>
      <c r="AD530" s="93" t="str">
        <f>REPLACE(INDEX(GroupVertices[Group], MATCH(Vertices[[#This Row],[Vertex]],GroupVertices[Vertex],0)),1,1,"")</f>
        <v>1</v>
      </c>
      <c r="AE530" s="2"/>
      <c r="AI530" s="3"/>
    </row>
    <row r="531" spans="1:35" x14ac:dyDescent="0.25">
      <c r="A531" s="1" t="s">
        <v>421</v>
      </c>
      <c r="D531">
        <v>2.822222222222222</v>
      </c>
      <c r="G531" s="51"/>
      <c r="M531">
        <v>2929.654052734375</v>
      </c>
      <c r="N531">
        <v>6988.5498046875</v>
      </c>
      <c r="R531" s="49">
        <v>8</v>
      </c>
      <c r="U531" s="50">
        <v>189.37066899999999</v>
      </c>
      <c r="V531" s="50">
        <v>5.2899999999999996E-4</v>
      </c>
      <c r="W531" s="50">
        <v>2.0599999999999999E-4</v>
      </c>
      <c r="X531" s="50">
        <v>1.4222140000000001</v>
      </c>
      <c r="Y531" s="50">
        <v>0.7857142857142857</v>
      </c>
      <c r="AA531" s="3">
        <v>250</v>
      </c>
      <c r="AD531" s="93" t="str">
        <f>REPLACE(INDEX(GroupVertices[Group], MATCH(Vertices[[#This Row],[Vertex]],GroupVertices[Vertex],0)),1,1,"")</f>
        <v>1</v>
      </c>
      <c r="AE531" s="2"/>
      <c r="AI531" s="3"/>
    </row>
    <row r="532" spans="1:35" x14ac:dyDescent="0.25">
      <c r="A532" s="1" t="s">
        <v>774</v>
      </c>
      <c r="D532">
        <v>1.6888888888888889</v>
      </c>
      <c r="G532" s="51"/>
      <c r="M532">
        <v>5440.63232421875</v>
      </c>
      <c r="N532">
        <v>2698.259521484375</v>
      </c>
      <c r="R532" s="49">
        <v>2</v>
      </c>
      <c r="U532" s="50">
        <v>0</v>
      </c>
      <c r="V532" s="50">
        <v>0.5</v>
      </c>
      <c r="W532" s="50">
        <v>0</v>
      </c>
      <c r="X532" s="50">
        <v>0.99999899999999997</v>
      </c>
      <c r="Y532" s="50">
        <v>1</v>
      </c>
      <c r="AA532" s="3">
        <v>605</v>
      </c>
      <c r="AD532" s="93" t="str">
        <f>REPLACE(INDEX(GroupVertices[Group], MATCH(Vertices[[#This Row],[Vertex]],GroupVertices[Vertex],0)),1,1,"")</f>
        <v>28</v>
      </c>
      <c r="AE532" s="2"/>
      <c r="AI532" s="3"/>
    </row>
    <row r="533" spans="1:35" x14ac:dyDescent="0.25">
      <c r="A533" s="1" t="s">
        <v>935</v>
      </c>
      <c r="D533">
        <v>1.5</v>
      </c>
      <c r="G533" s="51"/>
      <c r="M533">
        <v>7428.099609375</v>
      </c>
      <c r="N533">
        <v>683.755126953125</v>
      </c>
      <c r="R533" s="49">
        <v>1</v>
      </c>
      <c r="U533" s="50">
        <v>0</v>
      </c>
      <c r="V533" s="50">
        <v>1</v>
      </c>
      <c r="W533" s="50">
        <v>0</v>
      </c>
      <c r="X533" s="50">
        <v>0.99999899999999997</v>
      </c>
      <c r="Y533" s="50">
        <v>0</v>
      </c>
      <c r="AA533" s="3">
        <v>657</v>
      </c>
      <c r="AD533" s="93" t="e">
        <f>REPLACE(INDEX(GroupVertices[Group], MATCH(Vertices[[#This Row],[Vertex]],GroupVertices[Vertex],0)),1,1,"")</f>
        <v>#N/A</v>
      </c>
      <c r="AE533" s="2"/>
      <c r="AI533" s="3"/>
    </row>
    <row r="534" spans="1:35" x14ac:dyDescent="0.25">
      <c r="A534" s="1" t="s">
        <v>797</v>
      </c>
      <c r="D534">
        <v>1.6888888888888889</v>
      </c>
      <c r="G534" s="51"/>
      <c r="M534">
        <v>3366.38037109375</v>
      </c>
      <c r="N534">
        <v>7713.39990234375</v>
      </c>
      <c r="R534" s="49">
        <v>2</v>
      </c>
      <c r="U534" s="50">
        <v>0</v>
      </c>
      <c r="V534" s="50">
        <v>4.64E-4</v>
      </c>
      <c r="W534" s="50">
        <v>7.2999999999999999E-5</v>
      </c>
      <c r="X534" s="50">
        <v>0.60278600000000004</v>
      </c>
      <c r="Y534" s="50">
        <v>1</v>
      </c>
      <c r="AA534" s="3">
        <v>627</v>
      </c>
      <c r="AD534" s="93" t="str">
        <f>REPLACE(INDEX(GroupVertices[Group], MATCH(Vertices[[#This Row],[Vertex]],GroupVertices[Vertex],0)),1,1,"")</f>
        <v>1</v>
      </c>
      <c r="AE534" s="2"/>
      <c r="AI534" s="3"/>
    </row>
    <row r="535" spans="1:35" x14ac:dyDescent="0.25">
      <c r="A535" s="1" t="s">
        <v>723</v>
      </c>
      <c r="D535">
        <v>1.5</v>
      </c>
      <c r="G535" s="51"/>
      <c r="M535">
        <v>9746.8935546875</v>
      </c>
      <c r="N535">
        <v>8289.2607421875</v>
      </c>
      <c r="R535" s="49">
        <v>1</v>
      </c>
      <c r="U535" s="50">
        <v>0</v>
      </c>
      <c r="V535" s="50">
        <v>3.7500000000000001E-4</v>
      </c>
      <c r="W535" s="50">
        <v>3.0000000000000001E-6</v>
      </c>
      <c r="X535" s="50">
        <v>0.47376200000000002</v>
      </c>
      <c r="Y535" s="50">
        <v>0</v>
      </c>
      <c r="AA535" s="3">
        <v>553</v>
      </c>
      <c r="AD535" s="93" t="str">
        <f>REPLACE(INDEX(GroupVertices[Group], MATCH(Vertices[[#This Row],[Vertex]],GroupVertices[Vertex],0)),1,1,"")</f>
        <v>1</v>
      </c>
      <c r="AE535" s="2"/>
      <c r="AI535" s="3"/>
    </row>
    <row r="536" spans="1:35" x14ac:dyDescent="0.25">
      <c r="A536" s="1" t="s">
        <v>336</v>
      </c>
      <c r="D536">
        <v>2.0666666666666664</v>
      </c>
      <c r="G536" s="51"/>
      <c r="M536">
        <v>8720.9697265625</v>
      </c>
      <c r="N536">
        <v>6096.5283203125</v>
      </c>
      <c r="R536" s="49">
        <v>4</v>
      </c>
      <c r="U536" s="50">
        <v>0</v>
      </c>
      <c r="V536" s="50">
        <v>4.4700000000000002E-4</v>
      </c>
      <c r="W536" s="50">
        <v>5.5000000000000002E-5</v>
      </c>
      <c r="X536" s="50">
        <v>0.86742200000000003</v>
      </c>
      <c r="Y536" s="50">
        <v>1</v>
      </c>
      <c r="AA536" s="3">
        <v>164</v>
      </c>
      <c r="AD536" s="93" t="str">
        <f>REPLACE(INDEX(GroupVertices[Group], MATCH(Vertices[[#This Row],[Vertex]],GroupVertices[Vertex],0)),1,1,"")</f>
        <v>1</v>
      </c>
      <c r="AE536" s="2"/>
      <c r="AI536" s="3"/>
    </row>
    <row r="537" spans="1:35" x14ac:dyDescent="0.25">
      <c r="A537" s="1" t="s">
        <v>674</v>
      </c>
      <c r="D537">
        <v>1.6888888888888889</v>
      </c>
      <c r="G537" s="51"/>
      <c r="M537">
        <v>594.3934326171875</v>
      </c>
      <c r="N537">
        <v>1926.288818359375</v>
      </c>
      <c r="R537" s="49">
        <v>2</v>
      </c>
      <c r="U537" s="50">
        <v>0</v>
      </c>
      <c r="V537" s="50">
        <v>6.25E-2</v>
      </c>
      <c r="W537" s="50">
        <v>0</v>
      </c>
      <c r="X537" s="50">
        <v>0.50565700000000002</v>
      </c>
      <c r="Y537" s="50">
        <v>1</v>
      </c>
      <c r="AA537" s="3">
        <v>503</v>
      </c>
      <c r="AD537" s="93" t="str">
        <f>REPLACE(INDEX(GroupVertices[Group], MATCH(Vertices[[#This Row],[Vertex]],GroupVertices[Vertex],0)),1,1,"")</f>
        <v>2</v>
      </c>
      <c r="AE537" s="2"/>
      <c r="AI537" s="3"/>
    </row>
    <row r="538" spans="1:35" x14ac:dyDescent="0.25">
      <c r="A538" s="1" t="s">
        <v>681</v>
      </c>
      <c r="D538">
        <v>1.5</v>
      </c>
      <c r="G538" s="51"/>
      <c r="M538">
        <v>1948.7255859375</v>
      </c>
      <c r="N538">
        <v>176.4771728515625</v>
      </c>
      <c r="R538" s="49">
        <v>1</v>
      </c>
      <c r="U538" s="50">
        <v>0</v>
      </c>
      <c r="V538" s="50">
        <v>0.111111</v>
      </c>
      <c r="W538" s="50">
        <v>0</v>
      </c>
      <c r="X538" s="50">
        <v>0.60177199999999997</v>
      </c>
      <c r="Y538" s="50">
        <v>0</v>
      </c>
      <c r="AA538" s="3">
        <v>510</v>
      </c>
      <c r="AD538" s="93" t="str">
        <f>REPLACE(INDEX(GroupVertices[Group], MATCH(Vertices[[#This Row],[Vertex]],GroupVertices[Vertex],0)),1,1,"")</f>
        <v>9</v>
      </c>
      <c r="AE538" s="2"/>
      <c r="AI538" s="3"/>
    </row>
    <row r="539" spans="1:35" x14ac:dyDescent="0.25">
      <c r="A539" s="1" t="s">
        <v>805</v>
      </c>
      <c r="D539">
        <v>1.8777777777777778</v>
      </c>
      <c r="G539" s="51"/>
      <c r="M539">
        <v>6321.4287109375</v>
      </c>
      <c r="N539">
        <v>4460.58837890625</v>
      </c>
      <c r="R539" s="49">
        <v>3</v>
      </c>
      <c r="U539" s="50">
        <v>0</v>
      </c>
      <c r="V539" s="50">
        <v>5.4699999999999996E-4</v>
      </c>
      <c r="W539" s="50">
        <v>1.026E-3</v>
      </c>
      <c r="X539" s="50">
        <v>0.56630599999999998</v>
      </c>
      <c r="Y539" s="50">
        <v>1</v>
      </c>
      <c r="AA539" s="3">
        <v>635</v>
      </c>
      <c r="AD539" s="93" t="str">
        <f>REPLACE(INDEX(GroupVertices[Group], MATCH(Vertices[[#This Row],[Vertex]],GroupVertices[Vertex],0)),1,1,"")</f>
        <v>1</v>
      </c>
      <c r="AE539" s="2"/>
      <c r="AI539" s="3"/>
    </row>
    <row r="540" spans="1:35" x14ac:dyDescent="0.25">
      <c r="A540" s="1" t="s">
        <v>646</v>
      </c>
      <c r="D540">
        <v>1.6888888888888889</v>
      </c>
      <c r="G540" s="51"/>
      <c r="M540">
        <v>9414.7705078125</v>
      </c>
      <c r="N540">
        <v>7200.18505859375</v>
      </c>
      <c r="R540" s="49">
        <v>2</v>
      </c>
      <c r="U540" s="50">
        <v>0</v>
      </c>
      <c r="V540" s="50">
        <v>4.35E-4</v>
      </c>
      <c r="W540" s="50">
        <v>1.9000000000000001E-5</v>
      </c>
      <c r="X540" s="50">
        <v>0.52117999999999998</v>
      </c>
      <c r="Y540" s="50">
        <v>1</v>
      </c>
      <c r="AA540" s="3">
        <v>475</v>
      </c>
      <c r="AD540" s="93" t="str">
        <f>REPLACE(INDEX(GroupVertices[Group], MATCH(Vertices[[#This Row],[Vertex]],GroupVertices[Vertex],0)),1,1,"")</f>
        <v>1</v>
      </c>
      <c r="AE540" s="2"/>
      <c r="AI540" s="3"/>
    </row>
    <row r="541" spans="1:35" x14ac:dyDescent="0.25">
      <c r="A541" s="1" t="s">
        <v>498</v>
      </c>
      <c r="D541">
        <v>1.8777777777777778</v>
      </c>
      <c r="G541" s="51"/>
      <c r="M541">
        <v>3373.531494140625</v>
      </c>
      <c r="N541">
        <v>8783.482421875</v>
      </c>
      <c r="R541" s="49">
        <v>3</v>
      </c>
      <c r="U541" s="50">
        <v>0</v>
      </c>
      <c r="V541" s="50">
        <v>4.7399999999999997E-4</v>
      </c>
      <c r="W541" s="50">
        <v>8.7000000000000001E-5</v>
      </c>
      <c r="X541" s="50">
        <v>0.65135299999999996</v>
      </c>
      <c r="Y541" s="50">
        <v>1</v>
      </c>
      <c r="AA541" s="3">
        <v>327</v>
      </c>
      <c r="AD541" s="93" t="str">
        <f>REPLACE(INDEX(GroupVertices[Group], MATCH(Vertices[[#This Row],[Vertex]],GroupVertices[Vertex],0)),1,1,"")</f>
        <v>1</v>
      </c>
      <c r="AE541" s="2"/>
      <c r="AI541" s="3"/>
    </row>
    <row r="542" spans="1:35" x14ac:dyDescent="0.25">
      <c r="A542" s="1" t="s">
        <v>529</v>
      </c>
      <c r="D542">
        <v>1.5</v>
      </c>
      <c r="G542" s="51"/>
      <c r="M542">
        <v>5216.99560546875</v>
      </c>
      <c r="N542">
        <v>9345.8798828125</v>
      </c>
      <c r="R542" s="49">
        <v>1</v>
      </c>
      <c r="U542" s="50">
        <v>0</v>
      </c>
      <c r="V542" s="50">
        <v>2.8600000000000001E-4</v>
      </c>
      <c r="W542" s="50">
        <v>0</v>
      </c>
      <c r="X542" s="50">
        <v>0.55398599999999998</v>
      </c>
      <c r="Y542" s="50">
        <v>0</v>
      </c>
      <c r="AA542" s="3">
        <v>358</v>
      </c>
      <c r="AD542" s="93" t="str">
        <f>REPLACE(INDEX(GroupVertices[Group], MATCH(Vertices[[#This Row],[Vertex]],GroupVertices[Vertex],0)),1,1,"")</f>
        <v>1</v>
      </c>
      <c r="AE542" s="2"/>
      <c r="AI542" s="3"/>
    </row>
    <row r="543" spans="1:35" x14ac:dyDescent="0.25">
      <c r="A543" s="1" t="s">
        <v>206</v>
      </c>
      <c r="D543">
        <v>4.5222222222222221</v>
      </c>
      <c r="G543" s="51"/>
      <c r="M543">
        <v>5985.9375</v>
      </c>
      <c r="N543">
        <v>5725.9501953125</v>
      </c>
      <c r="R543" s="49">
        <v>17</v>
      </c>
      <c r="U543" s="50">
        <v>4976.8644009999998</v>
      </c>
      <c r="V543" s="50">
        <v>6.2100000000000002E-4</v>
      </c>
      <c r="W543" s="50">
        <v>5.1799999999999997E-3</v>
      </c>
      <c r="X543" s="50">
        <v>3.3246989999999998</v>
      </c>
      <c r="Y543" s="50">
        <v>0.19117647058823528</v>
      </c>
      <c r="AA543" s="3">
        <v>34</v>
      </c>
      <c r="AD543" s="93" t="str">
        <f>REPLACE(INDEX(GroupVertices[Group], MATCH(Vertices[[#This Row],[Vertex]],GroupVertices[Vertex],0)),1,1,"")</f>
        <v>1</v>
      </c>
      <c r="AE543" s="2"/>
      <c r="AI543" s="3"/>
    </row>
    <row r="544" spans="1:35" x14ac:dyDescent="0.25">
      <c r="A544" s="1" t="s">
        <v>289</v>
      </c>
      <c r="D544">
        <v>1.8777777777777778</v>
      </c>
      <c r="G544" s="51"/>
      <c r="M544">
        <v>6984.173828125</v>
      </c>
      <c r="N544">
        <v>5665.96044921875</v>
      </c>
      <c r="R544" s="49">
        <v>3</v>
      </c>
      <c r="U544" s="50">
        <v>1122.2394839999999</v>
      </c>
      <c r="V544" s="50">
        <v>4.6799999999999999E-4</v>
      </c>
      <c r="W544" s="50">
        <v>4.8000000000000001E-5</v>
      </c>
      <c r="X544" s="50">
        <v>1.0429189999999999</v>
      </c>
      <c r="Y544" s="50">
        <v>0</v>
      </c>
      <c r="AA544" s="3">
        <v>117</v>
      </c>
      <c r="AD544" s="93" t="str">
        <f>REPLACE(INDEX(GroupVertices[Group], MATCH(Vertices[[#This Row],[Vertex]],GroupVertices[Vertex],0)),1,1,"")</f>
        <v>1</v>
      </c>
      <c r="AE544" s="2"/>
      <c r="AI544" s="3"/>
    </row>
    <row r="545" spans="1:35" x14ac:dyDescent="0.25">
      <c r="A545" s="1" t="s">
        <v>782</v>
      </c>
      <c r="D545">
        <v>1.8777777777777778</v>
      </c>
      <c r="G545" s="51"/>
      <c r="M545">
        <v>4041.32958984375</v>
      </c>
      <c r="N545">
        <v>2286.046875</v>
      </c>
      <c r="R545" s="49">
        <v>3</v>
      </c>
      <c r="U545" s="50">
        <v>0</v>
      </c>
      <c r="V545" s="50">
        <v>0.33333299999999999</v>
      </c>
      <c r="W545" s="50">
        <v>0</v>
      </c>
      <c r="X545" s="50">
        <v>0.99999899999999997</v>
      </c>
      <c r="Y545" s="50">
        <v>1</v>
      </c>
      <c r="AA545" s="3">
        <v>613</v>
      </c>
      <c r="AD545" s="93" t="str">
        <f>REPLACE(INDEX(GroupVertices[Group], MATCH(Vertices[[#This Row],[Vertex]],GroupVertices[Vertex],0)),1,1,"")</f>
        <v>10</v>
      </c>
      <c r="AE545" s="2"/>
      <c r="AI545" s="3"/>
    </row>
    <row r="546" spans="1:35" x14ac:dyDescent="0.25">
      <c r="A546" s="1" t="s">
        <v>750</v>
      </c>
      <c r="D546">
        <v>2.0666666666666664</v>
      </c>
      <c r="G546" s="51"/>
      <c r="M546">
        <v>7610.42822265625</v>
      </c>
      <c r="N546">
        <v>4577.83544921875</v>
      </c>
      <c r="R546" s="49">
        <v>4</v>
      </c>
      <c r="U546" s="50">
        <v>1033.0293650000001</v>
      </c>
      <c r="V546" s="50">
        <v>5.44E-4</v>
      </c>
      <c r="W546" s="50">
        <v>6.2699999999999995E-4</v>
      </c>
      <c r="X546" s="50">
        <v>1.0707770000000001</v>
      </c>
      <c r="Y546" s="50">
        <v>0.16666666666666666</v>
      </c>
      <c r="AA546" s="3">
        <v>581</v>
      </c>
      <c r="AD546" s="93" t="str">
        <f>REPLACE(INDEX(GroupVertices[Group], MATCH(Vertices[[#This Row],[Vertex]],GroupVertices[Vertex],0)),1,1,"")</f>
        <v>1</v>
      </c>
      <c r="AE546" s="2"/>
      <c r="AI546" s="3"/>
    </row>
    <row r="547" spans="1:35" x14ac:dyDescent="0.25">
      <c r="A547" s="1" t="s">
        <v>565</v>
      </c>
      <c r="D547">
        <v>3.0111111111111111</v>
      </c>
      <c r="G547" s="51"/>
      <c r="M547">
        <v>3932.00439453125</v>
      </c>
      <c r="N547">
        <v>5078.3828125</v>
      </c>
      <c r="R547" s="49">
        <v>9</v>
      </c>
      <c r="U547" s="50">
        <v>1635.1252050000001</v>
      </c>
      <c r="V547" s="50">
        <v>4.4499999999999997E-4</v>
      </c>
      <c r="W547" s="50">
        <v>2.5000000000000001E-5</v>
      </c>
      <c r="X547" s="50">
        <v>2.3067000000000002</v>
      </c>
      <c r="Y547" s="50">
        <v>0.16666666666666666</v>
      </c>
      <c r="AA547" s="3">
        <v>394</v>
      </c>
      <c r="AD547" s="93" t="str">
        <f>REPLACE(INDEX(GroupVertices[Group], MATCH(Vertices[[#This Row],[Vertex]],GroupVertices[Vertex],0)),1,1,"")</f>
        <v>1</v>
      </c>
      <c r="AE547" s="2"/>
      <c r="AI547" s="3"/>
    </row>
    <row r="548" spans="1:35" x14ac:dyDescent="0.25">
      <c r="A548" s="1" t="s">
        <v>820</v>
      </c>
      <c r="D548">
        <v>1.6888888888888889</v>
      </c>
      <c r="G548" s="51"/>
      <c r="M548">
        <v>2336.480712890625</v>
      </c>
      <c r="N548">
        <v>8014.21630859375</v>
      </c>
      <c r="R548" s="49">
        <v>2</v>
      </c>
      <c r="U548" s="50">
        <v>475</v>
      </c>
      <c r="V548" s="50">
        <v>4.9700000000000005E-4</v>
      </c>
      <c r="W548" s="50">
        <v>1.18E-4</v>
      </c>
      <c r="X548" s="50">
        <v>0.72378299999999995</v>
      </c>
      <c r="Y548" s="50">
        <v>0</v>
      </c>
      <c r="AA548" s="3">
        <v>650</v>
      </c>
      <c r="AD548" s="93" t="str">
        <f>REPLACE(INDEX(GroupVertices[Group], MATCH(Vertices[[#This Row],[Vertex]],GroupVertices[Vertex],0)),1,1,"")</f>
        <v>1</v>
      </c>
      <c r="AE548" s="2"/>
      <c r="AI548" s="3"/>
    </row>
    <row r="549" spans="1:35" x14ac:dyDescent="0.25">
      <c r="A549" s="1" t="s">
        <v>345</v>
      </c>
      <c r="D549">
        <v>2.0666666666666664</v>
      </c>
      <c r="G549" s="51"/>
      <c r="M549">
        <v>2864.030029296875</v>
      </c>
      <c r="N549">
        <v>2190.97705078125</v>
      </c>
      <c r="R549" s="49">
        <v>4</v>
      </c>
      <c r="U549" s="50">
        <v>0</v>
      </c>
      <c r="V549" s="50">
        <v>0.25</v>
      </c>
      <c r="W549" s="50">
        <v>0</v>
      </c>
      <c r="X549" s="50">
        <v>0.99999899999999997</v>
      </c>
      <c r="Y549" s="50">
        <v>1</v>
      </c>
      <c r="AA549" s="3">
        <v>173</v>
      </c>
      <c r="AD549" s="93" t="str">
        <f>REPLACE(INDEX(GroupVertices[Group], MATCH(Vertices[[#This Row],[Vertex]],GroupVertices[Vertex],0)),1,1,"")</f>
        <v>8</v>
      </c>
      <c r="AE549" s="2"/>
      <c r="AI549" s="3"/>
    </row>
    <row r="550" spans="1:35" x14ac:dyDescent="0.25">
      <c r="A550" s="1" t="s">
        <v>653</v>
      </c>
      <c r="D550">
        <v>1.5</v>
      </c>
      <c r="G550" s="51"/>
      <c r="M550">
        <v>7892.94873046875</v>
      </c>
      <c r="N550">
        <v>2709.287841796875</v>
      </c>
      <c r="R550" s="49">
        <v>1</v>
      </c>
      <c r="U550" s="50">
        <v>0</v>
      </c>
      <c r="V550" s="50">
        <v>1</v>
      </c>
      <c r="W550" s="50">
        <v>0</v>
      </c>
      <c r="X550" s="50">
        <v>0.99999899999999997</v>
      </c>
      <c r="Y550" s="50">
        <v>0</v>
      </c>
      <c r="AA550" s="3">
        <v>482</v>
      </c>
      <c r="AD550" s="93" t="str">
        <f>REPLACE(INDEX(GroupVertices[Group], MATCH(Vertices[[#This Row],[Vertex]],GroupVertices[Vertex],0)),1,1,"")</f>
        <v>55</v>
      </c>
      <c r="AE550" s="2"/>
      <c r="AI550" s="3"/>
    </row>
    <row r="551" spans="1:35" x14ac:dyDescent="0.25">
      <c r="A551" s="1" t="s">
        <v>271</v>
      </c>
      <c r="D551">
        <v>2.822222222222222</v>
      </c>
      <c r="G551" s="51"/>
      <c r="M551">
        <v>3258.5859375</v>
      </c>
      <c r="N551">
        <v>6079.28515625</v>
      </c>
      <c r="R551" s="49">
        <v>8</v>
      </c>
      <c r="U551" s="50">
        <v>1210.517396</v>
      </c>
      <c r="V551" s="50">
        <v>4.95E-4</v>
      </c>
      <c r="W551" s="50">
        <v>4.8139999999999997E-3</v>
      </c>
      <c r="X551" s="50">
        <v>1.320773</v>
      </c>
      <c r="Y551" s="50">
        <v>0.75</v>
      </c>
      <c r="AA551" s="3">
        <v>99</v>
      </c>
      <c r="AD551" s="93" t="str">
        <f>REPLACE(INDEX(GroupVertices[Group], MATCH(Vertices[[#This Row],[Vertex]],GroupVertices[Vertex],0)),1,1,"")</f>
        <v>1</v>
      </c>
      <c r="AE551" s="2"/>
      <c r="AI551" s="3"/>
    </row>
    <row r="552" spans="1:35" x14ac:dyDescent="0.25">
      <c r="A552" s="1" t="s">
        <v>531</v>
      </c>
      <c r="D552">
        <v>1.6888888888888889</v>
      </c>
      <c r="G552" s="51"/>
      <c r="M552">
        <v>7873.3173828125</v>
      </c>
      <c r="N552">
        <v>3309.181884765625</v>
      </c>
      <c r="R552" s="49">
        <v>2</v>
      </c>
      <c r="U552" s="50">
        <v>0</v>
      </c>
      <c r="V552" s="50">
        <v>4.3399999999999998E-4</v>
      </c>
      <c r="W552" s="50">
        <v>3.0000000000000001E-5</v>
      </c>
      <c r="X552" s="50">
        <v>0.67482500000000001</v>
      </c>
      <c r="Y552" s="50">
        <v>1</v>
      </c>
      <c r="AA552" s="3">
        <v>360</v>
      </c>
      <c r="AD552" s="93" t="str">
        <f>REPLACE(INDEX(GroupVertices[Group], MATCH(Vertices[[#This Row],[Vertex]],GroupVertices[Vertex],0)),1,1,"")</f>
        <v>1</v>
      </c>
      <c r="AE552" s="2"/>
      <c r="AI552" s="3"/>
    </row>
    <row r="553" spans="1:35" x14ac:dyDescent="0.25">
      <c r="A553" s="1" t="s">
        <v>488</v>
      </c>
      <c r="D553">
        <v>1.6888888888888889</v>
      </c>
      <c r="G553" s="51"/>
      <c r="M553">
        <v>8539.8828125</v>
      </c>
      <c r="N553">
        <v>4900.55419921875</v>
      </c>
      <c r="R553" s="49">
        <v>2</v>
      </c>
      <c r="U553" s="50">
        <v>0</v>
      </c>
      <c r="V553" s="50">
        <v>4.4099999999999999E-4</v>
      </c>
      <c r="W553" s="50">
        <v>2.0999999999999999E-5</v>
      </c>
      <c r="X553" s="50">
        <v>0.48053099999999999</v>
      </c>
      <c r="Y553" s="50">
        <v>1</v>
      </c>
      <c r="AA553" s="3">
        <v>317</v>
      </c>
      <c r="AD553" s="93" t="str">
        <f>REPLACE(INDEX(GroupVertices[Group], MATCH(Vertices[[#This Row],[Vertex]],GroupVertices[Vertex],0)),1,1,"")</f>
        <v>1</v>
      </c>
      <c r="AE553" s="2"/>
      <c r="AI553" s="3"/>
    </row>
    <row r="554" spans="1:35" x14ac:dyDescent="0.25">
      <c r="A554" s="1" t="s">
        <v>756</v>
      </c>
      <c r="D554">
        <v>1.6888888888888889</v>
      </c>
      <c r="G554" s="51"/>
      <c r="M554">
        <v>5791.103515625</v>
      </c>
      <c r="N554">
        <v>9535.623046875</v>
      </c>
      <c r="R554" s="49">
        <v>2</v>
      </c>
      <c r="U554" s="50">
        <v>0</v>
      </c>
      <c r="V554" s="50">
        <v>4.55E-4</v>
      </c>
      <c r="W554" s="50">
        <v>6.9999999999999994E-5</v>
      </c>
      <c r="X554" s="50">
        <v>0.55606</v>
      </c>
      <c r="Y554" s="50">
        <v>1</v>
      </c>
      <c r="AA554" s="3">
        <v>587</v>
      </c>
      <c r="AD554" s="93" t="str">
        <f>REPLACE(INDEX(GroupVertices[Group], MATCH(Vertices[[#This Row],[Vertex]],GroupVertices[Vertex],0)),1,1,"")</f>
        <v>1</v>
      </c>
      <c r="AE554" s="2"/>
      <c r="AI554" s="3"/>
    </row>
    <row r="555" spans="1:35" x14ac:dyDescent="0.25">
      <c r="A555" s="1" t="s">
        <v>550</v>
      </c>
      <c r="D555">
        <v>1.5</v>
      </c>
      <c r="G555" s="51"/>
      <c r="M555">
        <v>594.48321533203125</v>
      </c>
      <c r="N555">
        <v>5756.8681640625</v>
      </c>
      <c r="R555" s="49">
        <v>1</v>
      </c>
      <c r="U555" s="50">
        <v>0</v>
      </c>
      <c r="V555" s="50">
        <v>3.3100000000000002E-4</v>
      </c>
      <c r="W555" s="50">
        <v>9.9999999999999995E-7</v>
      </c>
      <c r="X555" s="50">
        <v>0.48405599999999999</v>
      </c>
      <c r="Y555" s="50">
        <v>0</v>
      </c>
      <c r="AA555" s="3">
        <v>379</v>
      </c>
      <c r="AD555" s="93" t="str">
        <f>REPLACE(INDEX(GroupVertices[Group], MATCH(Vertices[[#This Row],[Vertex]],GroupVertices[Vertex],0)),1,1,"")</f>
        <v>1</v>
      </c>
      <c r="AE555" s="2"/>
      <c r="AI555" s="3"/>
    </row>
    <row r="556" spans="1:35" x14ac:dyDescent="0.25">
      <c r="A556" s="1" t="s">
        <v>660</v>
      </c>
      <c r="D556">
        <v>1.8777777777777778</v>
      </c>
      <c r="G556" s="51"/>
      <c r="M556">
        <v>7381.498046875</v>
      </c>
      <c r="N556">
        <v>6177.03662109375</v>
      </c>
      <c r="R556" s="49">
        <v>3</v>
      </c>
      <c r="U556" s="50">
        <v>18.809950000000001</v>
      </c>
      <c r="V556" s="50">
        <v>5.4100000000000003E-4</v>
      </c>
      <c r="W556" s="50">
        <v>9.0399999999999996E-4</v>
      </c>
      <c r="X556" s="50">
        <v>0.59715700000000005</v>
      </c>
      <c r="Y556" s="50">
        <v>0.66666666666666663</v>
      </c>
      <c r="AA556" s="3">
        <v>489</v>
      </c>
      <c r="AD556" s="93" t="str">
        <f>REPLACE(INDEX(GroupVertices[Group], MATCH(Vertices[[#This Row],[Vertex]],GroupVertices[Vertex],0)),1,1,"")</f>
        <v>1</v>
      </c>
      <c r="AE556" s="2"/>
      <c r="AI556" s="3"/>
    </row>
    <row r="557" spans="1:35" x14ac:dyDescent="0.25">
      <c r="A557" s="1" t="s">
        <v>644</v>
      </c>
      <c r="D557">
        <v>1.6888888888888889</v>
      </c>
      <c r="G557" s="51"/>
      <c r="M557">
        <v>7304.32666015625</v>
      </c>
      <c r="N557">
        <v>5986.8056640625</v>
      </c>
      <c r="R557" s="49">
        <v>2</v>
      </c>
      <c r="U557" s="50">
        <v>0</v>
      </c>
      <c r="V557" s="50">
        <v>5.4799999999999998E-4</v>
      </c>
      <c r="W557" s="50">
        <v>3.2499999999999999E-4</v>
      </c>
      <c r="X557" s="50">
        <v>0.53101600000000004</v>
      </c>
      <c r="Y557" s="50">
        <v>1</v>
      </c>
      <c r="AA557" s="3">
        <v>473</v>
      </c>
      <c r="AD557" s="93" t="str">
        <f>REPLACE(INDEX(GroupVertices[Group], MATCH(Vertices[[#This Row],[Vertex]],GroupVertices[Vertex],0)),1,1,"")</f>
        <v>1</v>
      </c>
      <c r="AE557" s="2"/>
      <c r="AI557" s="3"/>
    </row>
    <row r="558" spans="1:35" x14ac:dyDescent="0.25">
      <c r="A558" s="1" t="s">
        <v>537</v>
      </c>
      <c r="D558">
        <v>2.4444444444444446</v>
      </c>
      <c r="G558" s="51"/>
      <c r="M558">
        <v>4013.793701171875</v>
      </c>
      <c r="N558">
        <v>5105.41748046875</v>
      </c>
      <c r="R558" s="49">
        <v>6</v>
      </c>
      <c r="U558" s="50">
        <v>0</v>
      </c>
      <c r="V558" s="50">
        <v>4.4499999999999997E-4</v>
      </c>
      <c r="W558" s="50">
        <v>1.4E-5</v>
      </c>
      <c r="X558" s="50">
        <v>1.0840909999999999</v>
      </c>
      <c r="Y558" s="50">
        <v>1</v>
      </c>
      <c r="AA558" s="3">
        <v>366</v>
      </c>
      <c r="AD558" s="93" t="str">
        <f>REPLACE(INDEX(GroupVertices[Group], MATCH(Vertices[[#This Row],[Vertex]],GroupVertices[Vertex],0)),1,1,"")</f>
        <v>1</v>
      </c>
      <c r="AE558" s="2"/>
      <c r="AI558" s="3"/>
    </row>
    <row r="559" spans="1:35" x14ac:dyDescent="0.25">
      <c r="A559" s="1" t="s">
        <v>830</v>
      </c>
      <c r="D559">
        <v>1.5</v>
      </c>
      <c r="G559" s="51"/>
      <c r="M559">
        <v>9088.275390625</v>
      </c>
      <c r="N559">
        <v>1488.8216552734375</v>
      </c>
      <c r="R559" s="49">
        <v>1</v>
      </c>
      <c r="U559" s="50">
        <v>0</v>
      </c>
      <c r="V559" s="50">
        <v>1</v>
      </c>
      <c r="W559" s="50">
        <v>0</v>
      </c>
      <c r="X559" s="50">
        <v>0.99999899999999997</v>
      </c>
      <c r="Y559" s="50">
        <v>0</v>
      </c>
      <c r="AA559" s="3">
        <v>660</v>
      </c>
      <c r="AD559" s="93" t="str">
        <f>REPLACE(INDEX(GroupVertices[Group], MATCH(Vertices[[#This Row],[Vertex]],GroupVertices[Vertex],0)),1,1,"")</f>
        <v>31</v>
      </c>
      <c r="AE559" s="2"/>
      <c r="AI559" s="3"/>
    </row>
    <row r="560" spans="1:35" x14ac:dyDescent="0.25">
      <c r="A560" s="1" t="s">
        <v>825</v>
      </c>
      <c r="D560">
        <v>1.8777777777777778</v>
      </c>
      <c r="G560" s="51"/>
      <c r="M560">
        <v>3162.64892578125</v>
      </c>
      <c r="N560">
        <v>3736.292236328125</v>
      </c>
      <c r="R560" s="49">
        <v>3</v>
      </c>
      <c r="U560" s="50">
        <v>237</v>
      </c>
      <c r="V560" s="50">
        <v>4.0299999999999998E-4</v>
      </c>
      <c r="W560" s="50">
        <v>3.4200000000000002E-4</v>
      </c>
      <c r="X560" s="50">
        <v>0.77243700000000004</v>
      </c>
      <c r="Y560" s="50">
        <v>0.66666666666666663</v>
      </c>
      <c r="AA560" s="3">
        <v>655</v>
      </c>
      <c r="AD560" s="93" t="str">
        <f>REPLACE(INDEX(GroupVertices[Group], MATCH(Vertices[[#This Row],[Vertex]],GroupVertices[Vertex],0)),1,1,"")</f>
        <v>1</v>
      </c>
      <c r="AE560" s="2"/>
      <c r="AI560" s="3"/>
    </row>
    <row r="561" spans="1:35" x14ac:dyDescent="0.25">
      <c r="A561" s="1" t="s">
        <v>661</v>
      </c>
      <c r="D561">
        <v>1.5</v>
      </c>
      <c r="G561" s="51"/>
      <c r="M561">
        <v>7658.099609375</v>
      </c>
      <c r="N561">
        <v>9596.12890625</v>
      </c>
      <c r="R561" s="49">
        <v>1</v>
      </c>
      <c r="U561" s="50">
        <v>0</v>
      </c>
      <c r="V561" s="50">
        <v>5.0199999999999995E-4</v>
      </c>
      <c r="W561" s="50">
        <v>5.9900000000000003E-4</v>
      </c>
      <c r="X561" s="50">
        <v>0.29772300000000002</v>
      </c>
      <c r="Y561" s="50">
        <v>0</v>
      </c>
      <c r="AA561" s="3">
        <v>490</v>
      </c>
      <c r="AD561" s="93" t="str">
        <f>REPLACE(INDEX(GroupVertices[Group], MATCH(Vertices[[#This Row],[Vertex]],GroupVertices[Vertex],0)),1,1,"")</f>
        <v>1</v>
      </c>
      <c r="AE561" s="2"/>
      <c r="AI561" s="3"/>
    </row>
    <row r="562" spans="1:35" x14ac:dyDescent="0.25">
      <c r="A562" s="1" t="s">
        <v>331</v>
      </c>
      <c r="D562">
        <v>3.0111111111111111</v>
      </c>
      <c r="G562" s="51"/>
      <c r="M562">
        <v>6836.994140625</v>
      </c>
      <c r="N562">
        <v>5653.115234375</v>
      </c>
      <c r="R562" s="49">
        <v>9</v>
      </c>
      <c r="U562" s="50">
        <v>3556.0576919999999</v>
      </c>
      <c r="V562" s="50">
        <v>5.0100000000000003E-4</v>
      </c>
      <c r="W562" s="50">
        <v>3.6400000000000001E-4</v>
      </c>
      <c r="X562" s="50">
        <v>2.3388059999999999</v>
      </c>
      <c r="Y562" s="50">
        <v>5.5555555555555552E-2</v>
      </c>
      <c r="AA562" s="3">
        <v>159</v>
      </c>
      <c r="AD562" s="93" t="str">
        <f>REPLACE(INDEX(GroupVertices[Group], MATCH(Vertices[[#This Row],[Vertex]],GroupVertices[Vertex],0)),1,1,"")</f>
        <v>1</v>
      </c>
      <c r="AE562" s="2"/>
      <c r="AI562" s="3"/>
    </row>
    <row r="563" spans="1:35" x14ac:dyDescent="0.25">
      <c r="A563" s="1" t="s">
        <v>453</v>
      </c>
      <c r="D563">
        <v>2.822222222222222</v>
      </c>
      <c r="G563" s="51"/>
      <c r="M563">
        <v>3218.873291015625</v>
      </c>
      <c r="N563">
        <v>6854.0771484375</v>
      </c>
      <c r="R563" s="49">
        <v>8</v>
      </c>
      <c r="U563" s="50">
        <v>676.99352699999997</v>
      </c>
      <c r="V563" s="50">
        <v>4.9399999999999997E-4</v>
      </c>
      <c r="W563" s="50">
        <v>3.4900000000000003E-4</v>
      </c>
      <c r="X563" s="50">
        <v>1.4343090000000001</v>
      </c>
      <c r="Y563" s="50">
        <v>0.6428571428571429</v>
      </c>
      <c r="AA563" s="3">
        <v>282</v>
      </c>
      <c r="AD563" s="93" t="str">
        <f>REPLACE(INDEX(GroupVertices[Group], MATCH(Vertices[[#This Row],[Vertex]],GroupVertices[Vertex],0)),1,1,"")</f>
        <v>1</v>
      </c>
      <c r="AE563" s="2"/>
      <c r="AI563" s="3"/>
    </row>
    <row r="564" spans="1:35" x14ac:dyDescent="0.25">
      <c r="A564" s="1" t="s">
        <v>589</v>
      </c>
      <c r="D564">
        <v>1.8777777777777778</v>
      </c>
      <c r="G564" s="51"/>
      <c r="M564">
        <v>4160.97265625</v>
      </c>
      <c r="N564">
        <v>5879.5107421875</v>
      </c>
      <c r="R564" s="49">
        <v>3</v>
      </c>
      <c r="U564" s="50">
        <v>0</v>
      </c>
      <c r="V564" s="50">
        <v>4.3899999999999999E-4</v>
      </c>
      <c r="W564" s="50">
        <v>5.5000000000000002E-5</v>
      </c>
      <c r="X564" s="50">
        <v>0.77128099999999999</v>
      </c>
      <c r="Y564" s="50">
        <v>1</v>
      </c>
      <c r="AA564" s="3">
        <v>418</v>
      </c>
      <c r="AD564" s="93" t="str">
        <f>REPLACE(INDEX(GroupVertices[Group], MATCH(Vertices[[#This Row],[Vertex]],GroupVertices[Vertex],0)),1,1,"")</f>
        <v>1</v>
      </c>
      <c r="AE564" s="2"/>
      <c r="AI564" s="3"/>
    </row>
    <row r="565" spans="1:35" x14ac:dyDescent="0.25">
      <c r="A565" s="1" t="s">
        <v>726</v>
      </c>
      <c r="D565">
        <v>1.8777777777777778</v>
      </c>
      <c r="G565" s="51"/>
      <c r="M565">
        <v>7698.44384765625</v>
      </c>
      <c r="N565">
        <v>5790.12109375</v>
      </c>
      <c r="R565" s="49">
        <v>3</v>
      </c>
      <c r="U565" s="50">
        <v>475</v>
      </c>
      <c r="V565" s="50">
        <v>4.8000000000000001E-4</v>
      </c>
      <c r="W565" s="50">
        <v>5.8E-5</v>
      </c>
      <c r="X565" s="50">
        <v>0.94517499999999999</v>
      </c>
      <c r="Y565" s="50">
        <v>0.33333333333333331</v>
      </c>
      <c r="AA565" s="3">
        <v>556</v>
      </c>
      <c r="AD565" s="93" t="str">
        <f>REPLACE(INDEX(GroupVertices[Group], MATCH(Vertices[[#This Row],[Vertex]],GroupVertices[Vertex],0)),1,1,"")</f>
        <v>1</v>
      </c>
      <c r="AE565" s="2"/>
      <c r="AI565" s="3"/>
    </row>
    <row r="566" spans="1:35" x14ac:dyDescent="0.25">
      <c r="A566" s="1" t="s">
        <v>409</v>
      </c>
      <c r="D566">
        <v>1.6888888888888889</v>
      </c>
      <c r="G566" s="51"/>
      <c r="M566">
        <v>8861.572265625</v>
      </c>
      <c r="N566">
        <v>7506.46337890625</v>
      </c>
      <c r="R566" s="49">
        <v>2</v>
      </c>
      <c r="U566" s="50">
        <v>0</v>
      </c>
      <c r="V566" s="50">
        <v>4.5800000000000002E-4</v>
      </c>
      <c r="W566" s="50">
        <v>4.0000000000000003E-5</v>
      </c>
      <c r="X566" s="50">
        <v>0.63527500000000003</v>
      </c>
      <c r="Y566" s="50">
        <v>1</v>
      </c>
      <c r="AA566" s="3">
        <v>238</v>
      </c>
      <c r="AD566" s="93" t="str">
        <f>REPLACE(INDEX(GroupVertices[Group], MATCH(Vertices[[#This Row],[Vertex]],GroupVertices[Vertex],0)),1,1,"")</f>
        <v>1</v>
      </c>
      <c r="AE566" s="2"/>
      <c r="AI566" s="3"/>
    </row>
    <row r="567" spans="1:35" x14ac:dyDescent="0.25">
      <c r="A567" s="1" t="s">
        <v>687</v>
      </c>
      <c r="D567">
        <v>1.5</v>
      </c>
      <c r="G567" s="51"/>
      <c r="M567">
        <v>9610.044921875</v>
      </c>
      <c r="N567">
        <v>2194.633544921875</v>
      </c>
      <c r="R567" s="49">
        <v>1</v>
      </c>
      <c r="U567" s="50">
        <v>0</v>
      </c>
      <c r="V567" s="50">
        <v>1</v>
      </c>
      <c r="W567" s="50">
        <v>0</v>
      </c>
      <c r="X567" s="50">
        <v>0.99999899999999997</v>
      </c>
      <c r="Y567" s="50">
        <v>0</v>
      </c>
      <c r="AA567" s="3">
        <v>516</v>
      </c>
      <c r="AD567" s="93" t="str">
        <f>REPLACE(INDEX(GroupVertices[Group], MATCH(Vertices[[#This Row],[Vertex]],GroupVertices[Vertex],0)),1,1,"")</f>
        <v>58</v>
      </c>
      <c r="AE567" s="2"/>
      <c r="AI567" s="3"/>
    </row>
    <row r="568" spans="1:35" x14ac:dyDescent="0.25">
      <c r="A568" s="1" t="s">
        <v>415</v>
      </c>
      <c r="D568">
        <v>1.5</v>
      </c>
      <c r="G568" s="51"/>
      <c r="M568">
        <v>6783.0029296875</v>
      </c>
      <c r="N568">
        <v>2209.337890625</v>
      </c>
      <c r="R568" s="49">
        <v>1</v>
      </c>
      <c r="U568" s="50">
        <v>0</v>
      </c>
      <c r="V568" s="50">
        <v>1</v>
      </c>
      <c r="W568" s="50">
        <v>0</v>
      </c>
      <c r="X568" s="50">
        <v>0.99999899999999997</v>
      </c>
      <c r="Y568" s="50">
        <v>0</v>
      </c>
      <c r="AA568" s="3">
        <v>244</v>
      </c>
      <c r="AD568" s="93" t="str">
        <f>REPLACE(INDEX(GroupVertices[Group], MATCH(Vertices[[#This Row],[Vertex]],GroupVertices[Vertex],0)),1,1,"")</f>
        <v>51</v>
      </c>
      <c r="AE568" s="2"/>
      <c r="AI568" s="3"/>
    </row>
    <row r="569" spans="1:35" x14ac:dyDescent="0.25">
      <c r="A569" s="1" t="s">
        <v>579</v>
      </c>
      <c r="D569">
        <v>1.5</v>
      </c>
      <c r="G569" s="51"/>
      <c r="M569">
        <v>3069.458251953125</v>
      </c>
      <c r="N569">
        <v>4838.52197265625</v>
      </c>
      <c r="R569" s="49">
        <v>1</v>
      </c>
      <c r="U569" s="50">
        <v>0</v>
      </c>
      <c r="V569" s="50">
        <v>4.2499999999999998E-4</v>
      </c>
      <c r="W569" s="50">
        <v>2.5370000000000002E-3</v>
      </c>
      <c r="X569" s="50">
        <v>0.242252</v>
      </c>
      <c r="Y569" s="50">
        <v>0</v>
      </c>
      <c r="AA569" s="3">
        <v>408</v>
      </c>
      <c r="AD569" s="93" t="str">
        <f>REPLACE(INDEX(GroupVertices[Group], MATCH(Vertices[[#This Row],[Vertex]],GroupVertices[Vertex],0)),1,1,"")</f>
        <v>1</v>
      </c>
      <c r="AE569" s="2"/>
      <c r="AI569" s="3"/>
    </row>
    <row r="570" spans="1:35" x14ac:dyDescent="0.25">
      <c r="A570" s="1" t="s">
        <v>220</v>
      </c>
      <c r="D570">
        <v>4.1444444444444439</v>
      </c>
      <c r="G570" s="51"/>
      <c r="M570">
        <v>4152.919921875</v>
      </c>
      <c r="N570">
        <v>5703.947265625</v>
      </c>
      <c r="R570" s="49">
        <v>15</v>
      </c>
      <c r="U570" s="50">
        <v>0</v>
      </c>
      <c r="V570" s="50">
        <v>5.3300000000000005E-4</v>
      </c>
      <c r="W570" s="50">
        <v>3.9079999999999997E-2</v>
      </c>
      <c r="X570" s="50">
        <v>1.5358160000000001</v>
      </c>
      <c r="Y570" s="50">
        <v>1</v>
      </c>
      <c r="AA570" s="3">
        <v>48</v>
      </c>
      <c r="AD570" s="93" t="str">
        <f>REPLACE(INDEX(GroupVertices[Group], MATCH(Vertices[[#This Row],[Vertex]],GroupVertices[Vertex],0)),1,1,"")</f>
        <v>1</v>
      </c>
      <c r="AE570" s="2"/>
      <c r="AI570" s="3"/>
    </row>
    <row r="571" spans="1:35" x14ac:dyDescent="0.25">
      <c r="A571" s="1" t="s">
        <v>796</v>
      </c>
      <c r="D571">
        <v>1.8777777777777778</v>
      </c>
      <c r="G571" s="51"/>
      <c r="M571">
        <v>6317.93798828125</v>
      </c>
      <c r="N571">
        <v>4121.857421875</v>
      </c>
      <c r="R571" s="49">
        <v>3</v>
      </c>
      <c r="U571" s="50">
        <v>532.61904800000002</v>
      </c>
      <c r="V571" s="50">
        <v>4.6900000000000002E-4</v>
      </c>
      <c r="W571" s="50">
        <v>6.8999999999999997E-5</v>
      </c>
      <c r="X571" s="50">
        <v>0.955646</v>
      </c>
      <c r="Y571" s="50">
        <v>0</v>
      </c>
      <c r="AA571" s="3">
        <v>626</v>
      </c>
      <c r="AD571" s="93" t="str">
        <f>REPLACE(INDEX(GroupVertices[Group], MATCH(Vertices[[#This Row],[Vertex]],GroupVertices[Vertex],0)),1,1,"")</f>
        <v>1</v>
      </c>
      <c r="AE571" s="2"/>
      <c r="AI571" s="3"/>
    </row>
    <row r="572" spans="1:35" x14ac:dyDescent="0.25">
      <c r="A572" s="1" t="s">
        <v>322</v>
      </c>
      <c r="D572">
        <v>4.7111111111111112</v>
      </c>
      <c r="G572" s="51"/>
      <c r="M572">
        <v>5559.2197265625</v>
      </c>
      <c r="N572">
        <v>6302.59912109375</v>
      </c>
      <c r="R572" s="49">
        <v>18</v>
      </c>
      <c r="U572" s="50">
        <v>3965.967138</v>
      </c>
      <c r="V572" s="50">
        <v>6.7000000000000002E-4</v>
      </c>
      <c r="W572" s="50">
        <v>1.0246999999999999E-2</v>
      </c>
      <c r="X572" s="50">
        <v>2.7524150000000001</v>
      </c>
      <c r="Y572" s="50">
        <v>0.29411764705882354</v>
      </c>
      <c r="AA572" s="3">
        <v>150</v>
      </c>
      <c r="AD572" s="93" t="str">
        <f>REPLACE(INDEX(GroupVertices[Group], MATCH(Vertices[[#This Row],[Vertex]],GroupVertices[Vertex],0)),1,1,"")</f>
        <v>1</v>
      </c>
      <c r="AE572" s="2"/>
      <c r="AI572" s="3"/>
    </row>
    <row r="573" spans="1:35" x14ac:dyDescent="0.25">
      <c r="A573" s="1" t="s">
        <v>548</v>
      </c>
      <c r="D573">
        <v>1.6888888888888889</v>
      </c>
      <c r="G573" s="51"/>
      <c r="M573">
        <v>6218.54296875</v>
      </c>
      <c r="N573">
        <v>2698.259521484375</v>
      </c>
      <c r="R573" s="49">
        <v>2</v>
      </c>
      <c r="U573" s="50">
        <v>1</v>
      </c>
      <c r="V573" s="50">
        <v>0.5</v>
      </c>
      <c r="W573" s="50">
        <v>0</v>
      </c>
      <c r="X573" s="50">
        <v>1.4594579999999999</v>
      </c>
      <c r="Y573" s="50">
        <v>0</v>
      </c>
      <c r="AA573" s="3">
        <v>377</v>
      </c>
      <c r="AD573" s="93" t="str">
        <f>REPLACE(INDEX(GroupVertices[Group], MATCH(Vertices[[#This Row],[Vertex]],GroupVertices[Vertex],0)),1,1,"")</f>
        <v>15</v>
      </c>
      <c r="AE573" s="2"/>
      <c r="AI573" s="3"/>
    </row>
    <row r="574" spans="1:35" x14ac:dyDescent="0.25">
      <c r="A574" s="1" t="s">
        <v>626</v>
      </c>
      <c r="D574">
        <v>1.8777777777777778</v>
      </c>
      <c r="G574" s="51"/>
      <c r="M574">
        <v>7998.0703125</v>
      </c>
      <c r="N574">
        <v>7834.63330078125</v>
      </c>
      <c r="R574" s="49">
        <v>3</v>
      </c>
      <c r="U574" s="50">
        <v>0</v>
      </c>
      <c r="V574" s="50">
        <v>3.77E-4</v>
      </c>
      <c r="W574" s="50">
        <v>3.0000000000000001E-6</v>
      </c>
      <c r="X574" s="50">
        <v>0.87658499999999995</v>
      </c>
      <c r="Y574" s="50">
        <v>1</v>
      </c>
      <c r="AA574" s="3">
        <v>455</v>
      </c>
      <c r="AD574" s="93" t="str">
        <f>REPLACE(INDEX(GroupVertices[Group], MATCH(Vertices[[#This Row],[Vertex]],GroupVertices[Vertex],0)),1,1,"")</f>
        <v>1</v>
      </c>
      <c r="AE574" s="2"/>
      <c r="AI574" s="3"/>
    </row>
    <row r="575" spans="1:35" x14ac:dyDescent="0.25">
      <c r="A575" s="1" t="s">
        <v>356</v>
      </c>
      <c r="D575">
        <v>3.5777777777777779</v>
      </c>
      <c r="G575" s="51"/>
      <c r="M575">
        <v>4231.4716796875</v>
      </c>
      <c r="N575">
        <v>6879.142578125</v>
      </c>
      <c r="R575" s="49">
        <v>12</v>
      </c>
      <c r="U575" s="50">
        <v>3203.2005909999998</v>
      </c>
      <c r="V575" s="50">
        <v>5.62E-4</v>
      </c>
      <c r="W575" s="50">
        <v>4.3899999999999999E-4</v>
      </c>
      <c r="X575" s="50">
        <v>2.2662810000000002</v>
      </c>
      <c r="Y575" s="50">
        <v>0.37878787878787878</v>
      </c>
      <c r="AA575" s="3">
        <v>184</v>
      </c>
      <c r="AD575" s="93" t="str">
        <f>REPLACE(INDEX(GroupVertices[Group], MATCH(Vertices[[#This Row],[Vertex]],GroupVertices[Vertex],0)),1,1,"")</f>
        <v>1</v>
      </c>
      <c r="AE575" s="2"/>
      <c r="AI575" s="3"/>
    </row>
    <row r="576" spans="1:35" x14ac:dyDescent="0.25">
      <c r="A576" s="1" t="s">
        <v>833</v>
      </c>
      <c r="D576">
        <v>1.5</v>
      </c>
      <c r="G576" s="51"/>
      <c r="M576">
        <v>4528.2060546875</v>
      </c>
      <c r="N576">
        <v>8720.525390625</v>
      </c>
      <c r="R576" s="49">
        <v>1</v>
      </c>
      <c r="U576" s="50">
        <v>0</v>
      </c>
      <c r="V576" s="50">
        <v>4.44E-4</v>
      </c>
      <c r="W576" s="50">
        <v>2.8E-5</v>
      </c>
      <c r="X576" s="50">
        <v>0.31052800000000003</v>
      </c>
      <c r="Y576" s="50">
        <v>0</v>
      </c>
      <c r="AA576" s="3">
        <v>663</v>
      </c>
      <c r="AD576" s="93" t="str">
        <f>REPLACE(INDEX(GroupVertices[Group], MATCH(Vertices[[#This Row],[Vertex]],GroupVertices[Vertex],0)),1,1,"")</f>
        <v>1</v>
      </c>
      <c r="AE576" s="2"/>
      <c r="AI576" s="3"/>
    </row>
    <row r="577" spans="1:35" x14ac:dyDescent="0.25">
      <c r="A577" s="1" t="s">
        <v>481</v>
      </c>
      <c r="D577">
        <v>1.8777777777777778</v>
      </c>
      <c r="G577" s="51"/>
      <c r="M577">
        <v>2286.974609375</v>
      </c>
      <c r="N577">
        <v>8758.5810546875</v>
      </c>
      <c r="R577" s="49">
        <v>3</v>
      </c>
      <c r="U577" s="50">
        <v>0</v>
      </c>
      <c r="V577" s="50">
        <v>3.6200000000000002E-4</v>
      </c>
      <c r="W577" s="50">
        <v>9.9999999999999995E-7</v>
      </c>
      <c r="X577" s="50">
        <v>0.75273000000000001</v>
      </c>
      <c r="Y577" s="50">
        <v>1</v>
      </c>
      <c r="AA577" s="3">
        <v>310</v>
      </c>
      <c r="AD577" s="93" t="str">
        <f>REPLACE(INDEX(GroupVertices[Group], MATCH(Vertices[[#This Row],[Vertex]],GroupVertices[Vertex],0)),1,1,"")</f>
        <v>1</v>
      </c>
      <c r="AE577" s="2"/>
      <c r="AI577" s="3"/>
    </row>
    <row r="578" spans="1:35" x14ac:dyDescent="0.25">
      <c r="A578" s="1" t="s">
        <v>702</v>
      </c>
      <c r="D578">
        <v>1.8777777777777778</v>
      </c>
      <c r="G578" s="51"/>
      <c r="M578">
        <v>5948.28564453125</v>
      </c>
      <c r="N578">
        <v>4876.3857421875</v>
      </c>
      <c r="R578" s="49">
        <v>3</v>
      </c>
      <c r="U578" s="50">
        <v>85.394993999999997</v>
      </c>
      <c r="V578" s="50">
        <v>5.5000000000000003E-4</v>
      </c>
      <c r="W578" s="50">
        <v>3.4499999999999998E-4</v>
      </c>
      <c r="X578" s="50">
        <v>0.74097299999999999</v>
      </c>
      <c r="Y578" s="50">
        <v>0.33333333333333331</v>
      </c>
      <c r="AA578" s="3">
        <v>530</v>
      </c>
      <c r="AD578" s="93" t="str">
        <f>REPLACE(INDEX(GroupVertices[Group], MATCH(Vertices[[#This Row],[Vertex]],GroupVertices[Vertex],0)),1,1,"")</f>
        <v>1</v>
      </c>
      <c r="AE578" s="2"/>
      <c r="AI578" s="3"/>
    </row>
    <row r="579" spans="1:35" x14ac:dyDescent="0.25">
      <c r="A579" s="1" t="s">
        <v>641</v>
      </c>
      <c r="D579">
        <v>1.6888888888888889</v>
      </c>
      <c r="G579" s="51"/>
      <c r="M579">
        <v>5440.63232421875</v>
      </c>
      <c r="N579">
        <v>1021.9566040039063</v>
      </c>
      <c r="R579" s="49">
        <v>2</v>
      </c>
      <c r="U579" s="50">
        <v>0</v>
      </c>
      <c r="V579" s="50">
        <v>0.5</v>
      </c>
      <c r="W579" s="50">
        <v>0</v>
      </c>
      <c r="X579" s="50">
        <v>0.99999899999999997</v>
      </c>
      <c r="Y579" s="50">
        <v>1</v>
      </c>
      <c r="AA579" s="3">
        <v>470</v>
      </c>
      <c r="AD579" s="93" t="str">
        <f>REPLACE(INDEX(GroupVertices[Group], MATCH(Vertices[[#This Row],[Vertex]],GroupVertices[Vertex],0)),1,1,"")</f>
        <v>17</v>
      </c>
      <c r="AE579" s="2"/>
      <c r="AI579" s="3"/>
    </row>
    <row r="580" spans="1:35" x14ac:dyDescent="0.25">
      <c r="A580" s="1" t="s">
        <v>745</v>
      </c>
      <c r="D580">
        <v>1.5</v>
      </c>
      <c r="G580" s="51"/>
      <c r="M580">
        <v>2390.730712890625</v>
      </c>
      <c r="N580">
        <v>6178.64697265625</v>
      </c>
      <c r="R580" s="49">
        <v>1</v>
      </c>
      <c r="U580" s="50">
        <v>0</v>
      </c>
      <c r="V580" s="50">
        <v>4.7399999999999997E-4</v>
      </c>
      <c r="W580" s="50">
        <v>2.9E-5</v>
      </c>
      <c r="X580" s="50">
        <v>0.33637299999999998</v>
      </c>
      <c r="Y580" s="50">
        <v>0</v>
      </c>
      <c r="AA580" s="3">
        <v>576</v>
      </c>
      <c r="AD580" s="93" t="str">
        <f>REPLACE(INDEX(GroupVertices[Group], MATCH(Vertices[[#This Row],[Vertex]],GroupVertices[Vertex],0)),1,1,"")</f>
        <v>1</v>
      </c>
      <c r="AE580" s="2"/>
      <c r="AI580" s="3"/>
    </row>
    <row r="581" spans="1:35" x14ac:dyDescent="0.25">
      <c r="A581" s="1" t="s">
        <v>832</v>
      </c>
      <c r="D581">
        <v>1.5</v>
      </c>
      <c r="G581" s="51"/>
      <c r="M581">
        <v>5943.42822265625</v>
      </c>
      <c r="N581">
        <v>2698.259521484375</v>
      </c>
      <c r="R581" s="49">
        <v>1</v>
      </c>
      <c r="U581" s="50">
        <v>0</v>
      </c>
      <c r="V581" s="50">
        <v>0.33333299999999999</v>
      </c>
      <c r="W581" s="50">
        <v>0</v>
      </c>
      <c r="X581" s="50">
        <v>0.77027000000000001</v>
      </c>
      <c r="Y581" s="50">
        <v>0</v>
      </c>
      <c r="AA581" s="3">
        <v>662</v>
      </c>
      <c r="AD581" s="93" t="str">
        <f>REPLACE(INDEX(GroupVertices[Group], MATCH(Vertices[[#This Row],[Vertex]],GroupVertices[Vertex],0)),1,1,"")</f>
        <v>15</v>
      </c>
      <c r="AE581" s="2"/>
      <c r="AI581" s="3"/>
    </row>
    <row r="582" spans="1:35" x14ac:dyDescent="0.25">
      <c r="A582" s="1" t="s">
        <v>834</v>
      </c>
      <c r="D582">
        <v>1.5</v>
      </c>
      <c r="G582" s="51"/>
      <c r="M582">
        <v>4185.4326171875</v>
      </c>
      <c r="N582">
        <v>9735.0205078125</v>
      </c>
      <c r="R582" s="49">
        <v>1</v>
      </c>
      <c r="U582" s="50">
        <v>0</v>
      </c>
      <c r="V582" s="50">
        <v>4.9700000000000005E-4</v>
      </c>
      <c r="W582" s="50">
        <v>1.18E-4</v>
      </c>
      <c r="X582" s="50">
        <v>0.334816</v>
      </c>
      <c r="Y582" s="50">
        <v>0</v>
      </c>
      <c r="AA582" s="3">
        <v>664</v>
      </c>
      <c r="AD582" s="93" t="str">
        <f>REPLACE(INDEX(GroupVertices[Group], MATCH(Vertices[[#This Row],[Vertex]],GroupVertices[Vertex],0)),1,1,"")</f>
        <v>1</v>
      </c>
      <c r="AE582" s="2"/>
      <c r="AI582" s="3"/>
    </row>
    <row r="583" spans="1:35" x14ac:dyDescent="0.25">
      <c r="A583" s="1" t="s">
        <v>828</v>
      </c>
      <c r="D583">
        <v>1.5</v>
      </c>
      <c r="G583" s="51"/>
      <c r="M583">
        <v>7428.099609375</v>
      </c>
      <c r="N583">
        <v>816.0948486328125</v>
      </c>
      <c r="R583" s="49">
        <v>1</v>
      </c>
      <c r="U583" s="50">
        <v>0</v>
      </c>
      <c r="V583" s="50">
        <v>1</v>
      </c>
      <c r="W583" s="50">
        <v>0</v>
      </c>
      <c r="X583" s="50">
        <v>0.99999899999999997</v>
      </c>
      <c r="Y583" s="50">
        <v>0</v>
      </c>
      <c r="AA583" s="3">
        <v>658</v>
      </c>
      <c r="AD583" s="93" t="str">
        <f>REPLACE(INDEX(GroupVertices[Group], MATCH(Vertices[[#This Row],[Vertex]],GroupVertices[Vertex],0)),1,1,"")</f>
        <v>35</v>
      </c>
      <c r="AE583" s="2"/>
      <c r="AI583" s="3"/>
    </row>
    <row r="584" spans="1:35" x14ac:dyDescent="0.25">
      <c r="A584" s="1" t="s">
        <v>433</v>
      </c>
      <c r="D584">
        <v>2.2555555555555555</v>
      </c>
      <c r="G584" s="51"/>
      <c r="M584">
        <v>6767.3037109375</v>
      </c>
      <c r="N584">
        <v>5756.404296875</v>
      </c>
      <c r="R584" s="49">
        <v>5</v>
      </c>
      <c r="U584" s="50">
        <v>573.32753000000002</v>
      </c>
      <c r="V584" s="50">
        <v>5.4900000000000001E-4</v>
      </c>
      <c r="W584" s="50">
        <v>6.5499999999999998E-4</v>
      </c>
      <c r="X584" s="50">
        <v>1.088001</v>
      </c>
      <c r="Y584" s="50">
        <v>0.4</v>
      </c>
      <c r="AA584" s="3">
        <v>262</v>
      </c>
      <c r="AD584" s="93" t="str">
        <f>REPLACE(INDEX(GroupVertices[Group], MATCH(Vertices[[#This Row],[Vertex]],GroupVertices[Vertex],0)),1,1,"")</f>
        <v>1</v>
      </c>
      <c r="AE584" s="2"/>
      <c r="AI584" s="3"/>
    </row>
    <row r="585" spans="1:35" x14ac:dyDescent="0.25">
      <c r="A585" s="1" t="s">
        <v>667</v>
      </c>
      <c r="D585">
        <v>1.5</v>
      </c>
      <c r="G585" s="51"/>
      <c r="M585">
        <v>8462.1513671875</v>
      </c>
      <c r="N585">
        <v>2709.287841796875</v>
      </c>
      <c r="R585" s="49">
        <v>1</v>
      </c>
      <c r="U585" s="50">
        <v>0</v>
      </c>
      <c r="V585" s="50">
        <v>1</v>
      </c>
      <c r="W585" s="50">
        <v>0</v>
      </c>
      <c r="X585" s="50">
        <v>0.99999899999999997</v>
      </c>
      <c r="Y585" s="50">
        <v>0</v>
      </c>
      <c r="AA585" s="3">
        <v>496</v>
      </c>
      <c r="AD585" s="93" t="str">
        <f>REPLACE(INDEX(GroupVertices[Group], MATCH(Vertices[[#This Row],[Vertex]],GroupVertices[Vertex],0)),1,1,"")</f>
        <v>54</v>
      </c>
      <c r="AE585" s="2"/>
      <c r="AI585" s="3"/>
    </row>
    <row r="586" spans="1:35" x14ac:dyDescent="0.25">
      <c r="A586" s="1" t="s">
        <v>627</v>
      </c>
      <c r="D586">
        <v>1.8777777777777778</v>
      </c>
      <c r="G586" s="51"/>
      <c r="M586">
        <v>9397.0439453125</v>
      </c>
      <c r="N586">
        <v>6956.259765625</v>
      </c>
      <c r="R586" s="49">
        <v>3</v>
      </c>
      <c r="U586" s="50">
        <v>0</v>
      </c>
      <c r="V586" s="50">
        <v>3.77E-4</v>
      </c>
      <c r="W586" s="50">
        <v>3.0000000000000001E-6</v>
      </c>
      <c r="X586" s="50">
        <v>0.87658499999999995</v>
      </c>
      <c r="Y586" s="50">
        <v>1</v>
      </c>
      <c r="AA586" s="3">
        <v>456</v>
      </c>
      <c r="AD586" s="93" t="str">
        <f>REPLACE(INDEX(GroupVertices[Group], MATCH(Vertices[[#This Row],[Vertex]],GroupVertices[Vertex],0)),1,1,"")</f>
        <v>1</v>
      </c>
      <c r="AE586" s="2"/>
      <c r="AI586" s="3"/>
    </row>
    <row r="587" spans="1:35" x14ac:dyDescent="0.25">
      <c r="A587" s="1" t="s">
        <v>835</v>
      </c>
      <c r="D587">
        <v>1.5</v>
      </c>
      <c r="G587" s="51"/>
      <c r="M587">
        <v>3125.873291015625</v>
      </c>
      <c r="N587">
        <v>507.30221557617188</v>
      </c>
      <c r="R587" s="49">
        <v>1</v>
      </c>
      <c r="U587" s="50">
        <v>0</v>
      </c>
      <c r="V587" s="50">
        <v>0.2</v>
      </c>
      <c r="W587" s="50">
        <v>0</v>
      </c>
      <c r="X587" s="50">
        <v>0.693693</v>
      </c>
      <c r="Y587" s="50">
        <v>0</v>
      </c>
      <c r="AA587" s="3">
        <v>665</v>
      </c>
      <c r="AD587" s="93" t="str">
        <f>REPLACE(INDEX(GroupVertices[Group], MATCH(Vertices[[#This Row],[Vertex]],GroupVertices[Vertex],0)),1,1,"")</f>
        <v>13</v>
      </c>
      <c r="AE587" s="2"/>
      <c r="AI587" s="3"/>
    </row>
    <row r="588" spans="1:35" x14ac:dyDescent="0.25">
      <c r="A588" s="1" t="s">
        <v>291</v>
      </c>
      <c r="D588">
        <v>1.5</v>
      </c>
      <c r="G588" s="51"/>
      <c r="M588">
        <v>9600.5576171875</v>
      </c>
      <c r="N588">
        <v>2709.287841796875</v>
      </c>
      <c r="R588" s="49">
        <v>1</v>
      </c>
      <c r="U588" s="50">
        <v>0</v>
      </c>
      <c r="V588" s="50">
        <v>1</v>
      </c>
      <c r="W588" s="50">
        <v>0</v>
      </c>
      <c r="X588" s="50">
        <v>0.99999899999999997</v>
      </c>
      <c r="Y588" s="50">
        <v>0</v>
      </c>
      <c r="AA588" s="3">
        <v>119</v>
      </c>
      <c r="AD588" s="93" t="str">
        <f>REPLACE(INDEX(GroupVertices[Group], MATCH(Vertices[[#This Row],[Vertex]],GroupVertices[Vertex],0)),1,1,"")</f>
        <v>48</v>
      </c>
      <c r="AE588" s="2"/>
      <c r="AI588" s="3"/>
    </row>
    <row r="589" spans="1:35" x14ac:dyDescent="0.25">
      <c r="A589" s="1" t="s">
        <v>792</v>
      </c>
      <c r="D589">
        <v>1.5</v>
      </c>
      <c r="G589" s="51"/>
      <c r="M589">
        <v>7428.099609375</v>
      </c>
      <c r="N589">
        <v>1257.2271728515625</v>
      </c>
      <c r="R589" s="49">
        <v>1</v>
      </c>
      <c r="U589" s="50">
        <v>0</v>
      </c>
      <c r="V589" s="50">
        <v>1</v>
      </c>
      <c r="W589" s="50">
        <v>0</v>
      </c>
      <c r="X589" s="50">
        <v>0.99999899999999997</v>
      </c>
      <c r="Y589" s="50">
        <v>0</v>
      </c>
      <c r="AA589" s="3">
        <v>623</v>
      </c>
      <c r="AD589" s="93" t="str">
        <f>REPLACE(INDEX(GroupVertices[Group], MATCH(Vertices[[#This Row],[Vertex]],GroupVertices[Vertex],0)),1,1,"")</f>
        <v>36</v>
      </c>
      <c r="AE589" s="2"/>
      <c r="AI589" s="3"/>
    </row>
    <row r="590" spans="1:35" x14ac:dyDescent="0.25">
      <c r="A590" s="1" t="s">
        <v>930</v>
      </c>
      <c r="D590">
        <v>1.6888888888888889</v>
      </c>
      <c r="G590" s="51"/>
      <c r="M590">
        <v>3913.270751953125</v>
      </c>
      <c r="N590">
        <v>1088.12646484375</v>
      </c>
      <c r="R590" s="49">
        <v>2</v>
      </c>
      <c r="U590" s="50">
        <v>0</v>
      </c>
      <c r="V590" s="50">
        <v>0.5</v>
      </c>
      <c r="W590" s="50">
        <v>0</v>
      </c>
      <c r="X590" s="50">
        <v>0.99999899999999997</v>
      </c>
      <c r="Y590" s="50">
        <v>1</v>
      </c>
      <c r="AA590" s="3">
        <v>617</v>
      </c>
      <c r="AD590" s="93" t="str">
        <f>REPLACE(INDEX(GroupVertices[Group], MATCH(Vertices[[#This Row],[Vertex]],GroupVertices[Vertex],0)),1,1,"")</f>
        <v>25</v>
      </c>
      <c r="AE590" s="2"/>
      <c r="AI590" s="3"/>
    </row>
    <row r="591" spans="1:35" x14ac:dyDescent="0.25">
      <c r="A591" s="1" t="s">
        <v>712</v>
      </c>
      <c r="D591">
        <v>1.5</v>
      </c>
      <c r="G591" s="51"/>
      <c r="M591">
        <v>9619.53125</v>
      </c>
      <c r="N591">
        <v>1672.6268310546875</v>
      </c>
      <c r="R591" s="49">
        <v>1</v>
      </c>
      <c r="U591" s="50">
        <v>0</v>
      </c>
      <c r="V591" s="50">
        <v>1</v>
      </c>
      <c r="W591" s="50">
        <v>0</v>
      </c>
      <c r="X591" s="50">
        <v>0.99999899999999997</v>
      </c>
      <c r="Y591" s="50">
        <v>0</v>
      </c>
      <c r="AA591" s="3">
        <v>540</v>
      </c>
      <c r="AD591" s="93" t="str">
        <f>REPLACE(INDEX(GroupVertices[Group], MATCH(Vertices[[#This Row],[Vertex]],GroupVertices[Vertex],0)),1,1,"")</f>
        <v>34</v>
      </c>
      <c r="AE591" s="2"/>
      <c r="AI591" s="3"/>
    </row>
    <row r="592" spans="1:35" x14ac:dyDescent="0.25">
      <c r="A592" s="1" t="s">
        <v>434</v>
      </c>
      <c r="D592">
        <v>1.5</v>
      </c>
      <c r="G592" s="51"/>
      <c r="M592">
        <v>733.82501220703125</v>
      </c>
      <c r="N592">
        <v>823.4649658203125</v>
      </c>
      <c r="R592" s="49">
        <v>1</v>
      </c>
      <c r="U592" s="50">
        <v>0</v>
      </c>
      <c r="V592" s="50">
        <v>7.6923000000000005E-2</v>
      </c>
      <c r="W592" s="50">
        <v>0</v>
      </c>
      <c r="X592" s="50">
        <v>0.38888600000000001</v>
      </c>
      <c r="Y592" s="50">
        <v>0</v>
      </c>
      <c r="AA592" s="3">
        <v>263</v>
      </c>
      <c r="AD592" s="93" t="str">
        <f>REPLACE(INDEX(GroupVertices[Group], MATCH(Vertices[[#This Row],[Vertex]],GroupVertices[Vertex],0)),1,1,"")</f>
        <v>5</v>
      </c>
      <c r="AE592" s="2"/>
      <c r="AI592" s="3"/>
    </row>
    <row r="593" spans="1:35" x14ac:dyDescent="0.25">
      <c r="A593" s="1" t="s">
        <v>272</v>
      </c>
      <c r="D593">
        <v>3.5777777777777779</v>
      </c>
      <c r="G593" s="51"/>
      <c r="M593">
        <v>5127.330078125</v>
      </c>
      <c r="N593">
        <v>5512.576171875</v>
      </c>
      <c r="R593" s="49">
        <v>12</v>
      </c>
      <c r="U593" s="50">
        <v>3678.238777</v>
      </c>
      <c r="V593" s="50">
        <v>4.9799999999999996E-4</v>
      </c>
      <c r="W593" s="50">
        <v>4.8960000000000002E-3</v>
      </c>
      <c r="X593" s="50">
        <v>2.1713119999999999</v>
      </c>
      <c r="Y593" s="50">
        <v>0.34848484848484851</v>
      </c>
      <c r="AA593" s="3">
        <v>100</v>
      </c>
      <c r="AD593" s="93" t="str">
        <f>REPLACE(INDEX(GroupVertices[Group], MATCH(Vertices[[#This Row],[Vertex]],GroupVertices[Vertex],0)),1,1,"")</f>
        <v>1</v>
      </c>
      <c r="AE593" s="2"/>
      <c r="AI593" s="3"/>
    </row>
    <row r="594" spans="1:35" x14ac:dyDescent="0.25">
      <c r="A594" s="1" t="s">
        <v>836</v>
      </c>
      <c r="D594">
        <v>1.5</v>
      </c>
      <c r="G594" s="51"/>
      <c r="M594">
        <v>2004.3626708984375</v>
      </c>
      <c r="N594">
        <v>911.68878173828125</v>
      </c>
      <c r="R594" s="49">
        <v>1</v>
      </c>
      <c r="U594" s="50">
        <v>0</v>
      </c>
      <c r="V594" s="50">
        <v>0.1</v>
      </c>
      <c r="W594" s="50">
        <v>0</v>
      </c>
      <c r="X594" s="50">
        <v>0.46079500000000001</v>
      </c>
      <c r="Y594" s="50">
        <v>0</v>
      </c>
      <c r="AA594" s="3">
        <v>666</v>
      </c>
      <c r="AD594" s="93" t="str">
        <f>REPLACE(INDEX(GroupVertices[Group], MATCH(Vertices[[#This Row],[Vertex]],GroupVertices[Vertex],0)),1,1,"")</f>
        <v>6</v>
      </c>
      <c r="AE594" s="2"/>
      <c r="AI594" s="3"/>
    </row>
    <row r="595" spans="1:35" x14ac:dyDescent="0.25">
      <c r="A595" s="1" t="s">
        <v>625</v>
      </c>
      <c r="D595">
        <v>1.6888888888888889</v>
      </c>
      <c r="G595" s="51"/>
      <c r="M595">
        <v>4764.1455078125</v>
      </c>
      <c r="N595">
        <v>9248.6923828125</v>
      </c>
      <c r="R595" s="49">
        <v>2</v>
      </c>
      <c r="U595" s="50">
        <v>0</v>
      </c>
      <c r="V595" s="50">
        <v>4.55E-4</v>
      </c>
      <c r="W595" s="50">
        <v>5.3000000000000001E-5</v>
      </c>
      <c r="X595" s="50">
        <v>0.62451400000000001</v>
      </c>
      <c r="Y595" s="50">
        <v>1</v>
      </c>
      <c r="AA595" s="3">
        <v>454</v>
      </c>
      <c r="AD595" s="93" t="str">
        <f>REPLACE(INDEX(GroupVertices[Group], MATCH(Vertices[[#This Row],[Vertex]],GroupVertices[Vertex],0)),1,1,"")</f>
        <v>1</v>
      </c>
      <c r="AE595" s="2"/>
      <c r="AI595" s="3"/>
    </row>
    <row r="596" spans="1:35" x14ac:dyDescent="0.25">
      <c r="A596" s="1" t="s">
        <v>590</v>
      </c>
      <c r="D596">
        <v>1.6888888888888889</v>
      </c>
      <c r="G596" s="51"/>
      <c r="M596">
        <v>752.37982177734375</v>
      </c>
      <c r="N596">
        <v>7734.88525390625</v>
      </c>
      <c r="R596" s="49">
        <v>2</v>
      </c>
      <c r="U596" s="50">
        <v>0</v>
      </c>
      <c r="V596" s="50">
        <v>5.1999999999999995E-4</v>
      </c>
      <c r="W596" s="50">
        <v>2.8800000000000001E-4</v>
      </c>
      <c r="X596" s="50">
        <v>0.476607</v>
      </c>
      <c r="Y596" s="50">
        <v>1</v>
      </c>
      <c r="AA596" s="3">
        <v>419</v>
      </c>
      <c r="AD596" s="93" t="str">
        <f>REPLACE(INDEX(GroupVertices[Group], MATCH(Vertices[[#This Row],[Vertex]],GroupVertices[Vertex],0)),1,1,"")</f>
        <v>1</v>
      </c>
      <c r="AE596" s="2"/>
      <c r="AI596" s="3"/>
    </row>
    <row r="597" spans="1:35" x14ac:dyDescent="0.25">
      <c r="A597" s="1" t="s">
        <v>236</v>
      </c>
      <c r="D597">
        <v>3.0111111111111111</v>
      </c>
      <c r="G597" s="51"/>
      <c r="M597">
        <v>5341.87646484375</v>
      </c>
      <c r="N597">
        <v>6108.98486328125</v>
      </c>
      <c r="R597" s="49">
        <v>9</v>
      </c>
      <c r="U597" s="50">
        <v>475</v>
      </c>
      <c r="V597" s="50">
        <v>4.2999999999999999E-4</v>
      </c>
      <c r="W597" s="50">
        <v>5.0350000000000004E-3</v>
      </c>
      <c r="X597" s="50">
        <v>1.2870900000000001</v>
      </c>
      <c r="Y597" s="50">
        <v>0.77777777777777779</v>
      </c>
      <c r="AA597" s="3">
        <v>64</v>
      </c>
      <c r="AD597" s="93" t="str">
        <f>REPLACE(INDEX(GroupVertices[Group], MATCH(Vertices[[#This Row],[Vertex]],GroupVertices[Vertex],0)),1,1,"")</f>
        <v>1</v>
      </c>
      <c r="AE597" s="2"/>
      <c r="AI597" s="3"/>
    </row>
    <row r="598" spans="1:35" x14ac:dyDescent="0.25">
      <c r="A598" s="1" t="s">
        <v>477</v>
      </c>
      <c r="D598">
        <v>2.822222222222222</v>
      </c>
      <c r="G598" s="51"/>
      <c r="M598">
        <v>708.07843017578125</v>
      </c>
      <c r="N598">
        <v>1269.58203125</v>
      </c>
      <c r="R598" s="49">
        <v>8</v>
      </c>
      <c r="U598" s="50">
        <v>0</v>
      </c>
      <c r="V598" s="50">
        <v>0.125</v>
      </c>
      <c r="W598" s="50">
        <v>0</v>
      </c>
      <c r="X598" s="50">
        <v>0.99999899999999997</v>
      </c>
      <c r="Y598" s="50">
        <v>1</v>
      </c>
      <c r="AA598" s="3">
        <v>306</v>
      </c>
      <c r="AD598" s="93" t="str">
        <f>REPLACE(INDEX(GroupVertices[Group], MATCH(Vertices[[#This Row],[Vertex]],GroupVertices[Vertex],0)),1,1,"")</f>
        <v>3</v>
      </c>
      <c r="AE598" s="2"/>
      <c r="AI598" s="3"/>
    </row>
    <row r="599" spans="1:35" x14ac:dyDescent="0.25">
      <c r="A599" s="1" t="s">
        <v>650</v>
      </c>
      <c r="D599">
        <v>2.822222222222222</v>
      </c>
      <c r="G599" s="51"/>
      <c r="M599">
        <v>4341.40771484375</v>
      </c>
      <c r="N599">
        <v>3963.584228515625</v>
      </c>
      <c r="R599" s="49">
        <v>8</v>
      </c>
      <c r="U599" s="50">
        <v>2073.7227069999999</v>
      </c>
      <c r="V599" s="50">
        <v>5.1999999999999995E-4</v>
      </c>
      <c r="W599" s="50">
        <v>1.46E-4</v>
      </c>
      <c r="X599" s="50">
        <v>1.8889800000000001</v>
      </c>
      <c r="Y599" s="50">
        <v>0.25</v>
      </c>
      <c r="AA599" s="3">
        <v>479</v>
      </c>
      <c r="AD599" s="93" t="str">
        <f>REPLACE(INDEX(GroupVertices[Group], MATCH(Vertices[[#This Row],[Vertex]],GroupVertices[Vertex],0)),1,1,"")</f>
        <v>1</v>
      </c>
      <c r="AE599" s="2"/>
      <c r="AI599" s="3"/>
    </row>
    <row r="600" spans="1:35" x14ac:dyDescent="0.25">
      <c r="A600" s="1" t="s">
        <v>323</v>
      </c>
      <c r="D600">
        <v>2.822222222222222</v>
      </c>
      <c r="G600" s="51"/>
      <c r="M600">
        <v>6182.81982421875</v>
      </c>
      <c r="N600">
        <v>5083.4658203125</v>
      </c>
      <c r="R600" s="49">
        <v>8</v>
      </c>
      <c r="U600" s="50">
        <v>3078.329612</v>
      </c>
      <c r="V600" s="50">
        <v>5.4600000000000004E-4</v>
      </c>
      <c r="W600" s="50">
        <v>4.3100000000000001E-4</v>
      </c>
      <c r="X600" s="50">
        <v>2.2402310000000001</v>
      </c>
      <c r="Y600" s="50">
        <v>7.1428571428571425E-2</v>
      </c>
      <c r="AA600" s="3">
        <v>151</v>
      </c>
      <c r="AD600" s="93" t="str">
        <f>REPLACE(INDEX(GroupVertices[Group], MATCH(Vertices[[#This Row],[Vertex]],GroupVertices[Vertex],0)),1,1,"")</f>
        <v>1</v>
      </c>
      <c r="AE600" s="2"/>
      <c r="AI600" s="3"/>
    </row>
    <row r="601" spans="1:35" x14ac:dyDescent="0.25">
      <c r="A601" s="1" t="s">
        <v>647</v>
      </c>
      <c r="D601">
        <v>2.2555555555555555</v>
      </c>
      <c r="G601" s="51"/>
      <c r="M601">
        <v>4384.08251953125</v>
      </c>
      <c r="N601">
        <v>6662.80810546875</v>
      </c>
      <c r="R601" s="49">
        <v>5</v>
      </c>
      <c r="U601" s="50">
        <v>949</v>
      </c>
      <c r="V601" s="50">
        <v>5.44E-4</v>
      </c>
      <c r="W601" s="50">
        <v>2.7799999999999998E-4</v>
      </c>
      <c r="X601" s="50">
        <v>1.3613519999999999</v>
      </c>
      <c r="Y601" s="50">
        <v>0.3</v>
      </c>
      <c r="AA601" s="3">
        <v>476</v>
      </c>
      <c r="AD601" s="93" t="str">
        <f>REPLACE(INDEX(GroupVertices[Group], MATCH(Vertices[[#This Row],[Vertex]],GroupVertices[Vertex],0)),1,1,"")</f>
        <v>1</v>
      </c>
      <c r="AE601" s="2"/>
      <c r="AI601" s="3"/>
    </row>
    <row r="602" spans="1:35" x14ac:dyDescent="0.25">
      <c r="A602" s="1" t="s">
        <v>831</v>
      </c>
      <c r="D602">
        <v>1.5</v>
      </c>
      <c r="G602" s="51"/>
      <c r="M602">
        <v>9088.275390625</v>
      </c>
      <c r="N602">
        <v>1672.6268310546875</v>
      </c>
      <c r="R602" s="49">
        <v>1</v>
      </c>
      <c r="U602" s="50">
        <v>0</v>
      </c>
      <c r="V602" s="50">
        <v>1</v>
      </c>
      <c r="W602" s="50">
        <v>0</v>
      </c>
      <c r="X602" s="50">
        <v>0.99999899999999997</v>
      </c>
      <c r="Y602" s="50">
        <v>0</v>
      </c>
      <c r="AA602" s="3">
        <v>661</v>
      </c>
      <c r="AD602" s="93" t="str">
        <f>REPLACE(INDEX(GroupVertices[Group], MATCH(Vertices[[#This Row],[Vertex]],GroupVertices[Vertex],0)),1,1,"")</f>
        <v>31</v>
      </c>
      <c r="AE602" s="2"/>
      <c r="AI602" s="3"/>
    </row>
    <row r="603" spans="1:35" x14ac:dyDescent="0.25">
      <c r="A603" s="1" t="s">
        <v>403</v>
      </c>
      <c r="D603">
        <v>1.8777777777777778</v>
      </c>
      <c r="G603" s="51"/>
      <c r="M603">
        <v>7350.716796875</v>
      </c>
      <c r="N603">
        <v>3794.322509765625</v>
      </c>
      <c r="R603" s="49">
        <v>3</v>
      </c>
      <c r="U603" s="50">
        <v>0</v>
      </c>
      <c r="V603" s="50">
        <v>4.8099999999999998E-4</v>
      </c>
      <c r="W603" s="50">
        <v>4.1999999999999998E-5</v>
      </c>
      <c r="X603" s="50">
        <v>0.74650799999999995</v>
      </c>
      <c r="Y603" s="50">
        <v>1</v>
      </c>
      <c r="AA603" s="3">
        <v>232</v>
      </c>
      <c r="AD603" s="93" t="str">
        <f>REPLACE(INDEX(GroupVertices[Group], MATCH(Vertices[[#This Row],[Vertex]],GroupVertices[Vertex],0)),1,1,"")</f>
        <v>1</v>
      </c>
      <c r="AE603" s="2"/>
      <c r="AI603" s="3"/>
    </row>
    <row r="604" spans="1:35" x14ac:dyDescent="0.25">
      <c r="A604" s="1" t="s">
        <v>734</v>
      </c>
      <c r="D604">
        <v>1.6888888888888889</v>
      </c>
      <c r="G604" s="51"/>
      <c r="M604">
        <v>2399.818359375</v>
      </c>
      <c r="N604">
        <v>8321.125</v>
      </c>
      <c r="R604" s="49">
        <v>2</v>
      </c>
      <c r="U604" s="50">
        <v>0</v>
      </c>
      <c r="V604" s="50">
        <v>4.3300000000000001E-4</v>
      </c>
      <c r="W604" s="50">
        <v>2.9E-5</v>
      </c>
      <c r="X604" s="50">
        <v>0.47040799999999999</v>
      </c>
      <c r="Y604" s="50">
        <v>1</v>
      </c>
      <c r="AA604" s="3">
        <v>565</v>
      </c>
      <c r="AD604" s="93" t="str">
        <f>REPLACE(INDEX(GroupVertices[Group], MATCH(Vertices[[#This Row],[Vertex]],GroupVertices[Vertex],0)),1,1,"")</f>
        <v>1</v>
      </c>
      <c r="AE604" s="2"/>
      <c r="AI604" s="3"/>
    </row>
    <row r="605" spans="1:35" x14ac:dyDescent="0.25">
      <c r="A605" s="1" t="s">
        <v>237</v>
      </c>
      <c r="D605">
        <v>2.822222222222222</v>
      </c>
      <c r="G605" s="51"/>
      <c r="M605">
        <v>5615.8505859375</v>
      </c>
      <c r="N605">
        <v>6005.3701171875</v>
      </c>
      <c r="R605" s="49">
        <v>8</v>
      </c>
      <c r="U605" s="50">
        <v>0</v>
      </c>
      <c r="V605" s="50">
        <v>4.2999999999999999E-4</v>
      </c>
      <c r="W605" s="50">
        <v>5.0150000000000004E-3</v>
      </c>
      <c r="X605" s="50">
        <v>1.0647</v>
      </c>
      <c r="Y605" s="50">
        <v>1</v>
      </c>
      <c r="AA605" s="3">
        <v>65</v>
      </c>
      <c r="AD605" s="93" t="str">
        <f>REPLACE(INDEX(GroupVertices[Group], MATCH(Vertices[[#This Row],[Vertex]],GroupVertices[Vertex],0)),1,1,"")</f>
        <v>1</v>
      </c>
      <c r="AE605" s="2"/>
      <c r="AI605" s="3"/>
    </row>
    <row r="606" spans="1:35" x14ac:dyDescent="0.25">
      <c r="A606" s="1" t="s">
        <v>822</v>
      </c>
      <c r="D606">
        <v>1.5</v>
      </c>
      <c r="G606" s="51"/>
      <c r="M606">
        <v>7011.671875</v>
      </c>
      <c r="N606">
        <v>4625.4453125</v>
      </c>
      <c r="R606" s="49">
        <v>1</v>
      </c>
      <c r="U606" s="50">
        <v>0</v>
      </c>
      <c r="V606" s="50">
        <v>4.9100000000000001E-4</v>
      </c>
      <c r="W606" s="50">
        <v>4.6500000000000003E-4</v>
      </c>
      <c r="X606" s="50">
        <v>0.29985800000000001</v>
      </c>
      <c r="Y606" s="50">
        <v>0</v>
      </c>
      <c r="AA606" s="3">
        <v>652</v>
      </c>
      <c r="AD606" s="93" t="str">
        <f>REPLACE(INDEX(GroupVertices[Group], MATCH(Vertices[[#This Row],[Vertex]],GroupVertices[Vertex],0)),1,1,"")</f>
        <v>1</v>
      </c>
      <c r="AE606" s="2"/>
      <c r="AI606" s="3"/>
    </row>
    <row r="607" spans="1:35" x14ac:dyDescent="0.25">
      <c r="A607" s="1" t="s">
        <v>431</v>
      </c>
      <c r="D607">
        <v>1.6888888888888889</v>
      </c>
      <c r="G607" s="51"/>
      <c r="M607">
        <v>1404.034423828125</v>
      </c>
      <c r="N607">
        <v>671.93975830078125</v>
      </c>
      <c r="R607" s="49">
        <v>2</v>
      </c>
      <c r="U607" s="50">
        <v>0</v>
      </c>
      <c r="V607" s="50">
        <v>8.3333000000000004E-2</v>
      </c>
      <c r="W607" s="50">
        <v>0</v>
      </c>
      <c r="X607" s="50">
        <v>0.67632400000000004</v>
      </c>
      <c r="Y607" s="50">
        <v>1</v>
      </c>
      <c r="AA607" s="3">
        <v>260</v>
      </c>
      <c r="AD607" s="93" t="str">
        <f>REPLACE(INDEX(GroupVertices[Group], MATCH(Vertices[[#This Row],[Vertex]],GroupVertices[Vertex],0)),1,1,"")</f>
        <v>5</v>
      </c>
      <c r="AE607" s="2"/>
      <c r="AI607" s="3"/>
    </row>
    <row r="608" spans="1:35" x14ac:dyDescent="0.25">
      <c r="A608" s="1" t="s">
        <v>789</v>
      </c>
      <c r="D608">
        <v>1.5</v>
      </c>
      <c r="G608" s="51"/>
      <c r="M608">
        <v>6786.28759765625</v>
      </c>
      <c r="N608">
        <v>8549.9150390625</v>
      </c>
      <c r="R608" s="49">
        <v>1</v>
      </c>
      <c r="U608" s="50">
        <v>0</v>
      </c>
      <c r="V608" s="50">
        <v>4.6999999999999999E-4</v>
      </c>
      <c r="W608" s="50">
        <v>1.17E-4</v>
      </c>
      <c r="X608" s="50">
        <v>0.31215799999999999</v>
      </c>
      <c r="Y608" s="50">
        <v>0</v>
      </c>
      <c r="AA608" s="3">
        <v>621</v>
      </c>
      <c r="AD608" s="93" t="str">
        <f>REPLACE(INDEX(GroupVertices[Group], MATCH(Vertices[[#This Row],[Vertex]],GroupVertices[Vertex],0)),1,1,"")</f>
        <v>1</v>
      </c>
      <c r="AE608" s="2"/>
      <c r="AI608" s="3"/>
    </row>
    <row r="609" spans="1:35" x14ac:dyDescent="0.25">
      <c r="A609" s="1" t="s">
        <v>826</v>
      </c>
      <c r="D609">
        <v>1.8777777777777778</v>
      </c>
      <c r="G609" s="51"/>
      <c r="M609">
        <v>5046.2587890625</v>
      </c>
      <c r="N609">
        <v>4433.978515625</v>
      </c>
      <c r="R609" s="49">
        <v>3</v>
      </c>
      <c r="U609" s="50">
        <v>237</v>
      </c>
      <c r="V609" s="50">
        <v>4.0299999999999998E-4</v>
      </c>
      <c r="W609" s="50">
        <v>3.4200000000000002E-4</v>
      </c>
      <c r="X609" s="50">
        <v>0.77243700000000004</v>
      </c>
      <c r="Y609" s="50">
        <v>0.66666666666666663</v>
      </c>
      <c r="AA609" s="3">
        <v>656</v>
      </c>
      <c r="AD609" s="93" t="str">
        <f>REPLACE(INDEX(GroupVertices[Group], MATCH(Vertices[[#This Row],[Vertex]],GroupVertices[Vertex],0)),1,1,"")</f>
        <v>1</v>
      </c>
      <c r="AE609" s="2"/>
      <c r="AI609" s="3"/>
    </row>
    <row r="610" spans="1:35" x14ac:dyDescent="0.25">
      <c r="A610" s="1" t="s">
        <v>783</v>
      </c>
      <c r="D610">
        <v>1.8777777777777778</v>
      </c>
      <c r="G610" s="51"/>
      <c r="M610">
        <v>4001.26513671875</v>
      </c>
      <c r="N610">
        <v>2596.759765625</v>
      </c>
      <c r="R610" s="49">
        <v>3</v>
      </c>
      <c r="U610" s="50">
        <v>0</v>
      </c>
      <c r="V610" s="50">
        <v>0.33333299999999999</v>
      </c>
      <c r="W610" s="50">
        <v>0</v>
      </c>
      <c r="X610" s="50">
        <v>0.99999899999999997</v>
      </c>
      <c r="Y610" s="50">
        <v>1</v>
      </c>
      <c r="AA610" s="3">
        <v>614</v>
      </c>
      <c r="AD610" s="93" t="str">
        <f>REPLACE(INDEX(GroupVertices[Group], MATCH(Vertices[[#This Row],[Vertex]],GroupVertices[Vertex],0)),1,1,"")</f>
        <v>10</v>
      </c>
      <c r="AE610" s="2"/>
      <c r="AI610" s="3"/>
    </row>
    <row r="611" spans="1:35" x14ac:dyDescent="0.25">
      <c r="A611" s="1" t="s">
        <v>648</v>
      </c>
      <c r="D611">
        <v>2.0666666666666664</v>
      </c>
      <c r="G611" s="51"/>
      <c r="M611">
        <v>6581.71923828125</v>
      </c>
      <c r="N611">
        <v>4871.32861328125</v>
      </c>
      <c r="R611" s="49">
        <v>4</v>
      </c>
      <c r="U611" s="50">
        <v>475</v>
      </c>
      <c r="V611" s="50">
        <v>5.4299999999999997E-4</v>
      </c>
      <c r="W611" s="50">
        <v>2.7700000000000001E-4</v>
      </c>
      <c r="X611" s="50">
        <v>1.0387420000000001</v>
      </c>
      <c r="Y611" s="50">
        <v>0.5</v>
      </c>
      <c r="AA611" s="3">
        <v>477</v>
      </c>
      <c r="AD611" s="93" t="str">
        <f>REPLACE(INDEX(GroupVertices[Group], MATCH(Vertices[[#This Row],[Vertex]],GroupVertices[Vertex],0)),1,1,"")</f>
        <v>1</v>
      </c>
      <c r="AE611" s="2"/>
      <c r="AI611" s="3"/>
    </row>
    <row r="612" spans="1:35" x14ac:dyDescent="0.25">
      <c r="A612" s="1" t="s">
        <v>656</v>
      </c>
      <c r="D612">
        <v>2.2555555555555555</v>
      </c>
      <c r="G612" s="51"/>
      <c r="M612">
        <v>7193.89794921875</v>
      </c>
      <c r="N612">
        <v>6355.00390625</v>
      </c>
      <c r="R612" s="49">
        <v>5</v>
      </c>
      <c r="U612" s="50">
        <v>0</v>
      </c>
      <c r="V612" s="50">
        <v>5.7200000000000003E-4</v>
      </c>
      <c r="W612" s="50">
        <v>1.2589999999999999E-3</v>
      </c>
      <c r="X612" s="50">
        <v>0.9446</v>
      </c>
      <c r="Y612" s="50">
        <v>1</v>
      </c>
      <c r="AA612" s="3">
        <v>485</v>
      </c>
      <c r="AD612" s="93" t="str">
        <f>REPLACE(INDEX(GroupVertices[Group], MATCH(Vertices[[#This Row],[Vertex]],GroupVertices[Vertex],0)),1,1,"")</f>
        <v>1</v>
      </c>
      <c r="AE612" s="2"/>
      <c r="AI612" s="3"/>
    </row>
    <row r="613" spans="1:35" x14ac:dyDescent="0.25">
      <c r="A613" s="1" t="s">
        <v>575</v>
      </c>
      <c r="D613">
        <v>1.6888888888888889</v>
      </c>
      <c r="G613" s="51"/>
      <c r="M613">
        <v>2104.972412109375</v>
      </c>
      <c r="N613">
        <v>6868.05810546875</v>
      </c>
      <c r="R613" s="49">
        <v>2</v>
      </c>
      <c r="U613" s="50">
        <v>475</v>
      </c>
      <c r="V613" s="50">
        <v>3.8999999999999999E-4</v>
      </c>
      <c r="W613" s="50">
        <v>1.5999999999999999E-5</v>
      </c>
      <c r="X613" s="50">
        <v>0.83977100000000005</v>
      </c>
      <c r="Y613" s="50">
        <v>0</v>
      </c>
      <c r="AA613" s="3">
        <v>404</v>
      </c>
      <c r="AD613" s="93" t="str">
        <f>REPLACE(INDEX(GroupVertices[Group], MATCH(Vertices[[#This Row],[Vertex]],GroupVertices[Vertex],0)),1,1,"")</f>
        <v>1</v>
      </c>
      <c r="AE613" s="2"/>
      <c r="AI613" s="3"/>
    </row>
    <row r="614" spans="1:35" x14ac:dyDescent="0.25">
      <c r="A614" s="1" t="s">
        <v>837</v>
      </c>
      <c r="D614">
        <v>1.5</v>
      </c>
      <c r="G614" s="51"/>
      <c r="M614">
        <v>8508.9072265625</v>
      </c>
      <c r="N614">
        <v>7968.5380859375</v>
      </c>
      <c r="R614" s="49">
        <v>1</v>
      </c>
      <c r="U614" s="50">
        <v>0</v>
      </c>
      <c r="V614" s="50">
        <v>4.3199999999999998E-4</v>
      </c>
      <c r="W614" s="50">
        <v>1.8E-5</v>
      </c>
      <c r="X614" s="50">
        <v>0.38142999999999999</v>
      </c>
      <c r="Y614" s="50">
        <v>0</v>
      </c>
      <c r="AA614" s="3">
        <v>667</v>
      </c>
      <c r="AD614" s="93" t="str">
        <f>REPLACE(INDEX(GroupVertices[Group], MATCH(Vertices[[#This Row],[Vertex]],GroupVertices[Vertex],0)),1,1,"")</f>
        <v>1</v>
      </c>
      <c r="AE614" s="2"/>
      <c r="AI614" s="3"/>
    </row>
    <row r="615" spans="1:35" x14ac:dyDescent="0.25">
      <c r="A615" s="1" t="s">
        <v>506</v>
      </c>
      <c r="D615">
        <v>2.2555555555555555</v>
      </c>
      <c r="G615" s="51"/>
      <c r="M615">
        <v>7419.9462890625</v>
      </c>
      <c r="N615">
        <v>6844.35791015625</v>
      </c>
      <c r="R615" s="49">
        <v>5</v>
      </c>
      <c r="U615" s="50">
        <v>948</v>
      </c>
      <c r="V615" s="50">
        <v>3.77E-4</v>
      </c>
      <c r="W615" s="50">
        <v>3.0000000000000001E-6</v>
      </c>
      <c r="X615" s="50">
        <v>1.4658709999999999</v>
      </c>
      <c r="Y615" s="50">
        <v>0.4</v>
      </c>
      <c r="AA615" s="3">
        <v>335</v>
      </c>
      <c r="AD615" s="93" t="str">
        <f>REPLACE(INDEX(GroupVertices[Group], MATCH(Vertices[[#This Row],[Vertex]],GroupVertices[Vertex],0)),1,1,"")</f>
        <v>1</v>
      </c>
      <c r="AE615" s="2"/>
      <c r="AI615" s="3"/>
    </row>
    <row r="616" spans="1:35" x14ac:dyDescent="0.25">
      <c r="A616" s="1" t="s">
        <v>179</v>
      </c>
      <c r="D616">
        <v>2.6333333333333333</v>
      </c>
      <c r="G616" s="51"/>
      <c r="M616">
        <v>5482.8876953125</v>
      </c>
      <c r="N616">
        <v>5052.923828125</v>
      </c>
      <c r="R616" s="49">
        <v>7</v>
      </c>
      <c r="U616" s="50">
        <v>2634.8780660000002</v>
      </c>
      <c r="V616" s="50">
        <v>5.7600000000000001E-4</v>
      </c>
      <c r="W616" s="50">
        <v>1.0280000000000001E-3</v>
      </c>
      <c r="X616" s="50">
        <v>1.489055</v>
      </c>
      <c r="Y616" s="50">
        <v>0.14285714285714285</v>
      </c>
      <c r="AA616" s="3">
        <v>7</v>
      </c>
      <c r="AD616" s="93" t="str">
        <f>REPLACE(INDEX(GroupVertices[Group], MATCH(Vertices[[#This Row],[Vertex]],GroupVertices[Vertex],0)),1,1,"")</f>
        <v>1</v>
      </c>
      <c r="AE616" s="2"/>
      <c r="AI616" s="3"/>
    </row>
    <row r="617" spans="1:35" x14ac:dyDescent="0.25">
      <c r="A617" s="1" t="s">
        <v>195</v>
      </c>
      <c r="D617">
        <v>2.2555555555555555</v>
      </c>
      <c r="G617" s="51"/>
      <c r="M617">
        <v>7290.06005859375</v>
      </c>
      <c r="N617">
        <v>5834.86669921875</v>
      </c>
      <c r="R617" s="49">
        <v>5</v>
      </c>
      <c r="U617" s="50">
        <v>479.57860299999999</v>
      </c>
      <c r="V617" s="50">
        <v>4.6200000000000001E-4</v>
      </c>
      <c r="W617" s="50">
        <v>2.5000000000000001E-5</v>
      </c>
      <c r="X617" s="50">
        <v>1.0983769999999999</v>
      </c>
      <c r="Y617" s="50">
        <v>0.4</v>
      </c>
      <c r="AA617" s="3">
        <v>23</v>
      </c>
      <c r="AD617" s="93" t="str">
        <f>REPLACE(INDEX(GroupVertices[Group], MATCH(Vertices[[#This Row],[Vertex]],GroupVertices[Vertex],0)),1,1,"")</f>
        <v>1</v>
      </c>
      <c r="AE617" s="2"/>
      <c r="AI617" s="3"/>
    </row>
    <row r="618" spans="1:35" x14ac:dyDescent="0.25">
      <c r="A618" s="1" t="s">
        <v>690</v>
      </c>
      <c r="D618">
        <v>1.6888888888888889</v>
      </c>
      <c r="G618" s="51"/>
      <c r="M618">
        <v>1322.65771484375</v>
      </c>
      <c r="N618">
        <v>5881.67578125</v>
      </c>
      <c r="R618" s="49">
        <v>2</v>
      </c>
      <c r="U618" s="50">
        <v>0</v>
      </c>
      <c r="V618" s="50">
        <v>3.9100000000000002E-4</v>
      </c>
      <c r="W618" s="50">
        <v>2.0999999999999999E-5</v>
      </c>
      <c r="X618" s="50">
        <v>0.75485500000000005</v>
      </c>
      <c r="Y618" s="50">
        <v>1</v>
      </c>
      <c r="AA618" s="3">
        <v>519</v>
      </c>
      <c r="AD618" s="93" t="str">
        <f>REPLACE(INDEX(GroupVertices[Group], MATCH(Vertices[[#This Row],[Vertex]],GroupVertices[Vertex],0)),1,1,"")</f>
        <v>1</v>
      </c>
      <c r="AE618" s="2"/>
      <c r="AI618" s="3"/>
    </row>
    <row r="619" spans="1:35" x14ac:dyDescent="0.25">
      <c r="A619" s="1" t="s">
        <v>829</v>
      </c>
      <c r="D619">
        <v>1.6888888888888889</v>
      </c>
      <c r="G619" s="51"/>
      <c r="M619">
        <v>1830.762939453125</v>
      </c>
      <c r="N619">
        <v>4482.75439453125</v>
      </c>
      <c r="R619" s="49">
        <v>2</v>
      </c>
      <c r="U619" s="50">
        <v>0</v>
      </c>
      <c r="V619" s="50">
        <v>4.2200000000000001E-4</v>
      </c>
      <c r="W619" s="50">
        <v>1.1E-5</v>
      </c>
      <c r="X619" s="50">
        <v>0.56855900000000004</v>
      </c>
      <c r="Y619" s="50">
        <v>1</v>
      </c>
      <c r="AA619" s="3">
        <v>659</v>
      </c>
      <c r="AD619" s="93" t="str">
        <f>REPLACE(INDEX(GroupVertices[Group], MATCH(Vertices[[#This Row],[Vertex]],GroupVertices[Vertex],0)),1,1,"")</f>
        <v>1</v>
      </c>
      <c r="AE619" s="2"/>
      <c r="AI619" s="3"/>
    </row>
    <row r="620" spans="1:35" x14ac:dyDescent="0.25">
      <c r="A620" s="1" t="s">
        <v>250</v>
      </c>
      <c r="D620">
        <v>3.2</v>
      </c>
      <c r="G620" s="51"/>
      <c r="M620">
        <v>5509.1376953125</v>
      </c>
      <c r="N620">
        <v>8656.037109375</v>
      </c>
      <c r="R620" s="49">
        <v>10</v>
      </c>
      <c r="U620" s="50">
        <v>3759</v>
      </c>
      <c r="V620" s="50">
        <v>4.37E-4</v>
      </c>
      <c r="W620" s="50">
        <v>2.0000000000000002E-5</v>
      </c>
      <c r="X620" s="50">
        <v>2.0727410000000002</v>
      </c>
      <c r="Y620" s="50">
        <v>0.31111111111111112</v>
      </c>
      <c r="AA620" s="3">
        <v>78</v>
      </c>
      <c r="AD620" s="93" t="str">
        <f>REPLACE(INDEX(GroupVertices[Group], MATCH(Vertices[[#This Row],[Vertex]],GroupVertices[Vertex],0)),1,1,"")</f>
        <v>1</v>
      </c>
      <c r="AE620" s="2"/>
      <c r="AI620" s="3"/>
    </row>
    <row r="621" spans="1:35" x14ac:dyDescent="0.25">
      <c r="A621" s="1" t="s">
        <v>478</v>
      </c>
      <c r="D621">
        <v>2.822222222222222</v>
      </c>
      <c r="G621" s="51"/>
      <c r="M621">
        <v>1404.03466796875</v>
      </c>
      <c r="N621">
        <v>1381.722900390625</v>
      </c>
      <c r="R621" s="49">
        <v>8</v>
      </c>
      <c r="U621" s="50">
        <v>0</v>
      </c>
      <c r="V621" s="50">
        <v>0.125</v>
      </c>
      <c r="W621" s="50">
        <v>0</v>
      </c>
      <c r="X621" s="50">
        <v>0.99999899999999997</v>
      </c>
      <c r="Y621" s="50">
        <v>1</v>
      </c>
      <c r="AA621" s="3">
        <v>307</v>
      </c>
      <c r="AD621" s="93" t="str">
        <f>REPLACE(INDEX(GroupVertices[Group], MATCH(Vertices[[#This Row],[Vertex]],GroupVertices[Vertex],0)),1,1,"")</f>
        <v>3</v>
      </c>
      <c r="AE621" s="2"/>
      <c r="AI621" s="3"/>
    </row>
    <row r="622" spans="1:35" x14ac:dyDescent="0.25">
      <c r="A622" s="1" t="s">
        <v>376</v>
      </c>
      <c r="D622">
        <v>3.9555555555555557</v>
      </c>
      <c r="G622" s="51"/>
      <c r="M622">
        <v>5280.44189453125</v>
      </c>
      <c r="N622">
        <v>7244.2373046875</v>
      </c>
      <c r="R622" s="49">
        <v>14</v>
      </c>
      <c r="U622" s="50">
        <v>5112.0828750000001</v>
      </c>
      <c r="V622" s="50">
        <v>6.4999999999999997E-4</v>
      </c>
      <c r="W622" s="50">
        <v>1.8209999999999999E-3</v>
      </c>
      <c r="X622" s="50">
        <v>3.0440369999999999</v>
      </c>
      <c r="Y622" s="50">
        <v>0.15384615384615385</v>
      </c>
      <c r="AA622" s="3">
        <v>204</v>
      </c>
      <c r="AD622" s="93" t="str">
        <f>REPLACE(INDEX(GroupVertices[Group], MATCH(Vertices[[#This Row],[Vertex]],GroupVertices[Vertex],0)),1,1,"")</f>
        <v>1</v>
      </c>
      <c r="AE622" s="2"/>
      <c r="AI622" s="3"/>
    </row>
    <row r="623" spans="1:35" x14ac:dyDescent="0.25">
      <c r="A623" s="1" t="s">
        <v>363</v>
      </c>
      <c r="D623">
        <v>2.0666666666666664</v>
      </c>
      <c r="G623" s="51"/>
      <c r="M623">
        <v>3085.93701171875</v>
      </c>
      <c r="N623">
        <v>5957.68994140625</v>
      </c>
      <c r="R623" s="49">
        <v>4</v>
      </c>
      <c r="U623" s="50">
        <v>37.768512000000001</v>
      </c>
      <c r="V623" s="50">
        <v>5.6800000000000004E-4</v>
      </c>
      <c r="W623" s="50">
        <v>5.3899999999999998E-4</v>
      </c>
      <c r="X623" s="50">
        <v>0.77463700000000002</v>
      </c>
      <c r="Y623" s="50">
        <v>0.66666666666666663</v>
      </c>
      <c r="AA623" s="3">
        <v>191</v>
      </c>
      <c r="AD623" s="93" t="str">
        <f>REPLACE(INDEX(GroupVertices[Group], MATCH(Vertices[[#This Row],[Vertex]],GroupVertices[Vertex],0)),1,1,"")</f>
        <v>1</v>
      </c>
      <c r="AE623" s="2"/>
      <c r="AI623" s="3"/>
    </row>
    <row r="624" spans="1:35" x14ac:dyDescent="0.25">
      <c r="A624" s="1" t="s">
        <v>454</v>
      </c>
      <c r="D624">
        <v>2.0666666666666664</v>
      </c>
      <c r="G624" s="51"/>
      <c r="M624">
        <v>6462.08642578125</v>
      </c>
      <c r="N624">
        <v>6335.73583984375</v>
      </c>
      <c r="R624" s="49">
        <v>4</v>
      </c>
      <c r="U624" s="50">
        <v>1419</v>
      </c>
      <c r="V624" s="50">
        <v>4.9600000000000002E-4</v>
      </c>
      <c r="W624" s="50">
        <v>2.5599999999999999E-4</v>
      </c>
      <c r="X624" s="50">
        <v>1.0491060000000001</v>
      </c>
      <c r="Y624" s="50">
        <v>0.33333333333333331</v>
      </c>
      <c r="AA624" s="3">
        <v>283</v>
      </c>
      <c r="AD624" s="93" t="str">
        <f>REPLACE(INDEX(GroupVertices[Group], MATCH(Vertices[[#This Row],[Vertex]],GroupVertices[Vertex],0)),1,1,"")</f>
        <v>1</v>
      </c>
      <c r="AE624" s="2"/>
      <c r="AI624" s="3"/>
    </row>
    <row r="625" spans="1:35" x14ac:dyDescent="0.25">
      <c r="A625" s="1" t="s">
        <v>252</v>
      </c>
      <c r="D625">
        <v>4.1444444444444439</v>
      </c>
      <c r="G625" s="51"/>
      <c r="M625">
        <v>5664.80615234375</v>
      </c>
      <c r="N625">
        <v>6153.85498046875</v>
      </c>
      <c r="R625" s="49">
        <v>15</v>
      </c>
      <c r="U625" s="50">
        <v>9968.3954150000009</v>
      </c>
      <c r="V625" s="50">
        <v>6.7299999999999999E-4</v>
      </c>
      <c r="W625" s="50">
        <v>1.9970000000000001E-3</v>
      </c>
      <c r="X625" s="50">
        <v>2.775563</v>
      </c>
      <c r="Y625" s="50">
        <v>0.15238095238095239</v>
      </c>
      <c r="AA625" s="3">
        <v>80</v>
      </c>
      <c r="AD625" s="93" t="str">
        <f>REPLACE(INDEX(GroupVertices[Group], MATCH(Vertices[[#This Row],[Vertex]],GroupVertices[Vertex],0)),1,1,"")</f>
        <v>1</v>
      </c>
      <c r="AE625" s="2"/>
      <c r="AI625" s="3"/>
    </row>
    <row r="626" spans="1:35" x14ac:dyDescent="0.25">
      <c r="A626" s="1" t="s">
        <v>273</v>
      </c>
      <c r="D626">
        <v>1.5</v>
      </c>
      <c r="G626" s="51"/>
      <c r="M626">
        <v>3561.94091796875</v>
      </c>
      <c r="N626">
        <v>5091.1650390625</v>
      </c>
      <c r="R626" s="49">
        <v>1</v>
      </c>
      <c r="U626" s="50">
        <v>0</v>
      </c>
      <c r="V626" s="50">
        <v>4.5800000000000002E-4</v>
      </c>
      <c r="W626" s="50">
        <v>2.905E-3</v>
      </c>
      <c r="X626" s="50">
        <v>0.25461499999999998</v>
      </c>
      <c r="Y626" s="50">
        <v>0</v>
      </c>
      <c r="AA626" s="3">
        <v>101</v>
      </c>
      <c r="AD626" s="93" t="str">
        <f>REPLACE(INDEX(GroupVertices[Group], MATCH(Vertices[[#This Row],[Vertex]],GroupVertices[Vertex],0)),1,1,"")</f>
        <v>1</v>
      </c>
      <c r="AE626" s="2"/>
      <c r="AI626" s="3"/>
    </row>
    <row r="627" spans="1:35" x14ac:dyDescent="0.25">
      <c r="A627" s="1" t="s">
        <v>426</v>
      </c>
      <c r="D627">
        <v>2.0666666666666664</v>
      </c>
      <c r="G627" s="51"/>
      <c r="M627">
        <v>1704.3651123046875</v>
      </c>
      <c r="N627">
        <v>1241.3004150390625</v>
      </c>
      <c r="R627" s="49">
        <v>4</v>
      </c>
      <c r="U627" s="50">
        <v>4</v>
      </c>
      <c r="V627" s="50">
        <v>0.16666700000000001</v>
      </c>
      <c r="W627" s="50">
        <v>0</v>
      </c>
      <c r="X627" s="50">
        <v>1.4625649999999999</v>
      </c>
      <c r="Y627" s="50">
        <v>0.5</v>
      </c>
      <c r="AA627" s="3">
        <v>255</v>
      </c>
      <c r="AD627" s="93" t="str">
        <f>REPLACE(INDEX(GroupVertices[Group], MATCH(Vertices[[#This Row],[Vertex]],GroupVertices[Vertex],0)),1,1,"")</f>
        <v>6</v>
      </c>
      <c r="AE627" s="2"/>
      <c r="AI627" s="3"/>
    </row>
    <row r="628" spans="1:35" x14ac:dyDescent="0.25">
      <c r="A628" s="1" t="s">
        <v>778</v>
      </c>
      <c r="D628">
        <v>1.6888888888888889</v>
      </c>
      <c r="G628" s="51"/>
      <c r="M628">
        <v>4667.46484375</v>
      </c>
      <c r="N628">
        <v>1580.7242431640625</v>
      </c>
      <c r="R628" s="49">
        <v>2</v>
      </c>
      <c r="U628" s="50">
        <v>1</v>
      </c>
      <c r="V628" s="50">
        <v>0.5</v>
      </c>
      <c r="W628" s="50">
        <v>0</v>
      </c>
      <c r="X628" s="50">
        <v>1.4594579999999999</v>
      </c>
      <c r="Y628" s="50">
        <v>0</v>
      </c>
      <c r="AA628" s="3">
        <v>609</v>
      </c>
      <c r="AD628" s="93" t="str">
        <f>REPLACE(INDEX(GroupVertices[Group], MATCH(Vertices[[#This Row],[Vertex]],GroupVertices[Vertex],0)),1,1,"")</f>
        <v>29</v>
      </c>
      <c r="AE628" s="2"/>
      <c r="AI628" s="3"/>
    </row>
    <row r="629" spans="1:35" x14ac:dyDescent="0.25">
      <c r="A629" s="1" t="s">
        <v>736</v>
      </c>
      <c r="D629">
        <v>1.8777777777777778</v>
      </c>
      <c r="G629" s="51"/>
      <c r="M629">
        <v>2774.86474609375</v>
      </c>
      <c r="N629">
        <v>286.73602294921875</v>
      </c>
      <c r="R629" s="49">
        <v>3</v>
      </c>
      <c r="U629" s="50">
        <v>3</v>
      </c>
      <c r="V629" s="50">
        <v>0.33333299999999999</v>
      </c>
      <c r="W629" s="50">
        <v>0</v>
      </c>
      <c r="X629" s="50">
        <v>1.918917</v>
      </c>
      <c r="Y629" s="50">
        <v>0</v>
      </c>
      <c r="AA629" s="3">
        <v>567</v>
      </c>
      <c r="AD629" s="93" t="str">
        <f>REPLACE(INDEX(GroupVertices[Group], MATCH(Vertices[[#This Row],[Vertex]],GroupVertices[Vertex],0)),1,1,"")</f>
        <v>13</v>
      </c>
      <c r="AE629" s="2"/>
      <c r="AI629" s="3"/>
    </row>
    <row r="630" spans="1:35" x14ac:dyDescent="0.25">
      <c r="A630" s="1" t="s">
        <v>595</v>
      </c>
      <c r="D630">
        <v>1.6888888888888889</v>
      </c>
      <c r="G630" s="51"/>
      <c r="M630">
        <v>6218.54296875</v>
      </c>
      <c r="N630">
        <v>1580.7242431640625</v>
      </c>
      <c r="R630" s="49">
        <v>2</v>
      </c>
      <c r="U630" s="50">
        <v>0</v>
      </c>
      <c r="V630" s="50">
        <v>0.5</v>
      </c>
      <c r="W630" s="50">
        <v>0</v>
      </c>
      <c r="X630" s="50">
        <v>0.99999899999999997</v>
      </c>
      <c r="Y630" s="50">
        <v>1</v>
      </c>
      <c r="AA630" s="3">
        <v>424</v>
      </c>
      <c r="AD630" s="93" t="str">
        <f>REPLACE(INDEX(GroupVertices[Group], MATCH(Vertices[[#This Row],[Vertex]],GroupVertices[Vertex],0)),1,1,"")</f>
        <v>21</v>
      </c>
      <c r="AE630" s="2"/>
      <c r="AI630" s="3"/>
    </row>
    <row r="631" spans="1:35" x14ac:dyDescent="0.25">
      <c r="A631" s="1" t="s">
        <v>770</v>
      </c>
      <c r="D631">
        <v>1.6888888888888889</v>
      </c>
      <c r="G631" s="51"/>
      <c r="M631">
        <v>5437.71142578125</v>
      </c>
      <c r="N631">
        <v>4871.22314453125</v>
      </c>
      <c r="R631" s="49">
        <v>2</v>
      </c>
      <c r="U631" s="50">
        <v>0</v>
      </c>
      <c r="V631" s="50">
        <v>3.8000000000000002E-4</v>
      </c>
      <c r="W631" s="50">
        <v>2.02E-4</v>
      </c>
      <c r="X631" s="50">
        <v>0.64354800000000001</v>
      </c>
      <c r="Y631" s="50">
        <v>1</v>
      </c>
      <c r="AA631" s="3">
        <v>601</v>
      </c>
      <c r="AD631" s="93" t="str">
        <f>REPLACE(INDEX(GroupVertices[Group], MATCH(Vertices[[#This Row],[Vertex]],GroupVertices[Vertex],0)),1,1,"")</f>
        <v>1</v>
      </c>
      <c r="AE631" s="2"/>
      <c r="AI631" s="3"/>
    </row>
    <row r="632" spans="1:35" x14ac:dyDescent="0.25">
      <c r="A632" s="1" t="s">
        <v>326</v>
      </c>
      <c r="D632">
        <v>2.6333333333333333</v>
      </c>
      <c r="G632" s="51"/>
      <c r="M632">
        <v>1313.0521240234375</v>
      </c>
      <c r="N632">
        <v>7194.7353515625</v>
      </c>
      <c r="R632" s="49">
        <v>7</v>
      </c>
      <c r="U632" s="50">
        <v>2621.5170880000001</v>
      </c>
      <c r="V632" s="50">
        <v>4.8299999999999998E-4</v>
      </c>
      <c r="W632" s="50">
        <v>3.7199999999999999E-4</v>
      </c>
      <c r="X632" s="50">
        <v>2.0068630000000001</v>
      </c>
      <c r="Y632" s="50">
        <v>9.5238095238095233E-2</v>
      </c>
      <c r="AA632" s="3">
        <v>154</v>
      </c>
      <c r="AD632" s="93" t="str">
        <f>REPLACE(INDEX(GroupVertices[Group], MATCH(Vertices[[#This Row],[Vertex]],GroupVertices[Vertex],0)),1,1,"")</f>
        <v>1</v>
      </c>
      <c r="AE632" s="2"/>
      <c r="AI632" s="3"/>
    </row>
    <row r="633" spans="1:35" x14ac:dyDescent="0.25">
      <c r="A633" s="1" t="s">
        <v>274</v>
      </c>
      <c r="D633">
        <v>2.2555555555555555</v>
      </c>
      <c r="G633" s="51"/>
      <c r="M633">
        <v>4074.372314453125</v>
      </c>
      <c r="N633">
        <v>3900.942626953125</v>
      </c>
      <c r="R633" s="49">
        <v>5</v>
      </c>
      <c r="U633" s="50">
        <v>475</v>
      </c>
      <c r="V633" s="50">
        <v>4.5899999999999999E-4</v>
      </c>
      <c r="W633" s="50">
        <v>3.62E-3</v>
      </c>
      <c r="X633" s="50">
        <v>0.99607900000000005</v>
      </c>
      <c r="Y633" s="50">
        <v>0.6</v>
      </c>
      <c r="AA633" s="3">
        <v>102</v>
      </c>
      <c r="AD633" s="93" t="str">
        <f>REPLACE(INDEX(GroupVertices[Group], MATCH(Vertices[[#This Row],[Vertex]],GroupVertices[Vertex],0)),1,1,"")</f>
        <v>1</v>
      </c>
      <c r="AE633" s="2"/>
      <c r="AI633" s="3"/>
    </row>
    <row r="634" spans="1:35" x14ac:dyDescent="0.25">
      <c r="A634" s="1" t="s">
        <v>340</v>
      </c>
      <c r="D634">
        <v>2.2555555555555555</v>
      </c>
      <c r="G634" s="51"/>
      <c r="M634">
        <v>5082.04052734375</v>
      </c>
      <c r="N634">
        <v>8846.810546875</v>
      </c>
      <c r="R634" s="49">
        <v>5</v>
      </c>
      <c r="U634" s="50">
        <v>1888</v>
      </c>
      <c r="V634" s="50">
        <v>4.8500000000000003E-4</v>
      </c>
      <c r="W634" s="50">
        <v>1.0399999999999999E-4</v>
      </c>
      <c r="X634" s="50">
        <v>1.2273000000000001</v>
      </c>
      <c r="Y634" s="50">
        <v>0.4</v>
      </c>
      <c r="AA634" s="3">
        <v>168</v>
      </c>
      <c r="AD634" s="93" t="str">
        <f>REPLACE(INDEX(GroupVertices[Group], MATCH(Vertices[[#This Row],[Vertex]],GroupVertices[Vertex],0)),1,1,"")</f>
        <v>1</v>
      </c>
      <c r="AE634" s="2"/>
      <c r="AI634" s="3"/>
    </row>
    <row r="635" spans="1:35" x14ac:dyDescent="0.25">
      <c r="A635" s="1" t="s">
        <v>561</v>
      </c>
      <c r="D635">
        <v>2.0666666666666664</v>
      </c>
      <c r="G635" s="51"/>
      <c r="M635">
        <v>4747.04443359375</v>
      </c>
      <c r="N635">
        <v>4416.4619140625</v>
      </c>
      <c r="R635" s="49">
        <v>4</v>
      </c>
      <c r="U635" s="50">
        <v>0</v>
      </c>
      <c r="V635" s="50">
        <v>5.4100000000000003E-4</v>
      </c>
      <c r="W635" s="50">
        <v>3.5799999999999997E-4</v>
      </c>
      <c r="X635" s="50">
        <v>0.75652900000000001</v>
      </c>
      <c r="Y635" s="50">
        <v>1</v>
      </c>
      <c r="AA635" s="3">
        <v>390</v>
      </c>
      <c r="AD635" s="93" t="str">
        <f>REPLACE(INDEX(GroupVertices[Group], MATCH(Vertices[[#This Row],[Vertex]],GroupVertices[Vertex],0)),1,1,"")</f>
        <v>1</v>
      </c>
      <c r="AE635" s="2"/>
      <c r="AI635" s="3"/>
    </row>
    <row r="636" spans="1:35" x14ac:dyDescent="0.25">
      <c r="A636" s="1" t="s">
        <v>438</v>
      </c>
      <c r="D636">
        <v>3.2</v>
      </c>
      <c r="G636" s="51"/>
      <c r="M636">
        <v>5480.05859375</v>
      </c>
      <c r="N636">
        <v>6687.00390625</v>
      </c>
      <c r="R636" s="49">
        <v>10</v>
      </c>
      <c r="U636" s="50">
        <v>3310.15985</v>
      </c>
      <c r="V636" s="50">
        <v>6.2399999999999999E-4</v>
      </c>
      <c r="W636" s="50">
        <v>1.2290000000000001E-3</v>
      </c>
      <c r="X636" s="50">
        <v>1.833742</v>
      </c>
      <c r="Y636" s="50">
        <v>0.24444444444444444</v>
      </c>
      <c r="AA636" s="3">
        <v>267</v>
      </c>
      <c r="AD636" s="93" t="str">
        <f>REPLACE(INDEX(GroupVertices[Group], MATCH(Vertices[[#This Row],[Vertex]],GroupVertices[Vertex],0)),1,1,"")</f>
        <v>1</v>
      </c>
      <c r="AE636" s="2"/>
      <c r="AI636" s="3"/>
    </row>
    <row r="637" spans="1:35" x14ac:dyDescent="0.25">
      <c r="A637" s="1" t="s">
        <v>669</v>
      </c>
      <c r="D637">
        <v>1.6888888888888889</v>
      </c>
      <c r="G637" s="51"/>
      <c r="M637">
        <v>3410.866943359375</v>
      </c>
      <c r="N637">
        <v>7664.8681640625</v>
      </c>
      <c r="R637" s="49">
        <v>2</v>
      </c>
      <c r="U637" s="50">
        <v>0</v>
      </c>
      <c r="V637" s="50">
        <v>4.55E-4</v>
      </c>
      <c r="W637" s="50">
        <v>5.3000000000000001E-5</v>
      </c>
      <c r="X637" s="50">
        <v>0.62451400000000001</v>
      </c>
      <c r="Y637" s="50">
        <v>1</v>
      </c>
      <c r="AA637" s="3">
        <v>498</v>
      </c>
      <c r="AD637" s="93" t="str">
        <f>REPLACE(INDEX(GroupVertices[Group], MATCH(Vertices[[#This Row],[Vertex]],GroupVertices[Vertex],0)),1,1,"")</f>
        <v>1</v>
      </c>
      <c r="AE637" s="2"/>
      <c r="AI637" s="3"/>
    </row>
    <row r="638" spans="1:35" x14ac:dyDescent="0.25">
      <c r="A638" s="1" t="s">
        <v>455</v>
      </c>
      <c r="D638">
        <v>1.5</v>
      </c>
      <c r="G638" s="51"/>
      <c r="M638">
        <v>6648.38037109375</v>
      </c>
      <c r="N638">
        <v>8381.404296875</v>
      </c>
      <c r="R638" s="49">
        <v>1</v>
      </c>
      <c r="U638" s="50">
        <v>0</v>
      </c>
      <c r="V638" s="50">
        <v>4.7699999999999999E-4</v>
      </c>
      <c r="W638" s="50">
        <v>2.2599999999999999E-4</v>
      </c>
      <c r="X638" s="50">
        <v>0.31357299999999999</v>
      </c>
      <c r="Y638" s="50">
        <v>0</v>
      </c>
      <c r="AA638" s="3">
        <v>284</v>
      </c>
      <c r="AD638" s="93" t="str">
        <f>REPLACE(INDEX(GroupVertices[Group], MATCH(Vertices[[#This Row],[Vertex]],GroupVertices[Vertex],0)),1,1,"")</f>
        <v>1</v>
      </c>
      <c r="AE638" s="2"/>
      <c r="AI638" s="3"/>
    </row>
    <row r="639" spans="1:35" x14ac:dyDescent="0.25">
      <c r="A639" s="1" t="s">
        <v>462</v>
      </c>
      <c r="D639">
        <v>2.6333333333333333</v>
      </c>
      <c r="G639" s="51"/>
      <c r="M639">
        <v>2073.306396484375</v>
      </c>
      <c r="N639">
        <v>2061.248046875</v>
      </c>
      <c r="R639" s="49">
        <v>7</v>
      </c>
      <c r="U639" s="50">
        <v>0</v>
      </c>
      <c r="V639" s="50">
        <v>0.14285700000000001</v>
      </c>
      <c r="W639" s="50">
        <v>0</v>
      </c>
      <c r="X639" s="50">
        <v>0.99999899999999997</v>
      </c>
      <c r="Y639" s="50">
        <v>1</v>
      </c>
      <c r="AA639" s="3">
        <v>291</v>
      </c>
      <c r="AD639" s="93" t="str">
        <f>REPLACE(INDEX(GroupVertices[Group], MATCH(Vertices[[#This Row],[Vertex]],GroupVertices[Vertex],0)),1,1,"")</f>
        <v>4</v>
      </c>
      <c r="AE639" s="2"/>
      <c r="AI639" s="3"/>
    </row>
    <row r="640" spans="1:35" x14ac:dyDescent="0.25">
      <c r="A640" s="1" t="s">
        <v>551</v>
      </c>
      <c r="D640">
        <v>1.6888888888888889</v>
      </c>
      <c r="G640" s="51"/>
      <c r="M640">
        <v>7506.2744140625</v>
      </c>
      <c r="N640">
        <v>4546.30126953125</v>
      </c>
      <c r="R640" s="49">
        <v>2</v>
      </c>
      <c r="U640" s="50">
        <v>0</v>
      </c>
      <c r="V640" s="50">
        <v>3.3100000000000002E-4</v>
      </c>
      <c r="W640" s="50">
        <v>9.9999999999999995E-7</v>
      </c>
      <c r="X640" s="50">
        <v>0.84183699999999995</v>
      </c>
      <c r="Y640" s="50">
        <v>1</v>
      </c>
      <c r="AA640" s="3">
        <v>380</v>
      </c>
      <c r="AD640" s="93" t="str">
        <f>REPLACE(INDEX(GroupVertices[Group], MATCH(Vertices[[#This Row],[Vertex]],GroupVertices[Vertex],0)),1,1,"")</f>
        <v>1</v>
      </c>
      <c r="AE640" s="2"/>
      <c r="AI640" s="3"/>
    </row>
    <row r="641" spans="1:35" x14ac:dyDescent="0.25">
      <c r="A641" s="1" t="s">
        <v>678</v>
      </c>
      <c r="D641">
        <v>2.0666666666666664</v>
      </c>
      <c r="G641" s="51"/>
      <c r="M641">
        <v>4263.0771484375</v>
      </c>
      <c r="N641">
        <v>5271.52001953125</v>
      </c>
      <c r="R641" s="49">
        <v>4</v>
      </c>
      <c r="U641" s="50">
        <v>480.26309500000002</v>
      </c>
      <c r="V641" s="50">
        <v>5.2499999999999997E-4</v>
      </c>
      <c r="W641" s="50">
        <v>3.9599999999999998E-4</v>
      </c>
      <c r="X641" s="50">
        <v>0.96366200000000002</v>
      </c>
      <c r="Y641" s="50">
        <v>0.33333333333333331</v>
      </c>
      <c r="AA641" s="3">
        <v>507</v>
      </c>
      <c r="AD641" s="93" t="str">
        <f>REPLACE(INDEX(GroupVertices[Group], MATCH(Vertices[[#This Row],[Vertex]],GroupVertices[Vertex],0)),1,1,"")</f>
        <v>1</v>
      </c>
      <c r="AE641" s="2"/>
      <c r="AI641" s="3"/>
    </row>
    <row r="642" spans="1:35" x14ac:dyDescent="0.25">
      <c r="A642" s="1" t="s">
        <v>603</v>
      </c>
      <c r="D642">
        <v>1.8777777777777778</v>
      </c>
      <c r="G642" s="51"/>
      <c r="M642">
        <v>7603.94873046875</v>
      </c>
      <c r="N642">
        <v>5649.06591796875</v>
      </c>
      <c r="R642" s="49">
        <v>3</v>
      </c>
      <c r="U642" s="50">
        <v>0</v>
      </c>
      <c r="V642" s="50">
        <v>5.5000000000000003E-4</v>
      </c>
      <c r="W642" s="50">
        <v>4.1399999999999998E-4</v>
      </c>
      <c r="X642" s="50">
        <v>0.65274399999999999</v>
      </c>
      <c r="Y642" s="50">
        <v>1</v>
      </c>
      <c r="AA642" s="3">
        <v>432</v>
      </c>
      <c r="AD642" s="93" t="str">
        <f>REPLACE(INDEX(GroupVertices[Group], MATCH(Vertices[[#This Row],[Vertex]],GroupVertices[Vertex],0)),1,1,"")</f>
        <v>1</v>
      </c>
      <c r="AE642" s="2"/>
      <c r="AI642" s="3"/>
    </row>
    <row r="643" spans="1:35" x14ac:dyDescent="0.25">
      <c r="A643" s="1" t="s">
        <v>748</v>
      </c>
      <c r="D643">
        <v>1.6888888888888889</v>
      </c>
      <c r="G643" s="51"/>
      <c r="M643">
        <v>4164.76953125</v>
      </c>
      <c r="N643">
        <v>4776.8466796875</v>
      </c>
      <c r="R643" s="49">
        <v>2</v>
      </c>
      <c r="U643" s="50">
        <v>0</v>
      </c>
      <c r="V643" s="50">
        <v>4.8899999999999996E-4</v>
      </c>
      <c r="W643" s="50">
        <v>8.0000000000000007E-5</v>
      </c>
      <c r="X643" s="50">
        <v>0.50209199999999998</v>
      </c>
      <c r="Y643" s="50">
        <v>1</v>
      </c>
      <c r="AA643" s="3">
        <v>579</v>
      </c>
      <c r="AD643" s="93" t="str">
        <f>REPLACE(INDEX(GroupVertices[Group], MATCH(Vertices[[#This Row],[Vertex]],GroupVertices[Vertex],0)),1,1,"")</f>
        <v>1</v>
      </c>
      <c r="AE643" s="2"/>
      <c r="AI643" s="3"/>
    </row>
    <row r="644" spans="1:35" x14ac:dyDescent="0.25">
      <c r="A644" s="1" t="s">
        <v>566</v>
      </c>
      <c r="D644">
        <v>1.6888888888888889</v>
      </c>
      <c r="G644" s="51"/>
      <c r="M644">
        <v>1433.1070556640625</v>
      </c>
      <c r="N644">
        <v>5512.2060546875</v>
      </c>
      <c r="R644" s="49">
        <v>2</v>
      </c>
      <c r="U644" s="50">
        <v>0</v>
      </c>
      <c r="V644" s="50">
        <v>3.68E-4</v>
      </c>
      <c r="W644" s="50">
        <v>1.9999999999999999E-6</v>
      </c>
      <c r="X644" s="50">
        <v>0.60003499999999999</v>
      </c>
      <c r="Y644" s="50">
        <v>1</v>
      </c>
      <c r="AA644" s="3">
        <v>395</v>
      </c>
      <c r="AD644" s="93" t="str">
        <f>REPLACE(INDEX(GroupVertices[Group], MATCH(Vertices[[#This Row],[Vertex]],GroupVertices[Vertex],0)),1,1,"")</f>
        <v>1</v>
      </c>
      <c r="AE644" s="2"/>
      <c r="AI644" s="3"/>
    </row>
    <row r="645" spans="1:35" x14ac:dyDescent="0.25">
      <c r="A645" s="1" t="s">
        <v>188</v>
      </c>
      <c r="D645">
        <v>3.2</v>
      </c>
      <c r="G645" s="51"/>
      <c r="M645">
        <v>5279.30859375</v>
      </c>
      <c r="N645">
        <v>7342.1220703125</v>
      </c>
      <c r="R645" s="49">
        <v>10</v>
      </c>
      <c r="U645" s="50">
        <v>1104.4318639999999</v>
      </c>
      <c r="V645" s="50">
        <v>4.9799999999999996E-4</v>
      </c>
      <c r="W645" s="50">
        <v>4.1899999999999999E-4</v>
      </c>
      <c r="X645" s="50">
        <v>1.937659</v>
      </c>
      <c r="Y645" s="50">
        <v>0.42222222222222222</v>
      </c>
      <c r="AA645" s="3">
        <v>16</v>
      </c>
      <c r="AD645" s="93" t="str">
        <f>REPLACE(INDEX(GroupVertices[Group], MATCH(Vertices[[#This Row],[Vertex]],GroupVertices[Vertex],0)),1,1,"")</f>
        <v>1</v>
      </c>
      <c r="AE645" s="2"/>
      <c r="AI645" s="3"/>
    </row>
    <row r="646" spans="1:35" x14ac:dyDescent="0.25">
      <c r="A646" s="1" t="s">
        <v>823</v>
      </c>
      <c r="D646">
        <v>1.6888888888888889</v>
      </c>
      <c r="G646" s="51"/>
      <c r="M646">
        <v>8369.412109375</v>
      </c>
      <c r="N646">
        <v>6732.4873046875</v>
      </c>
      <c r="R646" s="49">
        <v>2</v>
      </c>
      <c r="U646" s="50">
        <v>0</v>
      </c>
      <c r="V646" s="50">
        <v>4.9100000000000001E-4</v>
      </c>
      <c r="W646" s="50">
        <v>4.9700000000000005E-4</v>
      </c>
      <c r="X646" s="50">
        <v>0.52149199999999996</v>
      </c>
      <c r="Y646" s="50">
        <v>1</v>
      </c>
      <c r="AA646" s="3">
        <v>653</v>
      </c>
      <c r="AD646" s="93" t="str">
        <f>REPLACE(INDEX(GroupVertices[Group], MATCH(Vertices[[#This Row],[Vertex]],GroupVertices[Vertex],0)),1,1,"")</f>
        <v>1</v>
      </c>
      <c r="AE646" s="2"/>
      <c r="AI646" s="3"/>
    </row>
    <row r="647" spans="1:35" x14ac:dyDescent="0.25">
      <c r="A647" s="1" t="s">
        <v>180</v>
      </c>
      <c r="D647">
        <v>5.4666666666666668</v>
      </c>
      <c r="G647" s="51"/>
      <c r="M647">
        <v>4099.9482421875</v>
      </c>
      <c r="N647">
        <v>5330.36083984375</v>
      </c>
      <c r="R647" s="49">
        <v>22</v>
      </c>
      <c r="U647" s="50">
        <v>2813.193233</v>
      </c>
      <c r="V647" s="50">
        <v>5.7499999999999999E-4</v>
      </c>
      <c r="W647" s="50">
        <v>4.1836999999999999E-2</v>
      </c>
      <c r="X647" s="50">
        <v>2.4973299999999998</v>
      </c>
      <c r="Y647" s="50">
        <v>0.52380952380952384</v>
      </c>
      <c r="AA647" s="3">
        <v>8</v>
      </c>
      <c r="AD647" s="93" t="str">
        <f>REPLACE(INDEX(GroupVertices[Group], MATCH(Vertices[[#This Row],[Vertex]],GroupVertices[Vertex],0)),1,1,"")</f>
        <v>1</v>
      </c>
      <c r="AE647" s="2"/>
      <c r="AI647" s="3"/>
    </row>
    <row r="648" spans="1:35" x14ac:dyDescent="0.25">
      <c r="A648" s="1" t="s">
        <v>743</v>
      </c>
      <c r="D648">
        <v>1.6888888888888889</v>
      </c>
      <c r="G648" s="51"/>
      <c r="M648">
        <v>2565.082275390625</v>
      </c>
      <c r="N648">
        <v>6324.6943359375</v>
      </c>
      <c r="R648" s="49">
        <v>2</v>
      </c>
      <c r="U648" s="50">
        <v>0</v>
      </c>
      <c r="V648" s="50">
        <v>4.7399999999999997E-4</v>
      </c>
      <c r="W648" s="50">
        <v>3.6000000000000001E-5</v>
      </c>
      <c r="X648" s="50">
        <v>0.523613</v>
      </c>
      <c r="Y648" s="50">
        <v>1</v>
      </c>
      <c r="AA648" s="3">
        <v>574</v>
      </c>
      <c r="AD648" s="93" t="str">
        <f>REPLACE(INDEX(GroupVertices[Group], MATCH(Vertices[[#This Row],[Vertex]],GroupVertices[Vertex],0)),1,1,"")</f>
        <v>1</v>
      </c>
      <c r="AE648" s="2"/>
      <c r="AI648" s="3"/>
    </row>
    <row r="649" spans="1:35" x14ac:dyDescent="0.25">
      <c r="A649" s="1" t="s">
        <v>838</v>
      </c>
      <c r="D649">
        <v>1.5</v>
      </c>
      <c r="G649" s="51"/>
      <c r="M649">
        <v>1417.877685546875</v>
      </c>
      <c r="N649">
        <v>6417.24169921875</v>
      </c>
      <c r="R649" s="49">
        <v>1</v>
      </c>
      <c r="U649" s="50">
        <v>0</v>
      </c>
      <c r="V649" s="50">
        <v>4.3199999999999998E-4</v>
      </c>
      <c r="W649" s="50">
        <v>1.8E-5</v>
      </c>
      <c r="X649" s="50">
        <v>0.38142999999999999</v>
      </c>
      <c r="Y649" s="50">
        <v>0</v>
      </c>
      <c r="AA649" s="3">
        <v>668</v>
      </c>
      <c r="AD649" s="93" t="str">
        <f>REPLACE(INDEX(GroupVertices[Group], MATCH(Vertices[[#This Row],[Vertex]],GroupVertices[Vertex],0)),1,1,"")</f>
        <v>1</v>
      </c>
      <c r="AE649" s="2"/>
      <c r="AI649" s="3"/>
    </row>
    <row r="650" spans="1:35" x14ac:dyDescent="0.25">
      <c r="A650" s="1" t="s">
        <v>230</v>
      </c>
      <c r="D650">
        <v>2.6333333333333333</v>
      </c>
      <c r="G650" s="51"/>
      <c r="M650">
        <v>672.6640625</v>
      </c>
      <c r="N650">
        <v>2646.48095703125</v>
      </c>
      <c r="R650" s="49">
        <v>7</v>
      </c>
      <c r="U650" s="50">
        <v>0</v>
      </c>
      <c r="V650" s="50">
        <v>9.0909000000000004E-2</v>
      </c>
      <c r="W650" s="50">
        <v>0</v>
      </c>
      <c r="X650" s="50">
        <v>1.071194</v>
      </c>
      <c r="Y650" s="50">
        <v>1</v>
      </c>
      <c r="AA650" s="3">
        <v>58</v>
      </c>
      <c r="AD650" s="93" t="str">
        <f>REPLACE(INDEX(GroupVertices[Group], MATCH(Vertices[[#This Row],[Vertex]],GroupVertices[Vertex],0)),1,1,"")</f>
        <v>2</v>
      </c>
      <c r="AE650" s="2"/>
      <c r="AI650" s="3"/>
    </row>
    <row r="651" spans="1:35" x14ac:dyDescent="0.25">
      <c r="A651" s="1" t="s">
        <v>676</v>
      </c>
      <c r="D651">
        <v>1.8777777777777778</v>
      </c>
      <c r="G651" s="51"/>
      <c r="M651">
        <v>2307.24365234375</v>
      </c>
      <c r="N651">
        <v>6256.7177734375</v>
      </c>
      <c r="R651" s="49">
        <v>3</v>
      </c>
      <c r="U651" s="50">
        <v>492.77757500000001</v>
      </c>
      <c r="V651" s="50">
        <v>5.0100000000000003E-4</v>
      </c>
      <c r="W651" s="50">
        <v>8.6000000000000003E-5</v>
      </c>
      <c r="X651" s="50">
        <v>0.72577400000000003</v>
      </c>
      <c r="Y651" s="50">
        <v>0.33333333333333331</v>
      </c>
      <c r="AA651" s="3">
        <v>505</v>
      </c>
      <c r="AD651" s="93" t="str">
        <f>REPLACE(INDEX(GroupVertices[Group], MATCH(Vertices[[#This Row],[Vertex]],GroupVertices[Vertex],0)),1,1,"")</f>
        <v>1</v>
      </c>
      <c r="AE651" s="2"/>
      <c r="AI651" s="3"/>
    </row>
    <row r="652" spans="1:35" x14ac:dyDescent="0.25">
      <c r="A652" s="1" t="s">
        <v>806</v>
      </c>
      <c r="D652">
        <v>1.5</v>
      </c>
      <c r="G652" s="51"/>
      <c r="M652">
        <v>5290.7568359375</v>
      </c>
      <c r="N652">
        <v>4279.91845703125</v>
      </c>
      <c r="R652" s="49">
        <v>1</v>
      </c>
      <c r="U652" s="50">
        <v>0</v>
      </c>
      <c r="V652" s="50">
        <v>5.1800000000000001E-4</v>
      </c>
      <c r="W652" s="50">
        <v>2.41E-4</v>
      </c>
      <c r="X652" s="50">
        <v>0.29238500000000001</v>
      </c>
      <c r="Y652" s="50">
        <v>0</v>
      </c>
      <c r="AA652" s="3">
        <v>636</v>
      </c>
      <c r="AD652" s="93" t="str">
        <f>REPLACE(INDEX(GroupVertices[Group], MATCH(Vertices[[#This Row],[Vertex]],GroupVertices[Vertex],0)),1,1,"")</f>
        <v>1</v>
      </c>
      <c r="AE652" s="2"/>
      <c r="AI652" s="3"/>
    </row>
    <row r="653" spans="1:35" x14ac:dyDescent="0.25">
      <c r="A653" s="1" t="s">
        <v>244</v>
      </c>
      <c r="D653">
        <v>3.0111111111111111</v>
      </c>
      <c r="G653" s="51"/>
      <c r="M653">
        <v>5481.80224609375</v>
      </c>
      <c r="N653">
        <v>4708.1240234375</v>
      </c>
      <c r="R653" s="49">
        <v>9</v>
      </c>
      <c r="U653" s="50">
        <v>1313.085004</v>
      </c>
      <c r="V653" s="50">
        <v>5.1699999999999999E-4</v>
      </c>
      <c r="W653" s="50">
        <v>1.27E-4</v>
      </c>
      <c r="X653" s="50">
        <v>2.0790259999999998</v>
      </c>
      <c r="Y653" s="50">
        <v>0.1388888888888889</v>
      </c>
      <c r="AA653" s="3">
        <v>72</v>
      </c>
      <c r="AD653" s="93" t="str">
        <f>REPLACE(INDEX(GroupVertices[Group], MATCH(Vertices[[#This Row],[Vertex]],GroupVertices[Vertex],0)),1,1,"")</f>
        <v>1</v>
      </c>
      <c r="AE653" s="2"/>
      <c r="AI653" s="3"/>
    </row>
    <row r="654" spans="1:35" x14ac:dyDescent="0.25">
      <c r="A654" s="1" t="s">
        <v>439</v>
      </c>
      <c r="D654">
        <v>1.5</v>
      </c>
      <c r="G654" s="51"/>
      <c r="M654">
        <v>8606.142578125</v>
      </c>
      <c r="N654">
        <v>8802.4931640625</v>
      </c>
      <c r="R654" s="49">
        <v>1</v>
      </c>
      <c r="U654" s="50">
        <v>0</v>
      </c>
      <c r="V654" s="50">
        <v>5.1599999999999997E-4</v>
      </c>
      <c r="W654" s="50">
        <v>4.9399999999999997E-4</v>
      </c>
      <c r="X654" s="50">
        <v>0.29425099999999998</v>
      </c>
      <c r="Y654" s="50">
        <v>0</v>
      </c>
      <c r="AA654" s="3">
        <v>268</v>
      </c>
      <c r="AD654" s="93" t="str">
        <f>REPLACE(INDEX(GroupVertices[Group], MATCH(Vertices[[#This Row],[Vertex]],GroupVertices[Vertex],0)),1,1,"")</f>
        <v>1</v>
      </c>
      <c r="AE654" s="2"/>
      <c r="AI654" s="3"/>
    </row>
    <row r="655" spans="1:35" x14ac:dyDescent="0.25">
      <c r="A655" s="1" t="s">
        <v>584</v>
      </c>
      <c r="D655">
        <v>1.8777777777777778</v>
      </c>
      <c r="G655" s="51"/>
      <c r="M655">
        <v>7448.4111328125</v>
      </c>
      <c r="N655">
        <v>6908.07666015625</v>
      </c>
      <c r="R655" s="49">
        <v>3</v>
      </c>
      <c r="U655" s="50">
        <v>0</v>
      </c>
      <c r="V655" s="50">
        <v>5.4299999999999997E-4</v>
      </c>
      <c r="W655" s="50">
        <v>3.7300000000000001E-4</v>
      </c>
      <c r="X655" s="50">
        <v>0.60502999999999996</v>
      </c>
      <c r="Y655" s="50">
        <v>1</v>
      </c>
      <c r="AA655" s="3">
        <v>413</v>
      </c>
      <c r="AD655" s="93" t="str">
        <f>REPLACE(INDEX(GroupVertices[Group], MATCH(Vertices[[#This Row],[Vertex]],GroupVertices[Vertex],0)),1,1,"")</f>
        <v>1</v>
      </c>
      <c r="AE655" s="2"/>
      <c r="AI655" s="3"/>
    </row>
    <row r="656" spans="1:35" x14ac:dyDescent="0.25">
      <c r="A656" s="1" t="s">
        <v>324</v>
      </c>
      <c r="D656">
        <v>2.2555555555555555</v>
      </c>
      <c r="G656" s="51"/>
      <c r="M656">
        <v>2945.177001953125</v>
      </c>
      <c r="N656">
        <v>6082.7685546875</v>
      </c>
      <c r="R656" s="49">
        <v>5</v>
      </c>
      <c r="U656" s="50">
        <v>4683</v>
      </c>
      <c r="V656" s="50">
        <v>4.8000000000000001E-4</v>
      </c>
      <c r="W656" s="50">
        <v>3.0400000000000002E-4</v>
      </c>
      <c r="X656" s="50">
        <v>1.670833</v>
      </c>
      <c r="Y656" s="50">
        <v>0.1</v>
      </c>
      <c r="AA656" s="3">
        <v>152</v>
      </c>
      <c r="AD656" s="93" t="str">
        <f>REPLACE(INDEX(GroupVertices[Group], MATCH(Vertices[[#This Row],[Vertex]],GroupVertices[Vertex],0)),1,1,"")</f>
        <v>1</v>
      </c>
      <c r="AE656" s="2"/>
      <c r="AI656" s="3"/>
    </row>
    <row r="657" spans="1:35" x14ac:dyDescent="0.25">
      <c r="A657" s="1" t="s">
        <v>463</v>
      </c>
      <c r="D657">
        <v>2.6333333333333333</v>
      </c>
      <c r="G657" s="51"/>
      <c r="M657">
        <v>1763.61572265625</v>
      </c>
      <c r="N657">
        <v>2216.622802734375</v>
      </c>
      <c r="R657" s="49">
        <v>7</v>
      </c>
      <c r="U657" s="50">
        <v>0</v>
      </c>
      <c r="V657" s="50">
        <v>0.14285700000000001</v>
      </c>
      <c r="W657" s="50">
        <v>0</v>
      </c>
      <c r="X657" s="50">
        <v>0.99999899999999997</v>
      </c>
      <c r="Y657" s="50">
        <v>1</v>
      </c>
      <c r="AA657" s="3">
        <v>292</v>
      </c>
      <c r="AD657" s="93" t="str">
        <f>REPLACE(INDEX(GroupVertices[Group], MATCH(Vertices[[#This Row],[Vertex]],GroupVertices[Vertex],0)),1,1,"")</f>
        <v>4</v>
      </c>
      <c r="AE657" s="2"/>
      <c r="AI657" s="3"/>
    </row>
    <row r="658" spans="1:35" x14ac:dyDescent="0.25">
      <c r="A658" s="1" t="s">
        <v>464</v>
      </c>
      <c r="D658">
        <v>2.6333333333333333</v>
      </c>
      <c r="G658" s="51"/>
      <c r="M658">
        <v>1631.7120361328125</v>
      </c>
      <c r="N658">
        <v>2582.775634765625</v>
      </c>
      <c r="R658" s="49">
        <v>7</v>
      </c>
      <c r="U658" s="50">
        <v>0</v>
      </c>
      <c r="V658" s="50">
        <v>0.14285700000000001</v>
      </c>
      <c r="W658" s="50">
        <v>0</v>
      </c>
      <c r="X658" s="50">
        <v>0.99999899999999997</v>
      </c>
      <c r="Y658" s="50">
        <v>1</v>
      </c>
      <c r="AA658" s="3">
        <v>293</v>
      </c>
      <c r="AD658" s="93" t="str">
        <f>REPLACE(INDEX(GroupVertices[Group], MATCH(Vertices[[#This Row],[Vertex]],GroupVertices[Vertex],0)),1,1,"")</f>
        <v>4</v>
      </c>
      <c r="AE658" s="2"/>
      <c r="AI658" s="3"/>
    </row>
    <row r="659" spans="1:35" x14ac:dyDescent="0.25">
      <c r="A659" s="1" t="s">
        <v>465</v>
      </c>
      <c r="D659">
        <v>2.6333333333333333</v>
      </c>
      <c r="G659" s="51"/>
      <c r="M659">
        <v>1824.446044921875</v>
      </c>
      <c r="N659">
        <v>1793.959716796875</v>
      </c>
      <c r="R659" s="49">
        <v>7</v>
      </c>
      <c r="U659" s="50">
        <v>0</v>
      </c>
      <c r="V659" s="50">
        <v>0.14285700000000001</v>
      </c>
      <c r="W659" s="50">
        <v>0</v>
      </c>
      <c r="X659" s="50">
        <v>0.99999899999999997</v>
      </c>
      <c r="Y659" s="50">
        <v>1</v>
      </c>
      <c r="AA659" s="3">
        <v>294</v>
      </c>
      <c r="AD659" s="93" t="str">
        <f>REPLACE(INDEX(GroupVertices[Group], MATCH(Vertices[[#This Row],[Vertex]],GroupVertices[Vertex],0)),1,1,"")</f>
        <v>4</v>
      </c>
      <c r="AE659" s="2"/>
      <c r="AI659" s="3"/>
    </row>
    <row r="660" spans="1:35" x14ac:dyDescent="0.25">
      <c r="A660" s="1" t="s">
        <v>802</v>
      </c>
      <c r="D660">
        <v>1.6888888888888889</v>
      </c>
      <c r="G660" s="51"/>
      <c r="M660">
        <v>6181.51025390625</v>
      </c>
      <c r="N660">
        <v>3747.329345703125</v>
      </c>
      <c r="R660" s="49">
        <v>2</v>
      </c>
      <c r="U660" s="50">
        <v>0</v>
      </c>
      <c r="V660" s="50">
        <v>5.5900000000000004E-4</v>
      </c>
      <c r="W660" s="50">
        <v>5.4500000000000002E-4</v>
      </c>
      <c r="X660" s="50">
        <v>0.44771899999999998</v>
      </c>
      <c r="Y660" s="50">
        <v>1</v>
      </c>
      <c r="AA660" s="3">
        <v>632</v>
      </c>
      <c r="AD660" s="93" t="str">
        <f>REPLACE(INDEX(GroupVertices[Group], MATCH(Vertices[[#This Row],[Vertex]],GroupVertices[Vertex],0)),1,1,"")</f>
        <v>1</v>
      </c>
      <c r="AE660" s="2"/>
      <c r="AI660" s="3"/>
    </row>
    <row r="661" spans="1:35" x14ac:dyDescent="0.25">
      <c r="A661" s="1" t="s">
        <v>662</v>
      </c>
      <c r="D661">
        <v>1.6888888888888889</v>
      </c>
      <c r="G661" s="51"/>
      <c r="M661">
        <v>5829.71435546875</v>
      </c>
      <c r="N661">
        <v>9560.1162109375</v>
      </c>
      <c r="R661" s="49">
        <v>2</v>
      </c>
      <c r="U661" s="50">
        <v>0</v>
      </c>
      <c r="V661" s="50">
        <v>5.2099999999999998E-4</v>
      </c>
      <c r="W661" s="50">
        <v>6.4800000000000003E-4</v>
      </c>
      <c r="X661" s="50">
        <v>0.50681900000000002</v>
      </c>
      <c r="Y661" s="50">
        <v>1</v>
      </c>
      <c r="AA661" s="3">
        <v>491</v>
      </c>
      <c r="AD661" s="93" t="str">
        <f>REPLACE(INDEX(GroupVertices[Group], MATCH(Vertices[[#This Row],[Vertex]],GroupVertices[Vertex],0)),1,1,"")</f>
        <v>1</v>
      </c>
      <c r="AE661" s="2"/>
      <c r="AI661" s="3"/>
    </row>
    <row r="662" spans="1:35" x14ac:dyDescent="0.25">
      <c r="A662" s="1" t="s">
        <v>371</v>
      </c>
      <c r="D662">
        <v>2.0666666666666664</v>
      </c>
      <c r="G662" s="51"/>
      <c r="M662">
        <v>3689.774169921875</v>
      </c>
      <c r="N662">
        <v>5179.8193359375</v>
      </c>
      <c r="R662" s="49">
        <v>4</v>
      </c>
      <c r="U662" s="50">
        <v>19.057143</v>
      </c>
      <c r="V662" s="50">
        <v>4.7899999999999999E-4</v>
      </c>
      <c r="W662" s="50">
        <v>9.6000000000000002E-5</v>
      </c>
      <c r="X662" s="50">
        <v>0.90932400000000002</v>
      </c>
      <c r="Y662" s="50">
        <v>0.5</v>
      </c>
      <c r="AA662" s="3">
        <v>199</v>
      </c>
      <c r="AD662" s="93" t="str">
        <f>REPLACE(INDEX(GroupVertices[Group], MATCH(Vertices[[#This Row],[Vertex]],GroupVertices[Vertex],0)),1,1,"")</f>
        <v>1</v>
      </c>
      <c r="AE662" s="2"/>
      <c r="AI662" s="3"/>
    </row>
    <row r="663" spans="1:35" x14ac:dyDescent="0.25">
      <c r="A663" s="1" t="s">
        <v>753</v>
      </c>
      <c r="D663">
        <v>1.6888888888888889</v>
      </c>
      <c r="G663" s="51"/>
      <c r="M663">
        <v>5440.63232421875</v>
      </c>
      <c r="N663">
        <v>2139.491943359375</v>
      </c>
      <c r="R663" s="49">
        <v>2</v>
      </c>
      <c r="U663" s="50">
        <v>0</v>
      </c>
      <c r="V663" s="50">
        <v>0.5</v>
      </c>
      <c r="W663" s="50">
        <v>0</v>
      </c>
      <c r="X663" s="50">
        <v>0.99999899999999997</v>
      </c>
      <c r="Y663" s="50">
        <v>1</v>
      </c>
      <c r="AA663" s="3">
        <v>584</v>
      </c>
      <c r="AD663" s="93" t="str">
        <f>REPLACE(INDEX(GroupVertices[Group], MATCH(Vertices[[#This Row],[Vertex]],GroupVertices[Vertex],0)),1,1,"")</f>
        <v>22</v>
      </c>
      <c r="AE663" s="2"/>
      <c r="AI663" s="3"/>
    </row>
    <row r="664" spans="1:35" x14ac:dyDescent="0.25">
      <c r="A664" s="1" t="s">
        <v>767</v>
      </c>
      <c r="D664">
        <v>1.6888888888888889</v>
      </c>
      <c r="G664" s="51"/>
      <c r="M664">
        <v>8599.447265625</v>
      </c>
      <c r="N664">
        <v>5168.82275390625</v>
      </c>
      <c r="R664" s="49">
        <v>2</v>
      </c>
      <c r="U664" s="50">
        <v>0</v>
      </c>
      <c r="V664" s="50">
        <v>4.3399999999999998E-4</v>
      </c>
      <c r="W664" s="50">
        <v>3.0000000000000001E-5</v>
      </c>
      <c r="X664" s="50">
        <v>0.67482500000000001</v>
      </c>
      <c r="Y664" s="50">
        <v>1</v>
      </c>
      <c r="AA664" s="3">
        <v>598</v>
      </c>
      <c r="AD664" s="93" t="str">
        <f>REPLACE(INDEX(GroupVertices[Group], MATCH(Vertices[[#This Row],[Vertex]],GroupVertices[Vertex],0)),1,1,"")</f>
        <v>1</v>
      </c>
      <c r="AE664" s="2"/>
      <c r="AI664" s="3"/>
    </row>
    <row r="665" spans="1:35" x14ac:dyDescent="0.25">
      <c r="A665" s="1" t="s">
        <v>787</v>
      </c>
      <c r="D665">
        <v>1.5</v>
      </c>
      <c r="G665" s="51"/>
      <c r="M665">
        <v>3990.458740234375</v>
      </c>
      <c r="N665">
        <v>4029.702880859375</v>
      </c>
      <c r="R665" s="49">
        <v>1</v>
      </c>
      <c r="U665" s="50">
        <v>0</v>
      </c>
      <c r="V665" s="50">
        <v>5.3600000000000002E-4</v>
      </c>
      <c r="W665" s="50">
        <v>5.6700000000000001E-4</v>
      </c>
      <c r="X665" s="50">
        <v>0.29237200000000002</v>
      </c>
      <c r="Y665" s="50">
        <v>0</v>
      </c>
      <c r="AA665" s="3">
        <v>619</v>
      </c>
      <c r="AD665" s="93" t="str">
        <f>REPLACE(INDEX(GroupVertices[Group], MATCH(Vertices[[#This Row],[Vertex]],GroupVertices[Vertex],0)),1,1,"")</f>
        <v>1</v>
      </c>
      <c r="AE665" s="2"/>
      <c r="AI665" s="3"/>
    </row>
    <row r="666" spans="1:35" x14ac:dyDescent="0.25">
      <c r="A666" s="1" t="s">
        <v>368</v>
      </c>
      <c r="D666">
        <v>2.2555555555555555</v>
      </c>
      <c r="G666" s="51"/>
      <c r="M666">
        <v>4189.21337890625</v>
      </c>
      <c r="N666">
        <v>8029.8212890625</v>
      </c>
      <c r="R666" s="49">
        <v>5</v>
      </c>
      <c r="U666" s="50">
        <v>237</v>
      </c>
      <c r="V666" s="50">
        <v>4.6099999999999998E-4</v>
      </c>
      <c r="W666" s="50">
        <v>4.1999999999999998E-5</v>
      </c>
      <c r="X666" s="50">
        <v>1.1538379999999999</v>
      </c>
      <c r="Y666" s="50">
        <v>0.7</v>
      </c>
      <c r="AA666" s="3">
        <v>196</v>
      </c>
      <c r="AD666" s="93" t="str">
        <f>REPLACE(INDEX(GroupVertices[Group], MATCH(Vertices[[#This Row],[Vertex]],GroupVertices[Vertex],0)),1,1,"")</f>
        <v>1</v>
      </c>
      <c r="AE666" s="2"/>
      <c r="AI666" s="3"/>
    </row>
    <row r="667" spans="1:35" x14ac:dyDescent="0.25">
      <c r="A667" s="1" t="s">
        <v>413</v>
      </c>
      <c r="D667">
        <v>1.8777777777777778</v>
      </c>
      <c r="G667" s="51"/>
      <c r="M667">
        <v>3034.25341796875</v>
      </c>
      <c r="N667">
        <v>6919.9931640625</v>
      </c>
      <c r="R667" s="49">
        <v>3</v>
      </c>
      <c r="U667" s="50">
        <v>0</v>
      </c>
      <c r="V667" s="50">
        <v>3.2499999999999999E-4</v>
      </c>
      <c r="W667" s="50">
        <v>0</v>
      </c>
      <c r="X667" s="50">
        <v>0.88589099999999998</v>
      </c>
      <c r="Y667" s="50">
        <v>1</v>
      </c>
      <c r="AA667" s="3">
        <v>242</v>
      </c>
      <c r="AD667" s="93" t="str">
        <f>REPLACE(INDEX(GroupVertices[Group], MATCH(Vertices[[#This Row],[Vertex]],GroupVertices[Vertex],0)),1,1,"")</f>
        <v>1</v>
      </c>
      <c r="AE667" s="2"/>
      <c r="AI667" s="3"/>
    </row>
    <row r="668" spans="1:35" x14ac:dyDescent="0.25">
      <c r="A668" s="1" t="s">
        <v>302</v>
      </c>
      <c r="D668">
        <v>2.822222222222222</v>
      </c>
      <c r="G668" s="51"/>
      <c r="M668">
        <v>5809.9990234375</v>
      </c>
      <c r="N668">
        <v>6147.2021484375</v>
      </c>
      <c r="R668" s="49">
        <v>8</v>
      </c>
      <c r="U668" s="50">
        <v>3497.2879630000002</v>
      </c>
      <c r="V668" s="50">
        <v>5.9299999999999999E-4</v>
      </c>
      <c r="W668" s="50">
        <v>7.1299999999999998E-4</v>
      </c>
      <c r="X668" s="50">
        <v>1.813428</v>
      </c>
      <c r="Y668" s="50">
        <v>0.10714285714285714</v>
      </c>
      <c r="AA668" s="3">
        <v>130</v>
      </c>
      <c r="AD668" s="93" t="str">
        <f>REPLACE(INDEX(GroupVertices[Group], MATCH(Vertices[[#This Row],[Vertex]],GroupVertices[Vertex],0)),1,1,"")</f>
        <v>1</v>
      </c>
      <c r="AE668" s="2"/>
      <c r="AI668" s="3"/>
    </row>
    <row r="669" spans="1:35" x14ac:dyDescent="0.25">
      <c r="G669" s="51"/>
      <c r="R669" s="49"/>
      <c r="U669" s="50"/>
      <c r="V669" s="50"/>
      <c r="W669" s="50"/>
      <c r="X669" s="50"/>
      <c r="Y669" s="50"/>
      <c r="AA669" s="3">
        <v>669</v>
      </c>
      <c r="AD669" s="93" t="e">
        <f>REPLACE(INDEX(GroupVertices[Group], MATCH(Vertices[[#This Row],[Vertex]],GroupVertices[Vertex],0)),1,1,"")</f>
        <v>#N/A</v>
      </c>
      <c r="AE669" s="2"/>
      <c r="AI669" s="3"/>
    </row>
    <row r="670" spans="1:35" x14ac:dyDescent="0.25">
      <c r="G670" s="51"/>
      <c r="R670" s="49"/>
      <c r="U670" s="50"/>
      <c r="V670" s="50"/>
      <c r="W670" s="50"/>
      <c r="X670" s="50"/>
      <c r="Y670" s="50"/>
      <c r="AA670" s="3">
        <v>670</v>
      </c>
      <c r="AD670" s="93" t="e">
        <f>REPLACE(INDEX(GroupVertices[Group], MATCH(Vertices[[#This Row],[Vertex]],GroupVertices[Vertex],0)),1,1,"")</f>
        <v>#N/A</v>
      </c>
      <c r="AE670" s="2"/>
      <c r="AI670" s="3"/>
    </row>
    <row r="671" spans="1:35" x14ac:dyDescent="0.25">
      <c r="G671" s="51"/>
      <c r="R671" s="49"/>
      <c r="U671" s="50"/>
      <c r="V671" s="50"/>
      <c r="W671" s="50"/>
      <c r="X671" s="50"/>
      <c r="Y671" s="50"/>
      <c r="AA671" s="3">
        <v>671</v>
      </c>
      <c r="AD671" s="93" t="e">
        <f>REPLACE(INDEX(GroupVertices[Group], MATCH(Vertices[[#This Row],[Vertex]],GroupVertices[Vertex],0)),1,1,"")</f>
        <v>#N/A</v>
      </c>
      <c r="AE671" s="2"/>
      <c r="AI671" s="3"/>
    </row>
    <row r="672" spans="1:35" x14ac:dyDescent="0.25">
      <c r="G672" s="51"/>
      <c r="R672" s="49"/>
      <c r="U672" s="50"/>
      <c r="V672" s="50"/>
      <c r="W672" s="50"/>
      <c r="X672" s="50"/>
      <c r="Y672" s="50"/>
      <c r="AA672" s="3">
        <v>672</v>
      </c>
      <c r="AD672" s="93" t="e">
        <f>REPLACE(INDEX(GroupVertices[Group], MATCH(Vertices[[#This Row],[Vertex]],GroupVertices[Vertex],0)),1,1,"")</f>
        <v>#N/A</v>
      </c>
      <c r="AE672" s="2"/>
      <c r="AI672" s="3"/>
    </row>
    <row r="673" spans="7:35" x14ac:dyDescent="0.25">
      <c r="G673" s="51"/>
      <c r="R673" s="49"/>
      <c r="U673" s="50"/>
      <c r="V673" s="50"/>
      <c r="W673" s="50"/>
      <c r="X673" s="50"/>
      <c r="Y673" s="50"/>
      <c r="AA673" s="3">
        <v>673</v>
      </c>
      <c r="AD673" s="93" t="e">
        <f>REPLACE(INDEX(GroupVertices[Group], MATCH(Vertices[[#This Row],[Vertex]],GroupVertices[Vertex],0)),1,1,"")</f>
        <v>#N/A</v>
      </c>
      <c r="AE673" s="2"/>
      <c r="AI673" s="3"/>
    </row>
    <row r="674" spans="7:35" x14ac:dyDescent="0.25">
      <c r="G674" s="51"/>
      <c r="R674" s="49"/>
      <c r="U674" s="50"/>
      <c r="V674" s="50"/>
      <c r="W674" s="50"/>
      <c r="X674" s="50"/>
      <c r="Y674" s="50"/>
      <c r="AA674" s="3">
        <v>674</v>
      </c>
      <c r="AD674" s="93" t="e">
        <f>REPLACE(INDEX(GroupVertices[Group], MATCH(Vertices[[#This Row],[Vertex]],GroupVertices[Vertex],0)),1,1,"")</f>
        <v>#N/A</v>
      </c>
      <c r="AE674" s="2"/>
      <c r="AI674" s="3"/>
    </row>
    <row r="675" spans="7:35" x14ac:dyDescent="0.25">
      <c r="G675" s="51"/>
      <c r="R675" s="49"/>
      <c r="U675" s="50"/>
      <c r="V675" s="50"/>
      <c r="W675" s="50"/>
      <c r="X675" s="50"/>
      <c r="Y675" s="50"/>
      <c r="AA675" s="3">
        <v>675</v>
      </c>
      <c r="AD675" s="93" t="e">
        <f>REPLACE(INDEX(GroupVertices[Group], MATCH(Vertices[[#This Row],[Vertex]],GroupVertices[Vertex],0)),1,1,"")</f>
        <v>#N/A</v>
      </c>
      <c r="AE675" s="2"/>
      <c r="AI675" s="3"/>
    </row>
    <row r="676" spans="7:35" x14ac:dyDescent="0.25">
      <c r="G676" s="51"/>
      <c r="R676" s="49"/>
      <c r="U676" s="50"/>
      <c r="V676" s="50"/>
      <c r="W676" s="50"/>
      <c r="X676" s="50"/>
      <c r="Y676" s="50"/>
      <c r="AA676" s="3">
        <v>676</v>
      </c>
      <c r="AD676" s="93" t="e">
        <f>REPLACE(INDEX(GroupVertices[Group], MATCH(Vertices[[#This Row],[Vertex]],GroupVertices[Vertex],0)),1,1,"")</f>
        <v>#N/A</v>
      </c>
      <c r="AE676" s="2"/>
      <c r="AI676" s="3"/>
    </row>
    <row r="677" spans="7:35" x14ac:dyDescent="0.25">
      <c r="G677" s="51"/>
      <c r="R677" s="49"/>
      <c r="U677" s="50"/>
      <c r="V677" s="50"/>
      <c r="W677" s="50"/>
      <c r="X677" s="50"/>
      <c r="Y677" s="50"/>
      <c r="AA677" s="3">
        <v>677</v>
      </c>
      <c r="AD677" s="93" t="e">
        <f>REPLACE(INDEX(GroupVertices[Group], MATCH(Vertices[[#This Row],[Vertex]],GroupVertices[Vertex],0)),1,1,"")</f>
        <v>#N/A</v>
      </c>
      <c r="AE677" s="2"/>
      <c r="AI677" s="3"/>
    </row>
    <row r="678" spans="7:35" x14ac:dyDescent="0.25">
      <c r="G678" s="51"/>
      <c r="R678" s="49"/>
      <c r="U678" s="50"/>
      <c r="V678" s="50"/>
      <c r="W678" s="50"/>
      <c r="X678" s="50"/>
      <c r="Y678" s="50"/>
      <c r="AA678" s="3">
        <v>678</v>
      </c>
      <c r="AD678" s="93" t="e">
        <f>REPLACE(INDEX(GroupVertices[Group], MATCH(Vertices[[#This Row],[Vertex]],GroupVertices[Vertex],0)),1,1,"")</f>
        <v>#N/A</v>
      </c>
      <c r="AE678" s="2"/>
      <c r="AI678" s="3"/>
    </row>
    <row r="679" spans="7:35" x14ac:dyDescent="0.25">
      <c r="G679" s="51"/>
      <c r="R679" s="49"/>
      <c r="U679" s="50"/>
      <c r="V679" s="50"/>
      <c r="W679" s="50"/>
      <c r="X679" s="50"/>
      <c r="Y679" s="50"/>
      <c r="AA679" s="3">
        <v>679</v>
      </c>
      <c r="AD679" s="93" t="e">
        <f>REPLACE(INDEX(GroupVertices[Group], MATCH(Vertices[[#This Row],[Vertex]],GroupVertices[Vertex],0)),1,1,"")</f>
        <v>#N/A</v>
      </c>
      <c r="AE679" s="2"/>
      <c r="AI679" s="3"/>
    </row>
    <row r="680" spans="7:35" x14ac:dyDescent="0.25">
      <c r="G680" s="51"/>
      <c r="R680" s="49"/>
      <c r="U680" s="50"/>
      <c r="V680" s="50"/>
      <c r="W680" s="50"/>
      <c r="X680" s="50"/>
      <c r="Y680" s="50"/>
      <c r="AA680" s="3">
        <v>680</v>
      </c>
      <c r="AD680" s="93" t="e">
        <f>REPLACE(INDEX(GroupVertices[Group], MATCH(Vertices[[#This Row],[Vertex]],GroupVertices[Vertex],0)),1,1,"")</f>
        <v>#N/A</v>
      </c>
      <c r="AE680" s="2"/>
      <c r="AI680" s="3"/>
    </row>
    <row r="681" spans="7:35" x14ac:dyDescent="0.25">
      <c r="G681" s="51"/>
      <c r="R681" s="49"/>
      <c r="U681" s="50"/>
      <c r="V681" s="50"/>
      <c r="W681" s="50"/>
      <c r="X681" s="50"/>
      <c r="Y681" s="50"/>
      <c r="AA681" s="3">
        <v>681</v>
      </c>
      <c r="AD681" s="93" t="e">
        <f>REPLACE(INDEX(GroupVertices[Group], MATCH(Vertices[[#This Row],[Vertex]],GroupVertices[Vertex],0)),1,1,"")</f>
        <v>#N/A</v>
      </c>
      <c r="AE681" s="2"/>
      <c r="AI681" s="3"/>
    </row>
    <row r="682" spans="7:35" x14ac:dyDescent="0.25">
      <c r="G682" s="51"/>
      <c r="R682" s="49"/>
      <c r="U682" s="50"/>
      <c r="V682" s="50"/>
      <c r="W682" s="50"/>
      <c r="X682" s="50"/>
      <c r="Y682" s="50"/>
      <c r="AA682" s="3">
        <v>682</v>
      </c>
      <c r="AD682" s="93" t="e">
        <f>REPLACE(INDEX(GroupVertices[Group], MATCH(Vertices[[#This Row],[Vertex]],GroupVertices[Vertex],0)),1,1,"")</f>
        <v>#N/A</v>
      </c>
      <c r="AE682" s="2"/>
      <c r="AI682" s="3"/>
    </row>
    <row r="683" spans="7:35" x14ac:dyDescent="0.25">
      <c r="G683" s="51"/>
      <c r="R683" s="49"/>
      <c r="U683" s="50"/>
      <c r="V683" s="50"/>
      <c r="W683" s="50"/>
      <c r="X683" s="50"/>
      <c r="Y683" s="50"/>
      <c r="AA683" s="3">
        <v>683</v>
      </c>
      <c r="AD683" s="93" t="e">
        <f>REPLACE(INDEX(GroupVertices[Group], MATCH(Vertices[[#This Row],[Vertex]],GroupVertices[Vertex],0)),1,1,"")</f>
        <v>#N/A</v>
      </c>
      <c r="AE683" s="2"/>
      <c r="AI683" s="3"/>
    </row>
    <row r="684" spans="7:35" x14ac:dyDescent="0.25">
      <c r="G684" s="51"/>
      <c r="R684" s="49"/>
      <c r="U684" s="50"/>
      <c r="V684" s="50"/>
      <c r="W684" s="50"/>
      <c r="X684" s="50"/>
      <c r="Y684" s="50"/>
      <c r="AA684" s="3">
        <v>684</v>
      </c>
      <c r="AD684" s="93" t="e">
        <f>REPLACE(INDEX(GroupVertices[Group], MATCH(Vertices[[#This Row],[Vertex]],GroupVertices[Vertex],0)),1,1,"")</f>
        <v>#N/A</v>
      </c>
      <c r="AE684" s="2"/>
      <c r="AI684" s="3"/>
    </row>
    <row r="685" spans="7:35" x14ac:dyDescent="0.25">
      <c r="G685" s="51"/>
      <c r="R685" s="49"/>
      <c r="U685" s="50"/>
      <c r="V685" s="50"/>
      <c r="W685" s="50"/>
      <c r="X685" s="50"/>
      <c r="Y685" s="50"/>
      <c r="AA685" s="3">
        <v>685</v>
      </c>
      <c r="AD685" s="93" t="e">
        <f>REPLACE(INDEX(GroupVertices[Group], MATCH(Vertices[[#This Row],[Vertex]],GroupVertices[Vertex],0)),1,1,"")</f>
        <v>#N/A</v>
      </c>
      <c r="AE685" s="2"/>
      <c r="AI685" s="3"/>
    </row>
    <row r="686" spans="7:35" x14ac:dyDescent="0.25">
      <c r="G686" s="51"/>
      <c r="R686" s="49"/>
      <c r="U686" s="50"/>
      <c r="V686" s="50"/>
      <c r="W686" s="50"/>
      <c r="X686" s="50"/>
      <c r="Y686" s="50"/>
      <c r="AA686" s="3">
        <v>686</v>
      </c>
      <c r="AD686" s="93" t="e">
        <f>REPLACE(INDEX(GroupVertices[Group], MATCH(Vertices[[#This Row],[Vertex]],GroupVertices[Vertex],0)),1,1,"")</f>
        <v>#N/A</v>
      </c>
      <c r="AE686" s="2"/>
      <c r="AI686" s="3"/>
    </row>
    <row r="687" spans="7:35" x14ac:dyDescent="0.25">
      <c r="G687" s="51"/>
      <c r="R687" s="49"/>
      <c r="U687" s="50"/>
      <c r="V687" s="50"/>
      <c r="W687" s="50"/>
      <c r="X687" s="50"/>
      <c r="Y687" s="50"/>
      <c r="AA687" s="3">
        <v>687</v>
      </c>
      <c r="AD687" s="93" t="e">
        <f>REPLACE(INDEX(GroupVertices[Group], MATCH(Vertices[[#This Row],[Vertex]],GroupVertices[Vertex],0)),1,1,"")</f>
        <v>#N/A</v>
      </c>
      <c r="AE687" s="2"/>
      <c r="AI687" s="3"/>
    </row>
    <row r="688" spans="7:35" x14ac:dyDescent="0.25">
      <c r="G688" s="51"/>
      <c r="R688" s="49"/>
      <c r="U688" s="50"/>
      <c r="V688" s="50"/>
      <c r="W688" s="50"/>
      <c r="X688" s="50"/>
      <c r="Y688" s="50"/>
      <c r="AA688" s="3">
        <v>688</v>
      </c>
      <c r="AD688" s="93" t="e">
        <f>REPLACE(INDEX(GroupVertices[Group], MATCH(Vertices[[#This Row],[Vertex]],GroupVertices[Vertex],0)),1,1,"")</f>
        <v>#N/A</v>
      </c>
      <c r="AE688" s="2"/>
      <c r="AI688" s="3"/>
    </row>
    <row r="689" spans="7:35" x14ac:dyDescent="0.25">
      <c r="G689" s="51"/>
      <c r="R689" s="49"/>
      <c r="U689" s="50"/>
      <c r="V689" s="50"/>
      <c r="W689" s="50"/>
      <c r="X689" s="50"/>
      <c r="Y689" s="50"/>
      <c r="AA689" s="3">
        <v>689</v>
      </c>
      <c r="AD689" s="93" t="e">
        <f>REPLACE(INDEX(GroupVertices[Group], MATCH(Vertices[[#This Row],[Vertex]],GroupVertices[Vertex],0)),1,1,"")</f>
        <v>#N/A</v>
      </c>
      <c r="AE689" s="2"/>
      <c r="AI689" s="3"/>
    </row>
    <row r="690" spans="7:35" x14ac:dyDescent="0.25">
      <c r="G690" s="51"/>
      <c r="R690" s="49"/>
      <c r="U690" s="50"/>
      <c r="V690" s="50"/>
      <c r="W690" s="50"/>
      <c r="X690" s="50"/>
      <c r="Y690" s="50"/>
      <c r="AA690" s="3">
        <v>690</v>
      </c>
      <c r="AD690" s="93" t="e">
        <f>REPLACE(INDEX(GroupVertices[Group], MATCH(Vertices[[#This Row],[Vertex]],GroupVertices[Vertex],0)),1,1,"")</f>
        <v>#N/A</v>
      </c>
      <c r="AE690" s="2"/>
      <c r="AI690" s="3"/>
    </row>
    <row r="691" spans="7:35" x14ac:dyDescent="0.25">
      <c r="G691" s="51"/>
      <c r="R691" s="49"/>
      <c r="U691" s="50"/>
      <c r="V691" s="50"/>
      <c r="W691" s="50"/>
      <c r="X691" s="50"/>
      <c r="Y691" s="50"/>
      <c r="AA691" s="3">
        <v>691</v>
      </c>
      <c r="AD691" s="93" t="e">
        <f>REPLACE(INDEX(GroupVertices[Group], MATCH(Vertices[[#This Row],[Vertex]],GroupVertices[Vertex],0)),1,1,"")</f>
        <v>#N/A</v>
      </c>
      <c r="AE691" s="2"/>
      <c r="AI691" s="3"/>
    </row>
    <row r="692" spans="7:35" x14ac:dyDescent="0.25">
      <c r="G692" s="51"/>
      <c r="R692" s="49"/>
      <c r="U692" s="50"/>
      <c r="V692" s="50"/>
      <c r="W692" s="50"/>
      <c r="X692" s="50"/>
      <c r="Y692" s="50"/>
      <c r="AA692" s="3">
        <v>692</v>
      </c>
      <c r="AD692" s="93" t="e">
        <f>REPLACE(INDEX(GroupVertices[Group], MATCH(Vertices[[#This Row],[Vertex]],GroupVertices[Vertex],0)),1,1,"")</f>
        <v>#N/A</v>
      </c>
      <c r="AE692" s="2"/>
      <c r="AI692" s="3"/>
    </row>
    <row r="693" spans="7:35" x14ac:dyDescent="0.25">
      <c r="G693" s="51"/>
      <c r="R693" s="49"/>
      <c r="U693" s="50"/>
      <c r="V693" s="50"/>
      <c r="W693" s="50"/>
      <c r="X693" s="50"/>
      <c r="Y693" s="50"/>
      <c r="AA693" s="3">
        <v>693</v>
      </c>
      <c r="AD693" s="93" t="e">
        <f>REPLACE(INDEX(GroupVertices[Group], MATCH(Vertices[[#This Row],[Vertex]],GroupVertices[Vertex],0)),1,1,"")</f>
        <v>#N/A</v>
      </c>
      <c r="AE693" s="2"/>
      <c r="AI693" s="3"/>
    </row>
    <row r="694" spans="7:35" x14ac:dyDescent="0.25">
      <c r="G694" s="51"/>
      <c r="R694" s="49"/>
      <c r="U694" s="50"/>
      <c r="V694" s="50"/>
      <c r="W694" s="50"/>
      <c r="X694" s="50"/>
      <c r="Y694" s="50"/>
      <c r="AA694" s="3">
        <v>694</v>
      </c>
      <c r="AD694" s="93" t="e">
        <f>REPLACE(INDEX(GroupVertices[Group], MATCH(Vertices[[#This Row],[Vertex]],GroupVertices[Vertex],0)),1,1,"")</f>
        <v>#N/A</v>
      </c>
      <c r="AE694" s="2"/>
      <c r="AI694" s="3"/>
    </row>
    <row r="695" spans="7:35" x14ac:dyDescent="0.25">
      <c r="G695" s="51"/>
      <c r="R695" s="49"/>
      <c r="U695" s="50"/>
      <c r="V695" s="50"/>
      <c r="W695" s="50"/>
      <c r="X695" s="50"/>
      <c r="Y695" s="50"/>
      <c r="AA695" s="3">
        <v>695</v>
      </c>
      <c r="AD695" s="93" t="e">
        <f>REPLACE(INDEX(GroupVertices[Group], MATCH(Vertices[[#This Row],[Vertex]],GroupVertices[Vertex],0)),1,1,"")</f>
        <v>#N/A</v>
      </c>
      <c r="AE695" s="2"/>
      <c r="AI695" s="3"/>
    </row>
    <row r="696" spans="7:35" x14ac:dyDescent="0.25">
      <c r="G696" s="51"/>
      <c r="R696" s="49"/>
      <c r="U696" s="50"/>
      <c r="V696" s="50"/>
      <c r="W696" s="50"/>
      <c r="X696" s="50"/>
      <c r="Y696" s="50"/>
      <c r="AA696" s="3">
        <v>696</v>
      </c>
      <c r="AD696" s="93" t="e">
        <f>REPLACE(INDEX(GroupVertices[Group], MATCH(Vertices[[#This Row],[Vertex]],GroupVertices[Vertex],0)),1,1,"")</f>
        <v>#N/A</v>
      </c>
      <c r="AE696" s="2"/>
      <c r="AI696" s="3"/>
    </row>
    <row r="697" spans="7:35" x14ac:dyDescent="0.25">
      <c r="G697" s="51"/>
      <c r="R697" s="49"/>
      <c r="U697" s="50"/>
      <c r="V697" s="50"/>
      <c r="W697" s="50"/>
      <c r="X697" s="50"/>
      <c r="Y697" s="50"/>
      <c r="AA697" s="3">
        <v>697</v>
      </c>
      <c r="AD697" s="93" t="e">
        <f>REPLACE(INDEX(GroupVertices[Group], MATCH(Vertices[[#This Row],[Vertex]],GroupVertices[Vertex],0)),1,1,"")</f>
        <v>#N/A</v>
      </c>
      <c r="AE697" s="2"/>
      <c r="AI697" s="3"/>
    </row>
    <row r="698" spans="7:35" x14ac:dyDescent="0.25">
      <c r="G698" s="51"/>
      <c r="R698" s="49"/>
      <c r="U698" s="50"/>
      <c r="V698" s="50"/>
      <c r="W698" s="50"/>
      <c r="X698" s="50"/>
      <c r="Y698" s="50"/>
      <c r="AA698" s="3">
        <v>698</v>
      </c>
      <c r="AD698" s="93" t="e">
        <f>REPLACE(INDEX(GroupVertices[Group], MATCH(Vertices[[#This Row],[Vertex]],GroupVertices[Vertex],0)),1,1,"")</f>
        <v>#N/A</v>
      </c>
      <c r="AE698" s="2"/>
      <c r="AI698" s="3"/>
    </row>
    <row r="699" spans="7:35" x14ac:dyDescent="0.25">
      <c r="G699" s="51"/>
      <c r="R699" s="49"/>
      <c r="U699" s="50"/>
      <c r="V699" s="50"/>
      <c r="W699" s="50"/>
      <c r="X699" s="50"/>
      <c r="Y699" s="50"/>
      <c r="AA699" s="3">
        <v>699</v>
      </c>
      <c r="AD699" s="93" t="e">
        <f>REPLACE(INDEX(GroupVertices[Group], MATCH(Vertices[[#This Row],[Vertex]],GroupVertices[Vertex],0)),1,1,"")</f>
        <v>#N/A</v>
      </c>
      <c r="AE699" s="2"/>
      <c r="AI699" s="3"/>
    </row>
    <row r="700" spans="7:35" x14ac:dyDescent="0.25">
      <c r="G700" s="51"/>
      <c r="R700" s="49"/>
      <c r="U700" s="50"/>
      <c r="V700" s="50"/>
      <c r="W700" s="50"/>
      <c r="X700" s="50"/>
      <c r="Y700" s="50"/>
      <c r="AA700" s="3">
        <v>700</v>
      </c>
      <c r="AD700" s="93" t="e">
        <f>REPLACE(INDEX(GroupVertices[Group], MATCH(Vertices[[#This Row],[Vertex]],GroupVertices[Vertex],0)),1,1,"")</f>
        <v>#N/A</v>
      </c>
      <c r="AE700" s="2"/>
      <c r="AI700" s="3"/>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
    <dataValidation allowBlank="1" errorTitle="Invalid Vertex Visibility" error="You have entered an unrecognized vertex visibility.  Try selecting from the drop-down list instead." sqref="AE3"/>
    <dataValidation allowBlank="1" showErrorMessage="1" sqref="AE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3"/>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
    <dataValidation allowBlank="1" showInputMessage="1" errorTitle="Invalid Vertex Image Key" promptTitle="Vertex Tooltip" prompt="Enter optional text that will pop up when the mouse is hovered over the vertex." sqref="K3"/>
    <dataValidation allowBlank="1" errorTitle="Invalid Vertex Visibility" error="You have entered an unrecognized vertex visibility.  Try selecting from the drop-down list instead." promptTitle="Vertex ID" prompt="This is a unique ID that gets filled in automatically.  Do not edit this column." sqref="AB3"/>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700">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
    <dataValidation allowBlank="1" showInputMessage="1" promptTitle="Vertex Label Fill Color" prompt="To select an optional fill color for the Label shape, right-click and select Select Color on the right-click menu." sqref="I3"/>
    <dataValidation allowBlank="1" showInputMessage="1" errorTitle="Invalid Vertex Image Key" promptTitle="Vertex Image File" prompt="Enter the path to an image file.  Hover over the column header for examples." sqref="F3"/>
    <dataValidation allowBlank="1" showInputMessage="1" promptTitle="Vertex Color" prompt="To select an optional vertex color, right-click and select Select Color on the right-click menu." sqref="B3"/>
    <dataValidation allowBlank="1" showInputMessage="1" errorTitle="Invalid Vertex Opacity" error="The optional vertex opacity must be a whole number between 0 and 10." promptTitle="Vertex Opacity" prompt="Enter an optional vertex opacity between 0 (transparent) and 100 (opaque)." sqref="E3"/>
    <dataValidation type="list" allowBlank="1" showInputMessage="1" showErrorMessage="1" errorTitle="Invalid Vertex Shape" error="You have entered an invalid vertex shape.  Try selecting from the drop-down list instead." promptTitle="Vertex Shape" prompt="Select an optional vertex shape." sqref="C3">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
      <formula1>ValidVertexLabelPositions</formula1>
    </dataValidation>
    <dataValidation allowBlank="1" showInputMessage="1" showErrorMessage="1" promptTitle="Vertex Name" prompt="Enter the name of the vertex." sqref="A3"/>
  </dataValidations>
  <pageMargins left="0.7" right="0.7" top="0.75" bottom="0.75" header="0.3" footer="0.3"/>
  <pageSetup orientation="portrait" horizontalDpi="0" verticalDpi="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50</v>
      </c>
    </row>
    <row r="2" spans="1:1" ht="15" customHeight="1" x14ac:dyDescent="0.25"/>
    <row r="3" spans="1:1" ht="15" customHeight="1" x14ac:dyDescent="0.25">
      <c r="A3" s="30" t="s">
        <v>51</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94"/>
  <sheetViews>
    <sheetView workbookViewId="0">
      <pane ySplit="2" topLeftCell="A3" activePane="bottomLeft" state="frozen"/>
      <selection pane="bottomLeft" activeCell="B8" sqref="B8"/>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customWidth="1"/>
    <col min="12" max="12" width="9.7109375" customWidth="1"/>
    <col min="13" max="13" width="13.140625" customWidth="1"/>
    <col min="14" max="15" width="8.42578125" customWidth="1"/>
    <col min="16" max="16" width="18.28515625" customWidth="1"/>
    <col min="17" max="17" width="14.85546875" customWidth="1"/>
    <col min="18" max="18" width="14.5703125" customWidth="1"/>
    <col min="19" max="21" width="24.140625" customWidth="1"/>
    <col min="22" max="22" width="21.28515625" customWidth="1"/>
    <col min="23" max="23" width="19.28515625" customWidth="1"/>
    <col min="24" max="24" width="10" customWidth="1"/>
    <col min="25" max="25" width="13" customWidth="1"/>
  </cols>
  <sheetData>
    <row r="1" spans="1:24" x14ac:dyDescent="0.25">
      <c r="B1" s="64" t="s">
        <v>40</v>
      </c>
      <c r="C1" s="65"/>
      <c r="D1" s="65"/>
      <c r="E1" s="66"/>
      <c r="F1" s="63" t="s">
        <v>44</v>
      </c>
      <c r="G1" s="67" t="s">
        <v>45</v>
      </c>
      <c r="H1" s="68"/>
      <c r="I1" s="69" t="s">
        <v>41</v>
      </c>
      <c r="J1" s="70"/>
      <c r="K1" s="71" t="s">
        <v>43</v>
      </c>
      <c r="L1" s="72"/>
      <c r="M1" s="72"/>
      <c r="N1" s="72"/>
      <c r="O1" s="72"/>
      <c r="P1" s="72"/>
      <c r="Q1" s="72"/>
      <c r="R1" s="72"/>
      <c r="S1" s="72"/>
      <c r="T1" s="72"/>
      <c r="U1" s="72"/>
      <c r="V1" s="72"/>
      <c r="W1" s="72"/>
      <c r="X1" s="72"/>
    </row>
    <row r="2" spans="1:24" s="13" customFormat="1" ht="30" customHeight="1" x14ac:dyDescent="0.25">
      <c r="A2" s="11" t="s">
        <v>145</v>
      </c>
      <c r="B2" s="13" t="s">
        <v>21</v>
      </c>
      <c r="C2" s="13" t="s">
        <v>20</v>
      </c>
      <c r="D2" s="13" t="s">
        <v>11</v>
      </c>
      <c r="E2" s="13" t="s">
        <v>146</v>
      </c>
      <c r="F2" s="13" t="s">
        <v>47</v>
      </c>
      <c r="G2" s="13" t="s">
        <v>168</v>
      </c>
      <c r="H2" s="13" t="s">
        <v>169</v>
      </c>
      <c r="I2" s="13" t="s">
        <v>12</v>
      </c>
      <c r="J2" s="13" t="s">
        <v>167</v>
      </c>
      <c r="K2" s="13" t="s">
        <v>147</v>
      </c>
      <c r="L2" s="13" t="s">
        <v>149</v>
      </c>
      <c r="M2" s="13" t="s">
        <v>150</v>
      </c>
      <c r="N2" s="13" t="s">
        <v>151</v>
      </c>
      <c r="O2" s="13" t="s">
        <v>152</v>
      </c>
      <c r="P2" s="13" t="s">
        <v>171</v>
      </c>
      <c r="Q2" s="13" t="s">
        <v>172</v>
      </c>
      <c r="R2" s="13" t="s">
        <v>153</v>
      </c>
      <c r="S2" s="13" t="s">
        <v>154</v>
      </c>
      <c r="T2" s="13" t="s">
        <v>155</v>
      </c>
      <c r="U2" s="13" t="s">
        <v>156</v>
      </c>
      <c r="V2" s="13" t="s">
        <v>157</v>
      </c>
      <c r="W2" s="13" t="s">
        <v>158</v>
      </c>
      <c r="X2" s="13" t="s">
        <v>159</v>
      </c>
    </row>
    <row r="3" spans="1:24" x14ac:dyDescent="0.25">
      <c r="A3" s="92" t="s">
        <v>848</v>
      </c>
      <c r="B3" s="94" t="s">
        <v>911</v>
      </c>
      <c r="C3" s="94" t="s">
        <v>57</v>
      </c>
      <c r="D3" s="87"/>
      <c r="E3" s="86"/>
      <c r="F3" s="88"/>
      <c r="G3" s="89"/>
      <c r="H3" s="89"/>
      <c r="I3" s="90">
        <v>3</v>
      </c>
      <c r="J3" s="91"/>
      <c r="K3" s="49"/>
      <c r="L3" s="49"/>
      <c r="M3" s="49"/>
      <c r="N3" s="49"/>
      <c r="O3" s="49"/>
      <c r="P3" s="50"/>
      <c r="Q3" s="50"/>
      <c r="R3" s="49"/>
      <c r="S3" s="49"/>
      <c r="T3" s="49"/>
      <c r="U3" s="49"/>
      <c r="V3" s="49"/>
      <c r="W3" s="50"/>
      <c r="X3" s="50"/>
    </row>
    <row r="4" spans="1:24" x14ac:dyDescent="0.25">
      <c r="A4" s="109" t="s">
        <v>849</v>
      </c>
      <c r="B4" s="94" t="s">
        <v>912</v>
      </c>
      <c r="C4" s="94" t="s">
        <v>57</v>
      </c>
      <c r="D4" s="110"/>
      <c r="E4" s="12"/>
      <c r="F4" s="112"/>
      <c r="G4" s="12"/>
      <c r="H4" s="12"/>
      <c r="I4" s="113">
        <v>4</v>
      </c>
      <c r="J4" s="111"/>
      <c r="K4" s="114"/>
      <c r="L4" s="114"/>
      <c r="M4" s="114"/>
      <c r="N4" s="114"/>
      <c r="O4" s="114"/>
      <c r="P4" s="115"/>
      <c r="Q4" s="115"/>
      <c r="R4" s="114"/>
      <c r="S4" s="114"/>
      <c r="T4" s="114"/>
      <c r="U4" s="114"/>
      <c r="V4" s="114"/>
      <c r="W4" s="115"/>
      <c r="X4" s="115"/>
    </row>
    <row r="5" spans="1:24" x14ac:dyDescent="0.25">
      <c r="A5" s="109" t="s">
        <v>850</v>
      </c>
      <c r="B5" s="94" t="s">
        <v>913</v>
      </c>
      <c r="C5" s="94" t="s">
        <v>57</v>
      </c>
      <c r="D5" s="110"/>
      <c r="E5" s="12"/>
      <c r="F5" s="112"/>
      <c r="G5" s="12"/>
      <c r="H5" s="12"/>
      <c r="I5" s="113">
        <v>5</v>
      </c>
      <c r="J5" s="111"/>
      <c r="K5" s="114"/>
      <c r="L5" s="114"/>
      <c r="M5" s="114"/>
      <c r="N5" s="114"/>
      <c r="O5" s="114"/>
      <c r="P5" s="115"/>
      <c r="Q5" s="115"/>
      <c r="R5" s="114"/>
      <c r="S5" s="114"/>
      <c r="T5" s="114"/>
      <c r="U5" s="114"/>
      <c r="V5" s="114"/>
      <c r="W5" s="115"/>
      <c r="X5" s="115"/>
    </row>
    <row r="6" spans="1:24" x14ac:dyDescent="0.25">
      <c r="A6" s="109" t="s">
        <v>851</v>
      </c>
      <c r="B6" s="94" t="s">
        <v>914</v>
      </c>
      <c r="C6" s="94" t="s">
        <v>57</v>
      </c>
      <c r="D6" s="110"/>
      <c r="E6" s="12"/>
      <c r="F6" s="112"/>
      <c r="G6" s="12"/>
      <c r="H6" s="12"/>
      <c r="I6" s="113">
        <v>6</v>
      </c>
      <c r="J6" s="111"/>
      <c r="K6" s="114"/>
      <c r="L6" s="114"/>
      <c r="M6" s="114"/>
      <c r="N6" s="114"/>
      <c r="O6" s="114"/>
      <c r="P6" s="115"/>
      <c r="Q6" s="115"/>
      <c r="R6" s="114"/>
      <c r="S6" s="114"/>
      <c r="T6" s="114"/>
      <c r="U6" s="114"/>
      <c r="V6" s="114"/>
      <c r="W6" s="115"/>
      <c r="X6" s="115"/>
    </row>
    <row r="7" spans="1:24" x14ac:dyDescent="0.25">
      <c r="A7" s="109" t="s">
        <v>852</v>
      </c>
      <c r="B7" s="94" t="s">
        <v>915</v>
      </c>
      <c r="C7" s="94" t="s">
        <v>57</v>
      </c>
      <c r="D7" s="110"/>
      <c r="E7" s="12"/>
      <c r="F7" s="112"/>
      <c r="G7" s="12"/>
      <c r="H7" s="12"/>
      <c r="I7" s="113">
        <v>7</v>
      </c>
      <c r="J7" s="111"/>
      <c r="K7" s="114"/>
      <c r="L7" s="114"/>
      <c r="M7" s="114"/>
      <c r="N7" s="114"/>
      <c r="O7" s="114"/>
      <c r="P7" s="115"/>
      <c r="Q7" s="115"/>
      <c r="R7" s="114"/>
      <c r="S7" s="114"/>
      <c r="T7" s="114"/>
      <c r="U7" s="114"/>
      <c r="V7" s="114"/>
      <c r="W7" s="115"/>
      <c r="X7" s="115"/>
    </row>
    <row r="8" spans="1:24" x14ac:dyDescent="0.25">
      <c r="A8" s="109" t="s">
        <v>853</v>
      </c>
      <c r="B8" s="94" t="s">
        <v>916</v>
      </c>
      <c r="C8" s="94" t="s">
        <v>57</v>
      </c>
      <c r="D8" s="110"/>
      <c r="E8" s="12"/>
      <c r="F8" s="112"/>
      <c r="G8" s="12"/>
      <c r="H8" s="12"/>
      <c r="I8" s="113">
        <v>8</v>
      </c>
      <c r="J8" s="111"/>
      <c r="K8" s="114"/>
      <c r="L8" s="114"/>
      <c r="M8" s="114"/>
      <c r="N8" s="114"/>
      <c r="O8" s="114"/>
      <c r="P8" s="115"/>
      <c r="Q8" s="115"/>
      <c r="R8" s="114"/>
      <c r="S8" s="114"/>
      <c r="T8" s="114"/>
      <c r="U8" s="114"/>
      <c r="V8" s="114"/>
      <c r="W8" s="115"/>
      <c r="X8" s="115"/>
    </row>
    <row r="9" spans="1:24" x14ac:dyDescent="0.25">
      <c r="A9" s="109" t="s">
        <v>854</v>
      </c>
      <c r="B9" s="94" t="s">
        <v>917</v>
      </c>
      <c r="C9" s="94" t="s">
        <v>57</v>
      </c>
      <c r="D9" s="110"/>
      <c r="E9" s="12"/>
      <c r="F9" s="112"/>
      <c r="G9" s="12"/>
      <c r="H9" s="12"/>
      <c r="I9" s="113">
        <v>9</v>
      </c>
      <c r="J9" s="111"/>
      <c r="K9" s="114"/>
      <c r="L9" s="114"/>
      <c r="M9" s="114"/>
      <c r="N9" s="114"/>
      <c r="O9" s="114"/>
      <c r="P9" s="115"/>
      <c r="Q9" s="115"/>
      <c r="R9" s="114"/>
      <c r="S9" s="114"/>
      <c r="T9" s="114"/>
      <c r="U9" s="114"/>
      <c r="V9" s="114"/>
      <c r="W9" s="115"/>
      <c r="X9" s="115"/>
    </row>
    <row r="10" spans="1:24" ht="14.25" customHeight="1" x14ac:dyDescent="0.25">
      <c r="A10" s="109" t="s">
        <v>855</v>
      </c>
      <c r="B10" s="94" t="s">
        <v>918</v>
      </c>
      <c r="C10" s="94" t="s">
        <v>57</v>
      </c>
      <c r="D10" s="110"/>
      <c r="E10" s="12"/>
      <c r="F10" s="112"/>
      <c r="G10" s="12"/>
      <c r="H10" s="12"/>
      <c r="I10" s="113">
        <v>10</v>
      </c>
      <c r="J10" s="111"/>
      <c r="K10" s="114"/>
      <c r="L10" s="114"/>
      <c r="M10" s="114"/>
      <c r="N10" s="114"/>
      <c r="O10" s="114"/>
      <c r="P10" s="115"/>
      <c r="Q10" s="115"/>
      <c r="R10" s="114"/>
      <c r="S10" s="114"/>
      <c r="T10" s="114"/>
      <c r="U10" s="114"/>
      <c r="V10" s="114"/>
      <c r="W10" s="115"/>
      <c r="X10" s="115"/>
    </row>
    <row r="11" spans="1:24" x14ac:dyDescent="0.25">
      <c r="A11" s="109" t="s">
        <v>856</v>
      </c>
      <c r="B11" s="94" t="s">
        <v>919</v>
      </c>
      <c r="C11" s="94" t="s">
        <v>57</v>
      </c>
      <c r="D11" s="110"/>
      <c r="E11" s="12"/>
      <c r="F11" s="112"/>
      <c r="G11" s="12"/>
      <c r="H11" s="12"/>
      <c r="I11" s="113">
        <v>11</v>
      </c>
      <c r="J11" s="111"/>
      <c r="K11" s="114"/>
      <c r="L11" s="114"/>
      <c r="M11" s="114"/>
      <c r="N11" s="114"/>
      <c r="O11" s="114"/>
      <c r="P11" s="115"/>
      <c r="Q11" s="115"/>
      <c r="R11" s="114"/>
      <c r="S11" s="114"/>
      <c r="T11" s="114"/>
      <c r="U11" s="114"/>
      <c r="V11" s="114"/>
      <c r="W11" s="115"/>
      <c r="X11" s="115"/>
    </row>
    <row r="12" spans="1:24" x14ac:dyDescent="0.25">
      <c r="A12" s="109" t="s">
        <v>857</v>
      </c>
      <c r="B12" s="94" t="s">
        <v>920</v>
      </c>
      <c r="C12" s="94" t="s">
        <v>57</v>
      </c>
      <c r="D12" s="110"/>
      <c r="E12" s="12"/>
      <c r="F12" s="112"/>
      <c r="G12" s="12"/>
      <c r="H12" s="12"/>
      <c r="I12" s="113">
        <v>12</v>
      </c>
      <c r="J12" s="111"/>
      <c r="K12" s="114"/>
      <c r="L12" s="114"/>
      <c r="M12" s="114"/>
      <c r="N12" s="114"/>
      <c r="O12" s="114"/>
      <c r="P12" s="115"/>
      <c r="Q12" s="115"/>
      <c r="R12" s="114"/>
      <c r="S12" s="114"/>
      <c r="T12" s="114"/>
      <c r="U12" s="114"/>
      <c r="V12" s="114"/>
      <c r="W12" s="115"/>
      <c r="X12" s="115"/>
    </row>
    <row r="13" spans="1:24" x14ac:dyDescent="0.25">
      <c r="A13" s="109" t="s">
        <v>858</v>
      </c>
      <c r="B13" s="94" t="s">
        <v>921</v>
      </c>
      <c r="C13" s="94" t="s">
        <v>57</v>
      </c>
      <c r="D13" s="110"/>
      <c r="E13" s="12"/>
      <c r="F13" s="112"/>
      <c r="G13" s="12"/>
      <c r="H13" s="12"/>
      <c r="I13" s="113">
        <v>13</v>
      </c>
      <c r="J13" s="111"/>
      <c r="K13" s="114"/>
      <c r="L13" s="114"/>
      <c r="M13" s="114"/>
      <c r="N13" s="114"/>
      <c r="O13" s="114"/>
      <c r="P13" s="115"/>
      <c r="Q13" s="115"/>
      <c r="R13" s="114"/>
      <c r="S13" s="114"/>
      <c r="T13" s="114"/>
      <c r="U13" s="114"/>
      <c r="V13" s="114"/>
      <c r="W13" s="115"/>
      <c r="X13" s="115"/>
    </row>
    <row r="14" spans="1:24" x14ac:dyDescent="0.25">
      <c r="A14" s="109" t="s">
        <v>859</v>
      </c>
      <c r="B14" s="94" t="s">
        <v>922</v>
      </c>
      <c r="C14" s="94" t="s">
        <v>57</v>
      </c>
      <c r="D14" s="110"/>
      <c r="E14" s="12"/>
      <c r="F14" s="112"/>
      <c r="G14" s="12"/>
      <c r="H14" s="12"/>
      <c r="I14" s="113">
        <v>14</v>
      </c>
      <c r="J14" s="111"/>
      <c r="K14" s="114"/>
      <c r="L14" s="114"/>
      <c r="M14" s="114"/>
      <c r="N14" s="114"/>
      <c r="O14" s="114"/>
      <c r="P14" s="115"/>
      <c r="Q14" s="115"/>
      <c r="R14" s="114"/>
      <c r="S14" s="114"/>
      <c r="T14" s="114"/>
      <c r="U14" s="114"/>
      <c r="V14" s="114"/>
      <c r="W14" s="115"/>
      <c r="X14" s="115"/>
    </row>
    <row r="15" spans="1:24" x14ac:dyDescent="0.25">
      <c r="A15" s="109" t="s">
        <v>860</v>
      </c>
      <c r="B15" s="94" t="s">
        <v>911</v>
      </c>
      <c r="C15" s="94" t="s">
        <v>60</v>
      </c>
      <c r="D15" s="110"/>
      <c r="E15" s="12"/>
      <c r="F15" s="112"/>
      <c r="G15" s="12"/>
      <c r="H15" s="12"/>
      <c r="I15" s="113">
        <v>15</v>
      </c>
      <c r="J15" s="111"/>
      <c r="K15" s="114"/>
      <c r="L15" s="114"/>
      <c r="M15" s="114"/>
      <c r="N15" s="114"/>
      <c r="O15" s="114"/>
      <c r="P15" s="115"/>
      <c r="Q15" s="115"/>
      <c r="R15" s="114"/>
      <c r="S15" s="114"/>
      <c r="T15" s="114"/>
      <c r="U15" s="114"/>
      <c r="V15" s="114"/>
      <c r="W15" s="115"/>
      <c r="X15" s="115"/>
    </row>
    <row r="16" spans="1:24" x14ac:dyDescent="0.25">
      <c r="A16" s="109" t="s">
        <v>861</v>
      </c>
      <c r="B16" s="94" t="s">
        <v>912</v>
      </c>
      <c r="C16" s="94" t="s">
        <v>60</v>
      </c>
      <c r="D16" s="110"/>
      <c r="E16" s="12"/>
      <c r="F16" s="112"/>
      <c r="G16" s="12"/>
      <c r="H16" s="12"/>
      <c r="I16" s="113">
        <v>16</v>
      </c>
      <c r="J16" s="111"/>
      <c r="K16" s="114"/>
      <c r="L16" s="114"/>
      <c r="M16" s="114"/>
      <c r="N16" s="114"/>
      <c r="O16" s="114"/>
      <c r="P16" s="115"/>
      <c r="Q16" s="115"/>
      <c r="R16" s="114"/>
      <c r="S16" s="114"/>
      <c r="T16" s="114"/>
      <c r="U16" s="114"/>
      <c r="V16" s="114"/>
      <c r="W16" s="115"/>
      <c r="X16" s="115"/>
    </row>
    <row r="17" spans="1:24" x14ac:dyDescent="0.25">
      <c r="A17" s="109" t="s">
        <v>862</v>
      </c>
      <c r="B17" s="94" t="s">
        <v>913</v>
      </c>
      <c r="C17" s="94" t="s">
        <v>60</v>
      </c>
      <c r="D17" s="110"/>
      <c r="E17" s="12"/>
      <c r="F17" s="112"/>
      <c r="G17" s="12"/>
      <c r="H17" s="12"/>
      <c r="I17" s="113">
        <v>17</v>
      </c>
      <c r="J17" s="111"/>
      <c r="K17" s="114"/>
      <c r="L17" s="114"/>
      <c r="M17" s="114"/>
      <c r="N17" s="114"/>
      <c r="O17" s="114"/>
      <c r="P17" s="115"/>
      <c r="Q17" s="115"/>
      <c r="R17" s="114"/>
      <c r="S17" s="114"/>
      <c r="T17" s="114"/>
      <c r="U17" s="114"/>
      <c r="V17" s="114"/>
      <c r="W17" s="115"/>
      <c r="X17" s="115"/>
    </row>
    <row r="18" spans="1:24" x14ac:dyDescent="0.25">
      <c r="A18" s="109" t="s">
        <v>863</v>
      </c>
      <c r="B18" s="94" t="s">
        <v>914</v>
      </c>
      <c r="C18" s="94" t="s">
        <v>60</v>
      </c>
      <c r="D18" s="110"/>
      <c r="E18" s="12"/>
      <c r="F18" s="112"/>
      <c r="G18" s="12"/>
      <c r="H18" s="12"/>
      <c r="I18" s="113">
        <v>18</v>
      </c>
      <c r="J18" s="111"/>
      <c r="K18" s="114"/>
      <c r="L18" s="114"/>
      <c r="M18" s="114"/>
      <c r="N18" s="114"/>
      <c r="O18" s="114"/>
      <c r="P18" s="115"/>
      <c r="Q18" s="115"/>
      <c r="R18" s="114"/>
      <c r="S18" s="114"/>
      <c r="T18" s="114"/>
      <c r="U18" s="114"/>
      <c r="V18" s="114"/>
      <c r="W18" s="115"/>
      <c r="X18" s="115"/>
    </row>
    <row r="19" spans="1:24" x14ac:dyDescent="0.25">
      <c r="A19" s="109" t="s">
        <v>864</v>
      </c>
      <c r="B19" s="94" t="s">
        <v>915</v>
      </c>
      <c r="C19" s="94" t="s">
        <v>60</v>
      </c>
      <c r="D19" s="110"/>
      <c r="E19" s="12"/>
      <c r="F19" s="112"/>
      <c r="G19" s="12"/>
      <c r="H19" s="12"/>
      <c r="I19" s="113">
        <v>19</v>
      </c>
      <c r="J19" s="111"/>
      <c r="K19" s="114"/>
      <c r="L19" s="114"/>
      <c r="M19" s="114"/>
      <c r="N19" s="114"/>
      <c r="O19" s="114"/>
      <c r="P19" s="115"/>
      <c r="Q19" s="115"/>
      <c r="R19" s="114"/>
      <c r="S19" s="114"/>
      <c r="T19" s="114"/>
      <c r="U19" s="114"/>
      <c r="V19" s="114"/>
      <c r="W19" s="115"/>
      <c r="X19" s="115"/>
    </row>
    <row r="20" spans="1:24" x14ac:dyDescent="0.25">
      <c r="A20" s="109" t="s">
        <v>865</v>
      </c>
      <c r="B20" s="94" t="s">
        <v>916</v>
      </c>
      <c r="C20" s="94" t="s">
        <v>60</v>
      </c>
      <c r="D20" s="110"/>
      <c r="E20" s="12"/>
      <c r="F20" s="112"/>
      <c r="G20" s="12"/>
      <c r="H20" s="12"/>
      <c r="I20" s="113">
        <v>20</v>
      </c>
      <c r="J20" s="111"/>
      <c r="K20" s="114"/>
      <c r="L20" s="114"/>
      <c r="M20" s="114"/>
      <c r="N20" s="114"/>
      <c r="O20" s="114"/>
      <c r="P20" s="115"/>
      <c r="Q20" s="115"/>
      <c r="R20" s="114"/>
      <c r="S20" s="114"/>
      <c r="T20" s="114"/>
      <c r="U20" s="114"/>
      <c r="V20" s="114"/>
      <c r="W20" s="115"/>
      <c r="X20" s="115"/>
    </row>
    <row r="21" spans="1:24" x14ac:dyDescent="0.25">
      <c r="A21" s="109" t="s">
        <v>866</v>
      </c>
      <c r="B21" s="94" t="s">
        <v>917</v>
      </c>
      <c r="C21" s="94" t="s">
        <v>60</v>
      </c>
      <c r="D21" s="110"/>
      <c r="E21" s="12"/>
      <c r="F21" s="112"/>
      <c r="G21" s="12"/>
      <c r="H21" s="12"/>
      <c r="I21" s="113">
        <v>21</v>
      </c>
      <c r="J21" s="111"/>
      <c r="K21" s="114"/>
      <c r="L21" s="114"/>
      <c r="M21" s="114"/>
      <c r="N21" s="114"/>
      <c r="O21" s="114"/>
      <c r="P21" s="115"/>
      <c r="Q21" s="115"/>
      <c r="R21" s="114"/>
      <c r="S21" s="114"/>
      <c r="T21" s="114"/>
      <c r="U21" s="114"/>
      <c r="V21" s="114"/>
      <c r="W21" s="115"/>
      <c r="X21" s="115"/>
    </row>
    <row r="22" spans="1:24" x14ac:dyDescent="0.25">
      <c r="A22" s="109" t="s">
        <v>867</v>
      </c>
      <c r="B22" s="94" t="s">
        <v>918</v>
      </c>
      <c r="C22" s="94" t="s">
        <v>60</v>
      </c>
      <c r="D22" s="110"/>
      <c r="E22" s="12"/>
      <c r="F22" s="112"/>
      <c r="G22" s="12"/>
      <c r="H22" s="12"/>
      <c r="I22" s="113">
        <v>22</v>
      </c>
      <c r="J22" s="111"/>
      <c r="K22" s="114"/>
      <c r="L22" s="114"/>
      <c r="M22" s="114"/>
      <c r="N22" s="114"/>
      <c r="O22" s="114"/>
      <c r="P22" s="115"/>
      <c r="Q22" s="115"/>
      <c r="R22" s="114"/>
      <c r="S22" s="114"/>
      <c r="T22" s="114"/>
      <c r="U22" s="114"/>
      <c r="V22" s="114"/>
      <c r="W22" s="115"/>
      <c r="X22" s="115"/>
    </row>
    <row r="23" spans="1:24" x14ac:dyDescent="0.25">
      <c r="A23" s="109" t="s">
        <v>868</v>
      </c>
      <c r="B23" s="94" t="s">
        <v>919</v>
      </c>
      <c r="C23" s="94" t="s">
        <v>60</v>
      </c>
      <c r="D23" s="110"/>
      <c r="E23" s="12"/>
      <c r="F23" s="112"/>
      <c r="G23" s="12"/>
      <c r="H23" s="12"/>
      <c r="I23" s="113">
        <v>23</v>
      </c>
      <c r="J23" s="111"/>
      <c r="K23" s="114"/>
      <c r="L23" s="114"/>
      <c r="M23" s="114"/>
      <c r="N23" s="114"/>
      <c r="O23" s="114"/>
      <c r="P23" s="115"/>
      <c r="Q23" s="115"/>
      <c r="R23" s="114"/>
      <c r="S23" s="114"/>
      <c r="T23" s="114"/>
      <c r="U23" s="114"/>
      <c r="V23" s="114"/>
      <c r="W23" s="115"/>
      <c r="X23" s="115"/>
    </row>
    <row r="24" spans="1:24" x14ac:dyDescent="0.25">
      <c r="A24" s="109" t="s">
        <v>869</v>
      </c>
      <c r="B24" s="94" t="s">
        <v>920</v>
      </c>
      <c r="C24" s="94" t="s">
        <v>60</v>
      </c>
      <c r="D24" s="110"/>
      <c r="E24" s="12"/>
      <c r="F24" s="112"/>
      <c r="G24" s="12"/>
      <c r="H24" s="12"/>
      <c r="I24" s="113">
        <v>24</v>
      </c>
      <c r="J24" s="111"/>
      <c r="K24" s="114"/>
      <c r="L24" s="114"/>
      <c r="M24" s="114"/>
      <c r="N24" s="114"/>
      <c r="O24" s="114"/>
      <c r="P24" s="115"/>
      <c r="Q24" s="115"/>
      <c r="R24" s="114"/>
      <c r="S24" s="114"/>
      <c r="T24" s="114"/>
      <c r="U24" s="114"/>
      <c r="V24" s="114"/>
      <c r="W24" s="115"/>
      <c r="X24" s="115"/>
    </row>
    <row r="25" spans="1:24" x14ac:dyDescent="0.25">
      <c r="A25" s="109" t="s">
        <v>870</v>
      </c>
      <c r="B25" s="94" t="s">
        <v>921</v>
      </c>
      <c r="C25" s="94" t="s">
        <v>60</v>
      </c>
      <c r="D25" s="110"/>
      <c r="E25" s="12"/>
      <c r="F25" s="112"/>
      <c r="G25" s="12"/>
      <c r="H25" s="12"/>
      <c r="I25" s="113">
        <v>25</v>
      </c>
      <c r="J25" s="111"/>
      <c r="K25" s="114"/>
      <c r="L25" s="114"/>
      <c r="M25" s="114"/>
      <c r="N25" s="114"/>
      <c r="O25" s="114"/>
      <c r="P25" s="115"/>
      <c r="Q25" s="115"/>
      <c r="R25" s="114"/>
      <c r="S25" s="114"/>
      <c r="T25" s="114"/>
      <c r="U25" s="114"/>
      <c r="V25" s="114"/>
      <c r="W25" s="115"/>
      <c r="X25" s="115"/>
    </row>
    <row r="26" spans="1:24" x14ac:dyDescent="0.25">
      <c r="A26" s="109" t="s">
        <v>871</v>
      </c>
      <c r="B26" s="94" t="s">
        <v>922</v>
      </c>
      <c r="C26" s="94" t="s">
        <v>60</v>
      </c>
      <c r="D26" s="110"/>
      <c r="E26" s="12"/>
      <c r="F26" s="112"/>
      <c r="G26" s="12"/>
      <c r="H26" s="12"/>
      <c r="I26" s="113">
        <v>26</v>
      </c>
      <c r="J26" s="111"/>
      <c r="K26" s="114"/>
      <c r="L26" s="114"/>
      <c r="M26" s="114"/>
      <c r="N26" s="114"/>
      <c r="O26" s="114"/>
      <c r="P26" s="115"/>
      <c r="Q26" s="115"/>
      <c r="R26" s="114"/>
      <c r="S26" s="114"/>
      <c r="T26" s="114"/>
      <c r="U26" s="114"/>
      <c r="V26" s="114"/>
      <c r="W26" s="115"/>
      <c r="X26" s="115"/>
    </row>
    <row r="27" spans="1:24" x14ac:dyDescent="0.25">
      <c r="A27" s="109" t="s">
        <v>872</v>
      </c>
      <c r="B27" s="94" t="s">
        <v>911</v>
      </c>
      <c r="C27" s="94" t="s">
        <v>62</v>
      </c>
      <c r="D27" s="110"/>
      <c r="E27" s="12"/>
      <c r="F27" s="112"/>
      <c r="G27" s="12"/>
      <c r="H27" s="12"/>
      <c r="I27" s="113">
        <v>27</v>
      </c>
      <c r="J27" s="111"/>
      <c r="K27" s="114"/>
      <c r="L27" s="114"/>
      <c r="M27" s="114"/>
      <c r="N27" s="114"/>
      <c r="O27" s="114"/>
      <c r="P27" s="115"/>
      <c r="Q27" s="115"/>
      <c r="R27" s="114"/>
      <c r="S27" s="114"/>
      <c r="T27" s="114"/>
      <c r="U27" s="114"/>
      <c r="V27" s="114"/>
      <c r="W27" s="115"/>
      <c r="X27" s="115"/>
    </row>
    <row r="28" spans="1:24" x14ac:dyDescent="0.25">
      <c r="A28" s="109" t="s">
        <v>873</v>
      </c>
      <c r="B28" s="94" t="s">
        <v>912</v>
      </c>
      <c r="C28" s="94" t="s">
        <v>62</v>
      </c>
      <c r="D28" s="110"/>
      <c r="E28" s="12"/>
      <c r="F28" s="112"/>
      <c r="G28" s="12"/>
      <c r="H28" s="12"/>
      <c r="I28" s="113">
        <v>28</v>
      </c>
      <c r="J28" s="111"/>
      <c r="K28" s="114"/>
      <c r="L28" s="114"/>
      <c r="M28" s="114"/>
      <c r="N28" s="114"/>
      <c r="O28" s="114"/>
      <c r="P28" s="115"/>
      <c r="Q28" s="115"/>
      <c r="R28" s="114"/>
      <c r="S28" s="114"/>
      <c r="T28" s="114"/>
      <c r="U28" s="114"/>
      <c r="V28" s="114"/>
      <c r="W28" s="115"/>
      <c r="X28" s="115"/>
    </row>
    <row r="29" spans="1:24" x14ac:dyDescent="0.25">
      <c r="A29" s="109" t="s">
        <v>874</v>
      </c>
      <c r="B29" s="94" t="s">
        <v>913</v>
      </c>
      <c r="C29" s="94" t="s">
        <v>62</v>
      </c>
      <c r="D29" s="110"/>
      <c r="E29" s="12"/>
      <c r="F29" s="112"/>
      <c r="G29" s="12"/>
      <c r="H29" s="12"/>
      <c r="I29" s="113">
        <v>29</v>
      </c>
      <c r="J29" s="111"/>
      <c r="K29" s="114"/>
      <c r="L29" s="114"/>
      <c r="M29" s="114"/>
      <c r="N29" s="114"/>
      <c r="O29" s="114"/>
      <c r="P29" s="115"/>
      <c r="Q29" s="115"/>
      <c r="R29" s="114"/>
      <c r="S29" s="114"/>
      <c r="T29" s="114"/>
      <c r="U29" s="114"/>
      <c r="V29" s="114"/>
      <c r="W29" s="115"/>
      <c r="X29" s="115"/>
    </row>
    <row r="30" spans="1:24" x14ac:dyDescent="0.25">
      <c r="A30" s="109" t="s">
        <v>875</v>
      </c>
      <c r="B30" s="94" t="s">
        <v>914</v>
      </c>
      <c r="C30" s="94" t="s">
        <v>62</v>
      </c>
      <c r="D30" s="110"/>
      <c r="E30" s="12"/>
      <c r="F30" s="112"/>
      <c r="G30" s="12"/>
      <c r="H30" s="12"/>
      <c r="I30" s="113">
        <v>30</v>
      </c>
      <c r="J30" s="111"/>
      <c r="K30" s="114"/>
      <c r="L30" s="114"/>
      <c r="M30" s="114"/>
      <c r="N30" s="114"/>
      <c r="O30" s="114"/>
      <c r="P30" s="115"/>
      <c r="Q30" s="115"/>
      <c r="R30" s="114"/>
      <c r="S30" s="114"/>
      <c r="T30" s="114"/>
      <c r="U30" s="114"/>
      <c r="V30" s="114"/>
      <c r="W30" s="115"/>
      <c r="X30" s="115"/>
    </row>
    <row r="31" spans="1:24" x14ac:dyDescent="0.25">
      <c r="A31" s="109" t="s">
        <v>876</v>
      </c>
      <c r="B31" s="94" t="s">
        <v>915</v>
      </c>
      <c r="C31" s="94" t="s">
        <v>62</v>
      </c>
      <c r="D31" s="110"/>
      <c r="E31" s="12"/>
      <c r="F31" s="112"/>
      <c r="G31" s="12"/>
      <c r="H31" s="12"/>
      <c r="I31" s="113">
        <v>31</v>
      </c>
      <c r="J31" s="111"/>
      <c r="K31" s="114"/>
      <c r="L31" s="114"/>
      <c r="M31" s="114"/>
      <c r="N31" s="114"/>
      <c r="O31" s="114"/>
      <c r="P31" s="115"/>
      <c r="Q31" s="115"/>
      <c r="R31" s="114"/>
      <c r="S31" s="114"/>
      <c r="T31" s="114"/>
      <c r="U31" s="114"/>
      <c r="V31" s="114"/>
      <c r="W31" s="115"/>
      <c r="X31" s="115"/>
    </row>
    <row r="32" spans="1:24" x14ac:dyDescent="0.25">
      <c r="A32" s="109" t="s">
        <v>877</v>
      </c>
      <c r="B32" s="94" t="s">
        <v>916</v>
      </c>
      <c r="C32" s="94" t="s">
        <v>62</v>
      </c>
      <c r="D32" s="110"/>
      <c r="E32" s="12"/>
      <c r="F32" s="112"/>
      <c r="G32" s="12"/>
      <c r="H32" s="12"/>
      <c r="I32" s="113">
        <v>32</v>
      </c>
      <c r="J32" s="111"/>
      <c r="K32" s="114"/>
      <c r="L32" s="114"/>
      <c r="M32" s="114"/>
      <c r="N32" s="114"/>
      <c r="O32" s="114"/>
      <c r="P32" s="115"/>
      <c r="Q32" s="115"/>
      <c r="R32" s="114"/>
      <c r="S32" s="114"/>
      <c r="T32" s="114"/>
      <c r="U32" s="114"/>
      <c r="V32" s="114"/>
      <c r="W32" s="115"/>
      <c r="X32" s="115"/>
    </row>
    <row r="33" spans="1:24" x14ac:dyDescent="0.25">
      <c r="A33" s="109" t="s">
        <v>878</v>
      </c>
      <c r="B33" s="94" t="s">
        <v>917</v>
      </c>
      <c r="C33" s="94" t="s">
        <v>62</v>
      </c>
      <c r="D33" s="110"/>
      <c r="E33" s="12"/>
      <c r="F33" s="112"/>
      <c r="G33" s="12"/>
      <c r="H33" s="12"/>
      <c r="I33" s="113">
        <v>33</v>
      </c>
      <c r="J33" s="111"/>
      <c r="K33" s="114"/>
      <c r="L33" s="114"/>
      <c r="M33" s="114"/>
      <c r="N33" s="114"/>
      <c r="O33" s="114"/>
      <c r="P33" s="115"/>
      <c r="Q33" s="115"/>
      <c r="R33" s="114"/>
      <c r="S33" s="114"/>
      <c r="T33" s="114"/>
      <c r="U33" s="114"/>
      <c r="V33" s="114"/>
      <c r="W33" s="115"/>
      <c r="X33" s="115"/>
    </row>
    <row r="34" spans="1:24" x14ac:dyDescent="0.25">
      <c r="A34" s="109" t="s">
        <v>879</v>
      </c>
      <c r="B34" s="94" t="s">
        <v>918</v>
      </c>
      <c r="C34" s="94" t="s">
        <v>62</v>
      </c>
      <c r="D34" s="110"/>
      <c r="E34" s="12"/>
      <c r="F34" s="112"/>
      <c r="G34" s="12"/>
      <c r="H34" s="12"/>
      <c r="I34" s="113">
        <v>34</v>
      </c>
      <c r="J34" s="111"/>
      <c r="K34" s="114"/>
      <c r="L34" s="114"/>
      <c r="M34" s="114"/>
      <c r="N34" s="114"/>
      <c r="O34" s="114"/>
      <c r="P34" s="115"/>
      <c r="Q34" s="115"/>
      <c r="R34" s="114"/>
      <c r="S34" s="114"/>
      <c r="T34" s="114"/>
      <c r="U34" s="114"/>
      <c r="V34" s="114"/>
      <c r="W34" s="115"/>
      <c r="X34" s="115"/>
    </row>
    <row r="35" spans="1:24" x14ac:dyDescent="0.25">
      <c r="A35" s="109" t="s">
        <v>880</v>
      </c>
      <c r="B35" s="94" t="s">
        <v>919</v>
      </c>
      <c r="C35" s="94" t="s">
        <v>62</v>
      </c>
      <c r="D35" s="110"/>
      <c r="E35" s="12"/>
      <c r="F35" s="112"/>
      <c r="G35" s="12"/>
      <c r="H35" s="12"/>
      <c r="I35" s="113">
        <v>35</v>
      </c>
      <c r="J35" s="111"/>
      <c r="K35" s="114"/>
      <c r="L35" s="114"/>
      <c r="M35" s="114"/>
      <c r="N35" s="114"/>
      <c r="O35" s="114"/>
      <c r="P35" s="115"/>
      <c r="Q35" s="115"/>
      <c r="R35" s="114"/>
      <c r="S35" s="114"/>
      <c r="T35" s="114"/>
      <c r="U35" s="114"/>
      <c r="V35" s="114"/>
      <c r="W35" s="115"/>
      <c r="X35" s="115"/>
    </row>
    <row r="36" spans="1:24" x14ac:dyDescent="0.25">
      <c r="A36" s="109" t="s">
        <v>881</v>
      </c>
      <c r="B36" s="94" t="s">
        <v>920</v>
      </c>
      <c r="C36" s="94" t="s">
        <v>62</v>
      </c>
      <c r="D36" s="110"/>
      <c r="E36" s="12"/>
      <c r="F36" s="112"/>
      <c r="G36" s="12"/>
      <c r="H36" s="12"/>
      <c r="I36" s="113">
        <v>36</v>
      </c>
      <c r="J36" s="111"/>
      <c r="K36" s="114"/>
      <c r="L36" s="114"/>
      <c r="M36" s="114"/>
      <c r="N36" s="114"/>
      <c r="O36" s="114"/>
      <c r="P36" s="115"/>
      <c r="Q36" s="115"/>
      <c r="R36" s="114"/>
      <c r="S36" s="114"/>
      <c r="T36" s="114"/>
      <c r="U36" s="114"/>
      <c r="V36" s="114"/>
      <c r="W36" s="115"/>
      <c r="X36" s="115"/>
    </row>
    <row r="37" spans="1:24" x14ac:dyDescent="0.25">
      <c r="A37" s="109" t="s">
        <v>882</v>
      </c>
      <c r="B37" s="94" t="s">
        <v>921</v>
      </c>
      <c r="C37" s="94" t="s">
        <v>62</v>
      </c>
      <c r="D37" s="110"/>
      <c r="E37" s="12"/>
      <c r="F37" s="112"/>
      <c r="G37" s="12"/>
      <c r="H37" s="12"/>
      <c r="I37" s="113">
        <v>37</v>
      </c>
      <c r="J37" s="111"/>
      <c r="K37" s="114"/>
      <c r="L37" s="114"/>
      <c r="M37" s="114"/>
      <c r="N37" s="114"/>
      <c r="O37" s="114"/>
      <c r="P37" s="115"/>
      <c r="Q37" s="115"/>
      <c r="R37" s="114"/>
      <c r="S37" s="114"/>
      <c r="T37" s="114"/>
      <c r="U37" s="114"/>
      <c r="V37" s="114"/>
      <c r="W37" s="115"/>
      <c r="X37" s="115"/>
    </row>
    <row r="38" spans="1:24" x14ac:dyDescent="0.25">
      <c r="A38" s="109" t="s">
        <v>883</v>
      </c>
      <c r="B38" s="94" t="s">
        <v>922</v>
      </c>
      <c r="C38" s="94" t="s">
        <v>62</v>
      </c>
      <c r="D38" s="110"/>
      <c r="E38" s="12"/>
      <c r="F38" s="112"/>
      <c r="G38" s="12"/>
      <c r="H38" s="12"/>
      <c r="I38" s="113">
        <v>38</v>
      </c>
      <c r="J38" s="111"/>
      <c r="K38" s="114"/>
      <c r="L38" s="114"/>
      <c r="M38" s="114"/>
      <c r="N38" s="114"/>
      <c r="O38" s="114"/>
      <c r="P38" s="115"/>
      <c r="Q38" s="115"/>
      <c r="R38" s="114"/>
      <c r="S38" s="114"/>
      <c r="T38" s="114"/>
      <c r="U38" s="114"/>
      <c r="V38" s="114"/>
      <c r="W38" s="115"/>
      <c r="X38" s="115"/>
    </row>
    <row r="39" spans="1:24" x14ac:dyDescent="0.25">
      <c r="A39" s="109" t="s">
        <v>884</v>
      </c>
      <c r="B39" s="94" t="s">
        <v>911</v>
      </c>
      <c r="C39" s="94" t="s">
        <v>64</v>
      </c>
      <c r="D39" s="110"/>
      <c r="E39" s="12"/>
      <c r="F39" s="112"/>
      <c r="G39" s="12"/>
      <c r="H39" s="12"/>
      <c r="I39" s="113">
        <v>39</v>
      </c>
      <c r="J39" s="111"/>
      <c r="K39" s="114"/>
      <c r="L39" s="114"/>
      <c r="M39" s="114"/>
      <c r="N39" s="114"/>
      <c r="O39" s="114"/>
      <c r="P39" s="115"/>
      <c r="Q39" s="115"/>
      <c r="R39" s="114"/>
      <c r="S39" s="114"/>
      <c r="T39" s="114"/>
      <c r="U39" s="114"/>
      <c r="V39" s="114"/>
      <c r="W39" s="115"/>
      <c r="X39" s="115"/>
    </row>
    <row r="40" spans="1:24" x14ac:dyDescent="0.25">
      <c r="A40" s="109" t="s">
        <v>885</v>
      </c>
      <c r="B40" s="94" t="s">
        <v>912</v>
      </c>
      <c r="C40" s="94" t="s">
        <v>64</v>
      </c>
      <c r="D40" s="110"/>
      <c r="E40" s="12"/>
      <c r="F40" s="112"/>
      <c r="G40" s="12"/>
      <c r="H40" s="12"/>
      <c r="I40" s="113">
        <v>40</v>
      </c>
      <c r="J40" s="111"/>
      <c r="K40" s="114"/>
      <c r="L40" s="114"/>
      <c r="M40" s="114"/>
      <c r="N40" s="114"/>
      <c r="O40" s="114"/>
      <c r="P40" s="115"/>
      <c r="Q40" s="115"/>
      <c r="R40" s="114"/>
      <c r="S40" s="114"/>
      <c r="T40" s="114"/>
      <c r="U40" s="114"/>
      <c r="V40" s="114"/>
      <c r="W40" s="115"/>
      <c r="X40" s="115"/>
    </row>
    <row r="41" spans="1:24" x14ac:dyDescent="0.25">
      <c r="A41" s="109" t="s">
        <v>886</v>
      </c>
      <c r="B41" s="94" t="s">
        <v>913</v>
      </c>
      <c r="C41" s="94" t="s">
        <v>64</v>
      </c>
      <c r="D41" s="110"/>
      <c r="E41" s="12"/>
      <c r="F41" s="112"/>
      <c r="G41" s="12"/>
      <c r="H41" s="12"/>
      <c r="I41" s="113">
        <v>41</v>
      </c>
      <c r="J41" s="111"/>
      <c r="K41" s="114"/>
      <c r="L41" s="114"/>
      <c r="M41" s="114"/>
      <c r="N41" s="114"/>
      <c r="O41" s="114"/>
      <c r="P41" s="115"/>
      <c r="Q41" s="115"/>
      <c r="R41" s="114"/>
      <c r="S41" s="114"/>
      <c r="T41" s="114"/>
      <c r="U41" s="114"/>
      <c r="V41" s="114"/>
      <c r="W41" s="115"/>
      <c r="X41" s="115"/>
    </row>
    <row r="42" spans="1:24" x14ac:dyDescent="0.25">
      <c r="A42" s="109" t="s">
        <v>887</v>
      </c>
      <c r="B42" s="94" t="s">
        <v>914</v>
      </c>
      <c r="C42" s="94" t="s">
        <v>64</v>
      </c>
      <c r="D42" s="110"/>
      <c r="E42" s="12"/>
      <c r="F42" s="112"/>
      <c r="G42" s="12"/>
      <c r="H42" s="12"/>
      <c r="I42" s="113">
        <v>42</v>
      </c>
      <c r="J42" s="111"/>
      <c r="K42" s="114"/>
      <c r="L42" s="114"/>
      <c r="M42" s="114"/>
      <c r="N42" s="114"/>
      <c r="O42" s="114"/>
      <c r="P42" s="115"/>
      <c r="Q42" s="115"/>
      <c r="R42" s="114"/>
      <c r="S42" s="114"/>
      <c r="T42" s="114"/>
      <c r="U42" s="114"/>
      <c r="V42" s="114"/>
      <c r="W42" s="115"/>
      <c r="X42" s="115"/>
    </row>
    <row r="43" spans="1:24" x14ac:dyDescent="0.25">
      <c r="A43" s="109" t="s">
        <v>888</v>
      </c>
      <c r="B43" s="94" t="s">
        <v>915</v>
      </c>
      <c r="C43" s="94" t="s">
        <v>64</v>
      </c>
      <c r="D43" s="110"/>
      <c r="E43" s="12"/>
      <c r="F43" s="112"/>
      <c r="G43" s="12"/>
      <c r="H43" s="12"/>
      <c r="I43" s="113">
        <v>43</v>
      </c>
      <c r="J43" s="111"/>
      <c r="K43" s="114"/>
      <c r="L43" s="114"/>
      <c r="M43" s="114"/>
      <c r="N43" s="114"/>
      <c r="O43" s="114"/>
      <c r="P43" s="115"/>
      <c r="Q43" s="115"/>
      <c r="R43" s="114"/>
      <c r="S43" s="114"/>
      <c r="T43" s="114"/>
      <c r="U43" s="114"/>
      <c r="V43" s="114"/>
      <c r="W43" s="115"/>
      <c r="X43" s="115"/>
    </row>
    <row r="44" spans="1:24" x14ac:dyDescent="0.25">
      <c r="A44" s="109" t="s">
        <v>889</v>
      </c>
      <c r="B44" s="94" t="s">
        <v>916</v>
      </c>
      <c r="C44" s="94" t="s">
        <v>64</v>
      </c>
      <c r="D44" s="110"/>
      <c r="E44" s="12"/>
      <c r="F44" s="112"/>
      <c r="G44" s="12"/>
      <c r="H44" s="12"/>
      <c r="I44" s="113">
        <v>44</v>
      </c>
      <c r="J44" s="111"/>
      <c r="K44" s="114"/>
      <c r="L44" s="114"/>
      <c r="M44" s="114"/>
      <c r="N44" s="114"/>
      <c r="O44" s="114"/>
      <c r="P44" s="115"/>
      <c r="Q44" s="115"/>
      <c r="R44" s="114"/>
      <c r="S44" s="114"/>
      <c r="T44" s="114"/>
      <c r="U44" s="114"/>
      <c r="V44" s="114"/>
      <c r="W44" s="115"/>
      <c r="X44" s="115"/>
    </row>
    <row r="45" spans="1:24" x14ac:dyDescent="0.25">
      <c r="A45" s="109" t="s">
        <v>890</v>
      </c>
      <c r="B45" s="94" t="s">
        <v>917</v>
      </c>
      <c r="C45" s="94" t="s">
        <v>64</v>
      </c>
      <c r="D45" s="110"/>
      <c r="E45" s="12"/>
      <c r="F45" s="112"/>
      <c r="G45" s="12"/>
      <c r="H45" s="12"/>
      <c r="I45" s="113">
        <v>45</v>
      </c>
      <c r="J45" s="111"/>
      <c r="K45" s="114"/>
      <c r="L45" s="114"/>
      <c r="M45" s="114"/>
      <c r="N45" s="114"/>
      <c r="O45" s="114"/>
      <c r="P45" s="115"/>
      <c r="Q45" s="115"/>
      <c r="R45" s="114"/>
      <c r="S45" s="114"/>
      <c r="T45" s="114"/>
      <c r="U45" s="114"/>
      <c r="V45" s="114"/>
      <c r="W45" s="115"/>
      <c r="X45" s="115"/>
    </row>
    <row r="46" spans="1:24" x14ac:dyDescent="0.25">
      <c r="A46" s="109" t="s">
        <v>891</v>
      </c>
      <c r="B46" s="94" t="s">
        <v>918</v>
      </c>
      <c r="C46" s="94" t="s">
        <v>64</v>
      </c>
      <c r="D46" s="110"/>
      <c r="E46" s="12"/>
      <c r="F46" s="112"/>
      <c r="G46" s="12"/>
      <c r="H46" s="12"/>
      <c r="I46" s="113">
        <v>46</v>
      </c>
      <c r="J46" s="111"/>
      <c r="K46" s="114"/>
      <c r="L46" s="114"/>
      <c r="M46" s="114"/>
      <c r="N46" s="114"/>
      <c r="O46" s="114"/>
      <c r="P46" s="115"/>
      <c r="Q46" s="115"/>
      <c r="R46" s="114"/>
      <c r="S46" s="114"/>
      <c r="T46" s="114"/>
      <c r="U46" s="114"/>
      <c r="V46" s="114"/>
      <c r="W46" s="115"/>
      <c r="X46" s="115"/>
    </row>
    <row r="47" spans="1:24" x14ac:dyDescent="0.25">
      <c r="A47" s="109" t="s">
        <v>892</v>
      </c>
      <c r="B47" s="94" t="s">
        <v>919</v>
      </c>
      <c r="C47" s="94" t="s">
        <v>64</v>
      </c>
      <c r="D47" s="110"/>
      <c r="E47" s="12"/>
      <c r="F47" s="112"/>
      <c r="G47" s="12"/>
      <c r="H47" s="12"/>
      <c r="I47" s="113">
        <v>47</v>
      </c>
      <c r="J47" s="111"/>
      <c r="K47" s="114"/>
      <c r="L47" s="114"/>
      <c r="M47" s="114"/>
      <c r="N47" s="114"/>
      <c r="O47" s="114"/>
      <c r="P47" s="115"/>
      <c r="Q47" s="115"/>
      <c r="R47" s="114"/>
      <c r="S47" s="114"/>
      <c r="T47" s="114"/>
      <c r="U47" s="114"/>
      <c r="V47" s="114"/>
      <c r="W47" s="115"/>
      <c r="X47" s="115"/>
    </row>
    <row r="48" spans="1:24" x14ac:dyDescent="0.25">
      <c r="A48" s="109" t="s">
        <v>893</v>
      </c>
      <c r="B48" s="94" t="s">
        <v>920</v>
      </c>
      <c r="C48" s="94" t="s">
        <v>64</v>
      </c>
      <c r="D48" s="110"/>
      <c r="E48" s="12"/>
      <c r="F48" s="112"/>
      <c r="G48" s="12"/>
      <c r="H48" s="12"/>
      <c r="I48" s="113">
        <v>48</v>
      </c>
      <c r="J48" s="111"/>
      <c r="K48" s="114"/>
      <c r="L48" s="114"/>
      <c r="M48" s="114"/>
      <c r="N48" s="114"/>
      <c r="O48" s="114"/>
      <c r="P48" s="115"/>
      <c r="Q48" s="115"/>
      <c r="R48" s="114"/>
      <c r="S48" s="114"/>
      <c r="T48" s="114"/>
      <c r="U48" s="114"/>
      <c r="V48" s="114"/>
      <c r="W48" s="115"/>
      <c r="X48" s="115"/>
    </row>
    <row r="49" spans="1:24" x14ac:dyDescent="0.25">
      <c r="A49" s="109" t="s">
        <v>894</v>
      </c>
      <c r="B49" s="94" t="s">
        <v>921</v>
      </c>
      <c r="C49" s="94" t="s">
        <v>64</v>
      </c>
      <c r="D49" s="110"/>
      <c r="E49" s="12"/>
      <c r="F49" s="112"/>
      <c r="G49" s="12"/>
      <c r="H49" s="12"/>
      <c r="I49" s="113">
        <v>49</v>
      </c>
      <c r="J49" s="111"/>
      <c r="K49" s="114"/>
      <c r="L49" s="114"/>
      <c r="M49" s="114"/>
      <c r="N49" s="114"/>
      <c r="O49" s="114"/>
      <c r="P49" s="115"/>
      <c r="Q49" s="115"/>
      <c r="R49" s="114"/>
      <c r="S49" s="114"/>
      <c r="T49" s="114"/>
      <c r="U49" s="114"/>
      <c r="V49" s="114"/>
      <c r="W49" s="115"/>
      <c r="X49" s="115"/>
    </row>
    <row r="50" spans="1:24" x14ac:dyDescent="0.25">
      <c r="A50" s="109" t="s">
        <v>895</v>
      </c>
      <c r="B50" s="94" t="s">
        <v>922</v>
      </c>
      <c r="C50" s="94" t="s">
        <v>64</v>
      </c>
      <c r="D50" s="110"/>
      <c r="E50" s="12"/>
      <c r="F50" s="112"/>
      <c r="G50" s="12"/>
      <c r="H50" s="12"/>
      <c r="I50" s="113">
        <v>50</v>
      </c>
      <c r="J50" s="111"/>
      <c r="K50" s="114"/>
      <c r="L50" s="114"/>
      <c r="M50" s="114"/>
      <c r="N50" s="114"/>
      <c r="O50" s="114"/>
      <c r="P50" s="115"/>
      <c r="Q50" s="115"/>
      <c r="R50" s="114"/>
      <c r="S50" s="114"/>
      <c r="T50" s="114"/>
      <c r="U50" s="114"/>
      <c r="V50" s="114"/>
      <c r="W50" s="115"/>
      <c r="X50" s="115"/>
    </row>
    <row r="51" spans="1:24" x14ac:dyDescent="0.25">
      <c r="A51" s="109" t="s">
        <v>896</v>
      </c>
      <c r="B51" s="94" t="s">
        <v>911</v>
      </c>
      <c r="C51" s="94" t="s">
        <v>58</v>
      </c>
      <c r="D51" s="110"/>
      <c r="E51" s="12"/>
      <c r="F51" s="112"/>
      <c r="G51" s="12"/>
      <c r="H51" s="12"/>
      <c r="I51" s="113">
        <v>51</v>
      </c>
      <c r="J51" s="111"/>
      <c r="K51" s="114"/>
      <c r="L51" s="114"/>
      <c r="M51" s="114"/>
      <c r="N51" s="114"/>
      <c r="O51" s="114"/>
      <c r="P51" s="115"/>
      <c r="Q51" s="115"/>
      <c r="R51" s="114"/>
      <c r="S51" s="114"/>
      <c r="T51" s="114"/>
      <c r="U51" s="114"/>
      <c r="V51" s="114"/>
      <c r="W51" s="115"/>
      <c r="X51" s="115"/>
    </row>
    <row r="52" spans="1:24" x14ac:dyDescent="0.25">
      <c r="A52" s="109" t="s">
        <v>897</v>
      </c>
      <c r="B52" s="94" t="s">
        <v>912</v>
      </c>
      <c r="C52" s="94" t="s">
        <v>58</v>
      </c>
      <c r="D52" s="110"/>
      <c r="E52" s="12"/>
      <c r="F52" s="112"/>
      <c r="G52" s="12"/>
      <c r="H52" s="12"/>
      <c r="I52" s="113">
        <v>52</v>
      </c>
      <c r="J52" s="111"/>
      <c r="K52" s="114"/>
      <c r="L52" s="114"/>
      <c r="M52" s="114"/>
      <c r="N52" s="114"/>
      <c r="O52" s="114"/>
      <c r="P52" s="115"/>
      <c r="Q52" s="115"/>
      <c r="R52" s="114"/>
      <c r="S52" s="114"/>
      <c r="T52" s="114"/>
      <c r="U52" s="114"/>
      <c r="V52" s="114"/>
      <c r="W52" s="115"/>
      <c r="X52" s="115"/>
    </row>
    <row r="53" spans="1:24" x14ac:dyDescent="0.25">
      <c r="A53" s="109" t="s">
        <v>898</v>
      </c>
      <c r="B53" s="94" t="s">
        <v>913</v>
      </c>
      <c r="C53" s="94" t="s">
        <v>58</v>
      </c>
      <c r="D53" s="110"/>
      <c r="E53" s="12"/>
      <c r="F53" s="112"/>
      <c r="G53" s="12"/>
      <c r="H53" s="12"/>
      <c r="I53" s="113">
        <v>53</v>
      </c>
      <c r="J53" s="111"/>
      <c r="K53" s="114"/>
      <c r="L53" s="114"/>
      <c r="M53" s="114"/>
      <c r="N53" s="114"/>
      <c r="O53" s="114"/>
      <c r="P53" s="115"/>
      <c r="Q53" s="115"/>
      <c r="R53" s="114"/>
      <c r="S53" s="114"/>
      <c r="T53" s="114"/>
      <c r="U53" s="114"/>
      <c r="V53" s="114"/>
      <c r="W53" s="115"/>
      <c r="X53" s="115"/>
    </row>
    <row r="54" spans="1:24" x14ac:dyDescent="0.25">
      <c r="A54" s="109" t="s">
        <v>899</v>
      </c>
      <c r="B54" s="94" t="s">
        <v>914</v>
      </c>
      <c r="C54" s="94" t="s">
        <v>58</v>
      </c>
      <c r="D54" s="110"/>
      <c r="E54" s="12"/>
      <c r="F54" s="112"/>
      <c r="G54" s="12"/>
      <c r="H54" s="12"/>
      <c r="I54" s="113">
        <v>54</v>
      </c>
      <c r="J54" s="111"/>
      <c r="K54" s="114"/>
      <c r="L54" s="114"/>
      <c r="M54" s="114"/>
      <c r="N54" s="114"/>
      <c r="O54" s="114"/>
      <c r="P54" s="115"/>
      <c r="Q54" s="115"/>
      <c r="R54" s="114"/>
      <c r="S54" s="114"/>
      <c r="T54" s="114"/>
      <c r="U54" s="114"/>
      <c r="V54" s="114"/>
      <c r="W54" s="115"/>
      <c r="X54" s="115"/>
    </row>
    <row r="55" spans="1:24" x14ac:dyDescent="0.25">
      <c r="A55" s="109" t="s">
        <v>900</v>
      </c>
      <c r="B55" s="94" t="s">
        <v>915</v>
      </c>
      <c r="C55" s="94" t="s">
        <v>58</v>
      </c>
      <c r="D55" s="110"/>
      <c r="E55" s="12"/>
      <c r="F55" s="112"/>
      <c r="G55" s="12"/>
      <c r="H55" s="12"/>
      <c r="I55" s="113">
        <v>55</v>
      </c>
      <c r="J55" s="111"/>
      <c r="K55" s="114"/>
      <c r="L55" s="114"/>
      <c r="M55" s="114"/>
      <c r="N55" s="114"/>
      <c r="O55" s="114"/>
      <c r="P55" s="115"/>
      <c r="Q55" s="115"/>
      <c r="R55" s="114"/>
      <c r="S55" s="114"/>
      <c r="T55" s="114"/>
      <c r="U55" s="114"/>
      <c r="V55" s="114"/>
      <c r="W55" s="115"/>
      <c r="X55" s="115"/>
    </row>
    <row r="56" spans="1:24" x14ac:dyDescent="0.25">
      <c r="A56" s="109" t="s">
        <v>901</v>
      </c>
      <c r="B56" s="94" t="s">
        <v>916</v>
      </c>
      <c r="C56" s="94" t="s">
        <v>58</v>
      </c>
      <c r="D56" s="110"/>
      <c r="E56" s="12"/>
      <c r="F56" s="112"/>
      <c r="G56" s="12"/>
      <c r="H56" s="12"/>
      <c r="I56" s="113">
        <v>56</v>
      </c>
      <c r="J56" s="111"/>
      <c r="K56" s="114"/>
      <c r="L56" s="114"/>
      <c r="M56" s="114"/>
      <c r="N56" s="114"/>
      <c r="O56" s="114"/>
      <c r="P56" s="115"/>
      <c r="Q56" s="115"/>
      <c r="R56" s="114"/>
      <c r="S56" s="114"/>
      <c r="T56" s="114"/>
      <c r="U56" s="114"/>
      <c r="V56" s="114"/>
      <c r="W56" s="115"/>
      <c r="X56" s="115"/>
    </row>
    <row r="57" spans="1:24" x14ac:dyDescent="0.25">
      <c r="A57" s="109" t="s">
        <v>902</v>
      </c>
      <c r="B57" s="94" t="s">
        <v>917</v>
      </c>
      <c r="C57" s="94" t="s">
        <v>58</v>
      </c>
      <c r="D57" s="110"/>
      <c r="E57" s="12"/>
      <c r="F57" s="112"/>
      <c r="G57" s="12"/>
      <c r="H57" s="12"/>
      <c r="I57" s="113">
        <v>57</v>
      </c>
      <c r="J57" s="111"/>
      <c r="K57" s="114"/>
      <c r="L57" s="114"/>
      <c r="M57" s="114"/>
      <c r="N57" s="114"/>
      <c r="O57" s="114"/>
      <c r="P57" s="115"/>
      <c r="Q57" s="115"/>
      <c r="R57" s="114"/>
      <c r="S57" s="114"/>
      <c r="T57" s="114"/>
      <c r="U57" s="114"/>
      <c r="V57" s="114"/>
      <c r="W57" s="115"/>
      <c r="X57" s="115"/>
    </row>
    <row r="58" spans="1:24" x14ac:dyDescent="0.25">
      <c r="A58" s="109" t="s">
        <v>903</v>
      </c>
      <c r="B58" s="94" t="s">
        <v>918</v>
      </c>
      <c r="C58" s="94" t="s">
        <v>58</v>
      </c>
      <c r="D58" s="110"/>
      <c r="E58" s="12"/>
      <c r="F58" s="112"/>
      <c r="G58" s="12"/>
      <c r="H58" s="12"/>
      <c r="I58" s="113">
        <v>58</v>
      </c>
      <c r="J58" s="111"/>
      <c r="K58" s="114"/>
      <c r="L58" s="114"/>
      <c r="M58" s="114"/>
      <c r="N58" s="114"/>
      <c r="O58" s="114"/>
      <c r="P58" s="115"/>
      <c r="Q58" s="115"/>
      <c r="R58" s="114"/>
      <c r="S58" s="114"/>
      <c r="T58" s="114"/>
      <c r="U58" s="114"/>
      <c r="V58" s="114"/>
      <c r="W58" s="115"/>
      <c r="X58" s="115"/>
    </row>
    <row r="59" spans="1:24" x14ac:dyDescent="0.25">
      <c r="A59" s="109" t="s">
        <v>904</v>
      </c>
      <c r="B59" s="94" t="s">
        <v>919</v>
      </c>
      <c r="C59" s="94" t="s">
        <v>58</v>
      </c>
      <c r="D59" s="110"/>
      <c r="E59" s="12"/>
      <c r="F59" s="112"/>
      <c r="G59" s="12"/>
      <c r="H59" s="12"/>
      <c r="I59" s="113">
        <v>59</v>
      </c>
      <c r="J59" s="111"/>
      <c r="K59" s="114"/>
      <c r="L59" s="114"/>
      <c r="M59" s="114"/>
      <c r="N59" s="114"/>
      <c r="O59" s="114"/>
      <c r="P59" s="115"/>
      <c r="Q59" s="115"/>
      <c r="R59" s="114"/>
      <c r="S59" s="114"/>
      <c r="T59" s="114"/>
      <c r="U59" s="114"/>
      <c r="V59" s="114"/>
      <c r="W59" s="115"/>
      <c r="X59" s="115"/>
    </row>
    <row r="60" spans="1:24" x14ac:dyDescent="0.25">
      <c r="A60" s="109" t="s">
        <v>905</v>
      </c>
      <c r="B60" s="94" t="s">
        <v>920</v>
      </c>
      <c r="C60" s="94" t="s">
        <v>58</v>
      </c>
      <c r="D60" s="110"/>
      <c r="E60" s="12"/>
      <c r="F60" s="112"/>
      <c r="G60" s="12"/>
      <c r="H60" s="12"/>
      <c r="I60" s="113">
        <v>60</v>
      </c>
      <c r="J60" s="111"/>
      <c r="K60" s="114"/>
      <c r="L60" s="114"/>
      <c r="M60" s="114"/>
      <c r="N60" s="114"/>
      <c r="O60" s="114"/>
      <c r="P60" s="115"/>
      <c r="Q60" s="115"/>
      <c r="R60" s="114"/>
      <c r="S60" s="114"/>
      <c r="T60" s="114"/>
      <c r="U60" s="114"/>
      <c r="V60" s="114"/>
      <c r="W60" s="115"/>
      <c r="X60" s="115"/>
    </row>
    <row r="61" spans="1:24" x14ac:dyDescent="0.25">
      <c r="A61" s="109" t="s">
        <v>906</v>
      </c>
      <c r="B61" s="94" t="s">
        <v>921</v>
      </c>
      <c r="C61" s="94" t="s">
        <v>58</v>
      </c>
      <c r="D61" s="110"/>
      <c r="E61" s="12"/>
      <c r="F61" s="112"/>
      <c r="G61" s="12"/>
      <c r="H61" s="12"/>
      <c r="I61" s="113">
        <v>61</v>
      </c>
      <c r="J61" s="111"/>
      <c r="K61" s="114"/>
      <c r="L61" s="114"/>
      <c r="M61" s="114"/>
      <c r="N61" s="114"/>
      <c r="O61" s="114"/>
      <c r="P61" s="115"/>
      <c r="Q61" s="115"/>
      <c r="R61" s="114"/>
      <c r="S61" s="114"/>
      <c r="T61" s="114"/>
      <c r="U61" s="114"/>
      <c r="V61" s="114"/>
      <c r="W61" s="115"/>
      <c r="X61" s="115"/>
    </row>
    <row r="62" spans="1:24" x14ac:dyDescent="0.25">
      <c r="A62" s="109" t="s">
        <v>907</v>
      </c>
      <c r="B62" s="94" t="s">
        <v>922</v>
      </c>
      <c r="C62" s="94" t="s">
        <v>58</v>
      </c>
      <c r="D62" s="110"/>
      <c r="E62" s="12"/>
      <c r="F62" s="112"/>
      <c r="G62" s="12"/>
      <c r="H62" s="12"/>
      <c r="I62" s="113">
        <v>62</v>
      </c>
      <c r="J62" s="111"/>
      <c r="K62" s="114"/>
      <c r="L62" s="114"/>
      <c r="M62" s="114"/>
      <c r="N62" s="114"/>
      <c r="O62" s="114"/>
      <c r="P62" s="115"/>
      <c r="Q62" s="115"/>
      <c r="R62" s="114"/>
      <c r="S62" s="114"/>
      <c r="T62" s="114"/>
      <c r="U62" s="114"/>
      <c r="V62" s="114"/>
      <c r="W62" s="115"/>
      <c r="X62" s="115"/>
    </row>
    <row r="63" spans="1:24" x14ac:dyDescent="0.25">
      <c r="A63" s="109" t="s">
        <v>908</v>
      </c>
      <c r="B63" s="94" t="s">
        <v>911</v>
      </c>
      <c r="C63" s="94" t="s">
        <v>56</v>
      </c>
      <c r="D63" s="110"/>
      <c r="E63" s="12"/>
      <c r="F63" s="112"/>
      <c r="G63" s="12"/>
      <c r="H63" s="12"/>
      <c r="I63" s="113">
        <v>63</v>
      </c>
      <c r="J63" s="111"/>
      <c r="K63" s="114"/>
      <c r="L63" s="114"/>
      <c r="M63" s="114"/>
      <c r="N63" s="114"/>
      <c r="O63" s="114"/>
      <c r="P63" s="115"/>
      <c r="Q63" s="115"/>
      <c r="R63" s="114"/>
      <c r="S63" s="114"/>
      <c r="T63" s="114"/>
      <c r="U63" s="114"/>
      <c r="V63" s="114"/>
      <c r="W63" s="115"/>
      <c r="X63" s="115"/>
    </row>
    <row r="64" spans="1:24" x14ac:dyDescent="0.25">
      <c r="A64" s="109" t="s">
        <v>909</v>
      </c>
      <c r="B64" s="94" t="s">
        <v>912</v>
      </c>
      <c r="C64" s="94" t="s">
        <v>56</v>
      </c>
      <c r="D64" s="110"/>
      <c r="E64" s="12"/>
      <c r="F64" s="112"/>
      <c r="G64" s="12"/>
      <c r="H64" s="12"/>
      <c r="I64" s="113">
        <v>64</v>
      </c>
      <c r="J64" s="111"/>
      <c r="K64" s="114"/>
      <c r="L64" s="114"/>
      <c r="M64" s="114"/>
      <c r="N64" s="114"/>
      <c r="O64" s="114"/>
      <c r="P64" s="115"/>
      <c r="Q64" s="115"/>
      <c r="R64" s="114"/>
      <c r="S64" s="114"/>
      <c r="T64" s="114"/>
      <c r="U64" s="114"/>
      <c r="V64" s="114"/>
      <c r="W64" s="115"/>
      <c r="X64" s="115"/>
    </row>
    <row r="65" spans="1:24" x14ac:dyDescent="0.25">
      <c r="A65" s="109" t="s">
        <v>910</v>
      </c>
      <c r="B65" s="94" t="s">
        <v>913</v>
      </c>
      <c r="C65" s="94" t="s">
        <v>56</v>
      </c>
      <c r="D65" s="110"/>
      <c r="E65" s="12"/>
      <c r="F65" s="112"/>
      <c r="G65" s="12"/>
      <c r="H65" s="12"/>
      <c r="I65" s="113">
        <v>65</v>
      </c>
      <c r="J65" s="111"/>
      <c r="K65" s="114"/>
      <c r="L65" s="114"/>
      <c r="M65" s="114"/>
      <c r="N65" s="114"/>
      <c r="O65" s="114"/>
      <c r="P65" s="115"/>
      <c r="Q65" s="115"/>
      <c r="R65" s="114"/>
      <c r="S65" s="114"/>
      <c r="T65" s="114"/>
      <c r="U65" s="114"/>
      <c r="V65" s="114"/>
      <c r="W65" s="115"/>
      <c r="X65" s="115"/>
    </row>
    <row r="66" spans="1:24" x14ac:dyDescent="0.25">
      <c r="A66"/>
    </row>
    <row r="67" spans="1:24" x14ac:dyDescent="0.25">
      <c r="A67"/>
    </row>
    <row r="68" spans="1:24" x14ac:dyDescent="0.25">
      <c r="A68"/>
    </row>
    <row r="69" spans="1:24" x14ac:dyDescent="0.25">
      <c r="A69"/>
    </row>
    <row r="70" spans="1:24" x14ac:dyDescent="0.25">
      <c r="A70"/>
    </row>
    <row r="71" spans="1:24" x14ac:dyDescent="0.25">
      <c r="A71"/>
    </row>
    <row r="72" spans="1:24" x14ac:dyDescent="0.25">
      <c r="A72"/>
    </row>
    <row r="73" spans="1:24" x14ac:dyDescent="0.25">
      <c r="A73"/>
    </row>
    <row r="74" spans="1:24" x14ac:dyDescent="0.25">
      <c r="A74"/>
    </row>
    <row r="75" spans="1:24" x14ac:dyDescent="0.25">
      <c r="A75"/>
    </row>
    <row r="76" spans="1:24" x14ac:dyDescent="0.25">
      <c r="A76"/>
    </row>
    <row r="77" spans="1:24" x14ac:dyDescent="0.25">
      <c r="A77"/>
    </row>
    <row r="78" spans="1:24" x14ac:dyDescent="0.25">
      <c r="A78"/>
    </row>
    <row r="79" spans="1:24" x14ac:dyDescent="0.25">
      <c r="A79"/>
    </row>
    <row r="80" spans="1:24"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sheetData>
  <dataConsolidate/>
  <dataValidations count="8">
    <dataValidation allowBlank="1" showInputMessage="1" promptTitle="Group Vertex Color" prompt="To select a color to use for all vertices in the group, right-click and select Select Color on the right-click menu." sqref="B3:B65"/>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C65">
      <formula1>ValidGroupShapes</formula1>
    </dataValidation>
    <dataValidation allowBlank="1" showInputMessage="1" showErrorMessage="1" promptTitle="Group Name" prompt="Enter the name of the group." sqref="A3:A65"/>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E65">
      <formula1>ValidBooleansDefaultFalse</formula1>
    </dataValidation>
    <dataValidation allowBlank="1" sqref="K3:K65"/>
    <dataValidation allowBlank="1" showInputMessage="1" showErrorMessage="1" errorTitle="Invalid Group Collapsed" error="You have entered an unrecognized &quot;group collapsed.&quot;  Try selecting from the drop-down list instead." promptTitle="Group Label" prompt="Enter an optional group label." sqref="F3:F65"/>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65"/>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D65">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699"/>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ht="15" customHeight="1" x14ac:dyDescent="0.25">
      <c r="A1" s="11" t="s">
        <v>145</v>
      </c>
      <c r="B1" s="11" t="s">
        <v>5</v>
      </c>
      <c r="C1" s="11" t="s">
        <v>148</v>
      </c>
    </row>
    <row r="2" spans="1:3" x14ac:dyDescent="0.25">
      <c r="A2" s="93" t="s">
        <v>848</v>
      </c>
      <c r="B2" s="95" t="s">
        <v>671</v>
      </c>
      <c r="C2" s="93">
        <f>VLOOKUP(GroupVertices[[#This Row],[Vertex]], Vertices[], MATCH("ID", Vertices[#Headers], 0), FALSE)</f>
        <v>500</v>
      </c>
    </row>
    <row r="3" spans="1:3" x14ac:dyDescent="0.25">
      <c r="A3" s="93" t="s">
        <v>848</v>
      </c>
      <c r="B3" s="95" t="s">
        <v>672</v>
      </c>
      <c r="C3" s="93">
        <f>VLOOKUP(GroupVertices[[#This Row],[Vertex]], Vertices[], MATCH("ID", Vertices[#Headers], 0), FALSE)</f>
        <v>501</v>
      </c>
    </row>
    <row r="4" spans="1:3" x14ac:dyDescent="0.25">
      <c r="A4" s="93" t="s">
        <v>848</v>
      </c>
      <c r="B4" s="95" t="s">
        <v>770</v>
      </c>
      <c r="C4" s="93">
        <f>VLOOKUP(GroupVertices[[#This Row],[Vertex]], Vertices[], MATCH("ID", Vertices[#Headers], 0), FALSE)</f>
        <v>601</v>
      </c>
    </row>
    <row r="5" spans="1:3" x14ac:dyDescent="0.25">
      <c r="A5" s="93" t="s">
        <v>848</v>
      </c>
      <c r="B5" s="95" t="s">
        <v>177</v>
      </c>
      <c r="C5" s="93">
        <f>VLOOKUP(GroupVertices[[#This Row],[Vertex]], Vertices[], MATCH("ID", Vertices[#Headers], 0), FALSE)</f>
        <v>5</v>
      </c>
    </row>
    <row r="6" spans="1:3" x14ac:dyDescent="0.25">
      <c r="A6" s="93" t="s">
        <v>848</v>
      </c>
      <c r="B6" s="95" t="s">
        <v>520</v>
      </c>
      <c r="C6" s="93">
        <f>VLOOKUP(GroupVertices[[#This Row],[Vertex]], Vertices[], MATCH("ID", Vertices[#Headers], 0), FALSE)</f>
        <v>349</v>
      </c>
    </row>
    <row r="7" spans="1:3" x14ac:dyDescent="0.25">
      <c r="A7" s="93" t="s">
        <v>848</v>
      </c>
      <c r="B7" s="95" t="s">
        <v>580</v>
      </c>
      <c r="C7" s="93">
        <f>VLOOKUP(GroupVertices[[#This Row],[Vertex]], Vertices[], MATCH("ID", Vertices[#Headers], 0), FALSE)</f>
        <v>409</v>
      </c>
    </row>
    <row r="8" spans="1:3" x14ac:dyDescent="0.25">
      <c r="A8" s="93" t="s">
        <v>848</v>
      </c>
      <c r="B8" s="95" t="s">
        <v>779</v>
      </c>
      <c r="C8" s="93">
        <f>VLOOKUP(GroupVertices[[#This Row],[Vertex]], Vertices[], MATCH("ID", Vertices[#Headers], 0), FALSE)</f>
        <v>610</v>
      </c>
    </row>
    <row r="9" spans="1:3" x14ac:dyDescent="0.25">
      <c r="A9" s="93" t="s">
        <v>848</v>
      </c>
      <c r="B9" s="95" t="s">
        <v>469</v>
      </c>
      <c r="C9" s="93">
        <f>VLOOKUP(GroupVertices[[#This Row],[Vertex]], Vertices[], MATCH("ID", Vertices[#Headers], 0), FALSE)</f>
        <v>298</v>
      </c>
    </row>
    <row r="10" spans="1:3" x14ac:dyDescent="0.25">
      <c r="A10" s="93" t="s">
        <v>848</v>
      </c>
      <c r="B10" s="95" t="s">
        <v>706</v>
      </c>
      <c r="C10" s="93">
        <f>VLOOKUP(GroupVertices[[#This Row],[Vertex]], Vertices[], MATCH("ID", Vertices[#Headers], 0), FALSE)</f>
        <v>534</v>
      </c>
    </row>
    <row r="11" spans="1:3" x14ac:dyDescent="0.25">
      <c r="A11" s="93" t="s">
        <v>848</v>
      </c>
      <c r="B11" s="95" t="s">
        <v>643</v>
      </c>
      <c r="C11" s="93">
        <f>VLOOKUP(GroupVertices[[#This Row],[Vertex]], Vertices[], MATCH("ID", Vertices[#Headers], 0), FALSE)</f>
        <v>472</v>
      </c>
    </row>
    <row r="12" spans="1:3" x14ac:dyDescent="0.25">
      <c r="A12" s="93" t="s">
        <v>848</v>
      </c>
      <c r="B12" s="95" t="s">
        <v>644</v>
      </c>
      <c r="C12" s="93">
        <f>VLOOKUP(GroupVertices[[#This Row],[Vertex]], Vertices[], MATCH("ID", Vertices[#Headers], 0), FALSE)</f>
        <v>473</v>
      </c>
    </row>
    <row r="13" spans="1:3" x14ac:dyDescent="0.25">
      <c r="A13" s="93" t="s">
        <v>848</v>
      </c>
      <c r="B13" s="95" t="s">
        <v>585</v>
      </c>
      <c r="C13" s="93">
        <f>VLOOKUP(GroupVertices[[#This Row],[Vertex]], Vertices[], MATCH("ID", Vertices[#Headers], 0), FALSE)</f>
        <v>414</v>
      </c>
    </row>
    <row r="14" spans="1:3" x14ac:dyDescent="0.25">
      <c r="A14" s="93" t="s">
        <v>848</v>
      </c>
      <c r="B14" s="95" t="s">
        <v>407</v>
      </c>
      <c r="C14" s="93">
        <f>VLOOKUP(GroupVertices[[#This Row],[Vertex]], Vertices[], MATCH("ID", Vertices[#Headers], 0), FALSE)</f>
        <v>236</v>
      </c>
    </row>
    <row r="15" spans="1:3" x14ac:dyDescent="0.25">
      <c r="A15" s="93" t="s">
        <v>848</v>
      </c>
      <c r="B15" s="95" t="s">
        <v>409</v>
      </c>
      <c r="C15" s="93">
        <f>VLOOKUP(GroupVertices[[#This Row],[Vertex]], Vertices[], MATCH("ID", Vertices[#Headers], 0), FALSE)</f>
        <v>238</v>
      </c>
    </row>
    <row r="16" spans="1:3" x14ac:dyDescent="0.25">
      <c r="A16" s="93" t="s">
        <v>848</v>
      </c>
      <c r="B16" s="95" t="s">
        <v>408</v>
      </c>
      <c r="C16" s="93">
        <f>VLOOKUP(GroupVertices[[#This Row],[Vertex]], Vertices[], MATCH("ID", Vertices[#Headers], 0), FALSE)</f>
        <v>237</v>
      </c>
    </row>
    <row r="17" spans="1:3" x14ac:dyDescent="0.25">
      <c r="A17" s="93" t="s">
        <v>848</v>
      </c>
      <c r="B17" s="95" t="s">
        <v>809</v>
      </c>
      <c r="C17" s="93">
        <f>VLOOKUP(GroupVertices[[#This Row],[Vertex]], Vertices[], MATCH("ID", Vertices[#Headers], 0), FALSE)</f>
        <v>639</v>
      </c>
    </row>
    <row r="18" spans="1:3" x14ac:dyDescent="0.25">
      <c r="A18" s="93" t="s">
        <v>848</v>
      </c>
      <c r="B18" s="95" t="s">
        <v>738</v>
      </c>
      <c r="C18" s="93">
        <f>VLOOKUP(GroupVertices[[#This Row],[Vertex]], Vertices[], MATCH("ID", Vertices[#Headers], 0), FALSE)</f>
        <v>569</v>
      </c>
    </row>
    <row r="19" spans="1:3" x14ac:dyDescent="0.25">
      <c r="A19" s="93" t="s">
        <v>848</v>
      </c>
      <c r="B19" s="95" t="s">
        <v>737</v>
      </c>
      <c r="C19" s="93">
        <f>VLOOKUP(GroupVertices[[#This Row],[Vertex]], Vertices[], MATCH("ID", Vertices[#Headers], 0), FALSE)</f>
        <v>568</v>
      </c>
    </row>
    <row r="20" spans="1:3" x14ac:dyDescent="0.25">
      <c r="A20" s="93" t="s">
        <v>848</v>
      </c>
      <c r="B20" s="95" t="s">
        <v>768</v>
      </c>
      <c r="C20" s="93">
        <f>VLOOKUP(GroupVertices[[#This Row],[Vertex]], Vertices[], MATCH("ID", Vertices[#Headers], 0), FALSE)</f>
        <v>599</v>
      </c>
    </row>
    <row r="21" spans="1:3" x14ac:dyDescent="0.25">
      <c r="A21" s="93" t="s">
        <v>848</v>
      </c>
      <c r="B21" s="95" t="s">
        <v>739</v>
      </c>
      <c r="C21" s="93">
        <f>VLOOKUP(GroupVertices[[#This Row],[Vertex]], Vertices[], MATCH("ID", Vertices[#Headers], 0), FALSE)</f>
        <v>570</v>
      </c>
    </row>
    <row r="22" spans="1:3" x14ac:dyDescent="0.25">
      <c r="A22" s="93" t="s">
        <v>848</v>
      </c>
      <c r="B22" s="95" t="s">
        <v>701</v>
      </c>
      <c r="C22" s="93">
        <f>VLOOKUP(GroupVertices[[#This Row],[Vertex]], Vertices[], MATCH("ID", Vertices[#Headers], 0), FALSE)</f>
        <v>529</v>
      </c>
    </row>
    <row r="23" spans="1:3" x14ac:dyDescent="0.25">
      <c r="A23" s="93" t="s">
        <v>848</v>
      </c>
      <c r="B23" s="95" t="s">
        <v>702</v>
      </c>
      <c r="C23" s="93">
        <f>VLOOKUP(GroupVertices[[#This Row],[Vertex]], Vertices[], MATCH("ID", Vertices[#Headers], 0), FALSE)</f>
        <v>530</v>
      </c>
    </row>
    <row r="24" spans="1:3" x14ac:dyDescent="0.25">
      <c r="A24" s="93" t="s">
        <v>848</v>
      </c>
      <c r="B24" s="95" t="s">
        <v>691</v>
      </c>
      <c r="C24" s="93">
        <f>VLOOKUP(GroupVertices[[#This Row],[Vertex]], Vertices[], MATCH("ID", Vertices[#Headers], 0), FALSE)</f>
        <v>520</v>
      </c>
    </row>
    <row r="25" spans="1:3" x14ac:dyDescent="0.25">
      <c r="A25" s="93" t="s">
        <v>848</v>
      </c>
      <c r="B25" s="95" t="s">
        <v>771</v>
      </c>
      <c r="C25" s="93">
        <f>VLOOKUP(GroupVertices[[#This Row],[Vertex]], Vertices[], MATCH("ID", Vertices[#Headers], 0), FALSE)</f>
        <v>602</v>
      </c>
    </row>
    <row r="26" spans="1:3" x14ac:dyDescent="0.25">
      <c r="A26" s="93" t="s">
        <v>848</v>
      </c>
      <c r="B26" s="95" t="s">
        <v>245</v>
      </c>
      <c r="C26" s="93">
        <f>VLOOKUP(GroupVertices[[#This Row],[Vertex]], Vertices[], MATCH("ID", Vertices[#Headers], 0), FALSE)</f>
        <v>73</v>
      </c>
    </row>
    <row r="27" spans="1:3" x14ac:dyDescent="0.25">
      <c r="A27" s="93" t="s">
        <v>848</v>
      </c>
      <c r="B27" s="95" t="s">
        <v>246</v>
      </c>
      <c r="C27" s="93">
        <f>VLOOKUP(GroupVertices[[#This Row],[Vertex]], Vertices[], MATCH("ID", Vertices[#Headers], 0), FALSE)</f>
        <v>74</v>
      </c>
    </row>
    <row r="28" spans="1:3" x14ac:dyDescent="0.25">
      <c r="A28" s="93" t="s">
        <v>848</v>
      </c>
      <c r="B28" s="95" t="s">
        <v>247</v>
      </c>
      <c r="C28" s="93">
        <f>VLOOKUP(GroupVertices[[#This Row],[Vertex]], Vertices[], MATCH("ID", Vertices[#Headers], 0), FALSE)</f>
        <v>75</v>
      </c>
    </row>
    <row r="29" spans="1:3" x14ac:dyDescent="0.25">
      <c r="A29" s="93" t="s">
        <v>848</v>
      </c>
      <c r="B29" s="95" t="s">
        <v>248</v>
      </c>
      <c r="C29" s="93">
        <f>VLOOKUP(GroupVertices[[#This Row],[Vertex]], Vertices[], MATCH("ID", Vertices[#Headers], 0), FALSE)</f>
        <v>76</v>
      </c>
    </row>
    <row r="30" spans="1:3" x14ac:dyDescent="0.25">
      <c r="A30" s="93" t="s">
        <v>848</v>
      </c>
      <c r="B30" s="95" t="s">
        <v>249</v>
      </c>
      <c r="C30" s="93">
        <f>VLOOKUP(GroupVertices[[#This Row],[Vertex]], Vertices[], MATCH("ID", Vertices[#Headers], 0), FALSE)</f>
        <v>77</v>
      </c>
    </row>
    <row r="31" spans="1:3" x14ac:dyDescent="0.25">
      <c r="A31" s="93" t="s">
        <v>848</v>
      </c>
      <c r="B31" s="95" t="s">
        <v>646</v>
      </c>
      <c r="C31" s="93">
        <f>VLOOKUP(GroupVertices[[#This Row],[Vertex]], Vertices[], MATCH("ID", Vertices[#Headers], 0), FALSE)</f>
        <v>475</v>
      </c>
    </row>
    <row r="32" spans="1:3" x14ac:dyDescent="0.25">
      <c r="A32" s="93" t="s">
        <v>848</v>
      </c>
      <c r="B32" s="95" t="s">
        <v>479</v>
      </c>
      <c r="C32" s="93">
        <f>VLOOKUP(GroupVertices[[#This Row],[Vertex]], Vertices[], MATCH("ID", Vertices[#Headers], 0), FALSE)</f>
        <v>308</v>
      </c>
    </row>
    <row r="33" spans="1:3" x14ac:dyDescent="0.25">
      <c r="A33" s="93" t="s">
        <v>848</v>
      </c>
      <c r="B33" s="95" t="s">
        <v>480</v>
      </c>
      <c r="C33" s="93">
        <f>VLOOKUP(GroupVertices[[#This Row],[Vertex]], Vertices[], MATCH("ID", Vertices[#Headers], 0), FALSE)</f>
        <v>309</v>
      </c>
    </row>
    <row r="34" spans="1:3" x14ac:dyDescent="0.25">
      <c r="A34" s="93" t="s">
        <v>848</v>
      </c>
      <c r="B34" s="95" t="s">
        <v>481</v>
      </c>
      <c r="C34" s="93">
        <f>VLOOKUP(GroupVertices[[#This Row],[Vertex]], Vertices[], MATCH("ID", Vertices[#Headers], 0), FALSE)</f>
        <v>310</v>
      </c>
    </row>
    <row r="35" spans="1:3" x14ac:dyDescent="0.25">
      <c r="A35" s="93" t="s">
        <v>848</v>
      </c>
      <c r="B35" s="95" t="s">
        <v>250</v>
      </c>
      <c r="C35" s="93">
        <f>VLOOKUP(GroupVertices[[#This Row],[Vertex]], Vertices[], MATCH("ID", Vertices[#Headers], 0), FALSE)</f>
        <v>78</v>
      </c>
    </row>
    <row r="36" spans="1:3" x14ac:dyDescent="0.25">
      <c r="A36" s="93" t="s">
        <v>848</v>
      </c>
      <c r="B36" s="95" t="s">
        <v>645</v>
      </c>
      <c r="C36" s="93">
        <f>VLOOKUP(GroupVertices[[#This Row],[Vertex]], Vertices[], MATCH("ID", Vertices[#Headers], 0), FALSE)</f>
        <v>474</v>
      </c>
    </row>
    <row r="37" spans="1:3" x14ac:dyDescent="0.25">
      <c r="A37" s="93" t="s">
        <v>848</v>
      </c>
      <c r="B37" s="95" t="s">
        <v>837</v>
      </c>
      <c r="C37" s="93">
        <f>VLOOKUP(GroupVertices[[#This Row],[Vertex]], Vertices[], MATCH("ID", Vertices[#Headers], 0), FALSE)</f>
        <v>667</v>
      </c>
    </row>
    <row r="38" spans="1:3" x14ac:dyDescent="0.25">
      <c r="A38" s="93" t="s">
        <v>848</v>
      </c>
      <c r="B38" s="95" t="s">
        <v>838</v>
      </c>
      <c r="C38" s="93">
        <f>VLOOKUP(GroupVertices[[#This Row],[Vertex]], Vertices[], MATCH("ID", Vertices[#Headers], 0), FALSE)</f>
        <v>668</v>
      </c>
    </row>
    <row r="39" spans="1:3" x14ac:dyDescent="0.25">
      <c r="A39" s="93" t="s">
        <v>848</v>
      </c>
      <c r="B39" s="95" t="s">
        <v>647</v>
      </c>
      <c r="C39" s="93">
        <f>VLOOKUP(GroupVertices[[#This Row],[Vertex]], Vertices[], MATCH("ID", Vertices[#Headers], 0), FALSE)</f>
        <v>476</v>
      </c>
    </row>
    <row r="40" spans="1:3" x14ac:dyDescent="0.25">
      <c r="A40" s="93" t="s">
        <v>848</v>
      </c>
      <c r="B40" s="95" t="s">
        <v>648</v>
      </c>
      <c r="C40" s="93">
        <f>VLOOKUP(GroupVertices[[#This Row],[Vertex]], Vertices[], MATCH("ID", Vertices[#Headers], 0), FALSE)</f>
        <v>477</v>
      </c>
    </row>
    <row r="41" spans="1:3" x14ac:dyDescent="0.25">
      <c r="A41" s="93" t="s">
        <v>848</v>
      </c>
      <c r="B41" s="95" t="s">
        <v>375</v>
      </c>
      <c r="C41" s="93">
        <f>VLOOKUP(GroupVertices[[#This Row],[Vertex]], Vertices[], MATCH("ID", Vertices[#Headers], 0), FALSE)</f>
        <v>203</v>
      </c>
    </row>
    <row r="42" spans="1:3" x14ac:dyDescent="0.25">
      <c r="A42" s="93" t="s">
        <v>848</v>
      </c>
      <c r="B42" s="95" t="s">
        <v>761</v>
      </c>
      <c r="C42" s="93">
        <f>VLOOKUP(GroupVertices[[#This Row],[Vertex]], Vertices[], MATCH("ID", Vertices[#Headers], 0), FALSE)</f>
        <v>592</v>
      </c>
    </row>
    <row r="43" spans="1:3" x14ac:dyDescent="0.25">
      <c r="A43" s="93" t="s">
        <v>848</v>
      </c>
      <c r="B43" s="95" t="s">
        <v>819</v>
      </c>
      <c r="C43" s="93">
        <f>VLOOKUP(GroupVertices[[#This Row],[Vertex]], Vertices[], MATCH("ID", Vertices[#Headers], 0), FALSE)</f>
        <v>649</v>
      </c>
    </row>
    <row r="44" spans="1:3" x14ac:dyDescent="0.25">
      <c r="A44" s="93" t="s">
        <v>848</v>
      </c>
      <c r="B44" s="95" t="s">
        <v>820</v>
      </c>
      <c r="C44" s="93">
        <f>VLOOKUP(GroupVertices[[#This Row],[Vertex]], Vertices[], MATCH("ID", Vertices[#Headers], 0), FALSE)</f>
        <v>650</v>
      </c>
    </row>
    <row r="45" spans="1:3" x14ac:dyDescent="0.25">
      <c r="A45" s="93" t="s">
        <v>848</v>
      </c>
      <c r="B45" s="95" t="s">
        <v>834</v>
      </c>
      <c r="C45" s="93">
        <f>VLOOKUP(GroupVertices[[#This Row],[Vertex]], Vertices[], MATCH("ID", Vertices[#Headers], 0), FALSE)</f>
        <v>664</v>
      </c>
    </row>
    <row r="46" spans="1:3" x14ac:dyDescent="0.25">
      <c r="A46" s="93" t="s">
        <v>848</v>
      </c>
      <c r="B46" s="95" t="s">
        <v>677</v>
      </c>
      <c r="C46" s="93">
        <f>VLOOKUP(GroupVertices[[#This Row],[Vertex]], Vertices[], MATCH("ID", Vertices[#Headers], 0), FALSE)</f>
        <v>506</v>
      </c>
    </row>
    <row r="47" spans="1:3" x14ac:dyDescent="0.25">
      <c r="A47" s="93" t="s">
        <v>848</v>
      </c>
      <c r="B47" s="95" t="s">
        <v>670</v>
      </c>
      <c r="C47" s="93">
        <f>VLOOKUP(GroupVertices[[#This Row],[Vertex]], Vertices[], MATCH("ID", Vertices[#Headers], 0), FALSE)</f>
        <v>499</v>
      </c>
    </row>
    <row r="48" spans="1:3" x14ac:dyDescent="0.25">
      <c r="A48" s="93" t="s">
        <v>848</v>
      </c>
      <c r="B48" s="95" t="s">
        <v>688</v>
      </c>
      <c r="C48" s="93">
        <f>VLOOKUP(GroupVertices[[#This Row],[Vertex]], Vertices[], MATCH("ID", Vertices[#Headers], 0), FALSE)</f>
        <v>517</v>
      </c>
    </row>
    <row r="49" spans="1:3" x14ac:dyDescent="0.25">
      <c r="A49" s="93" t="s">
        <v>848</v>
      </c>
      <c r="B49" s="95" t="s">
        <v>713</v>
      </c>
      <c r="C49" s="93">
        <f>VLOOKUP(GroupVertices[[#This Row],[Vertex]], Vertices[], MATCH("ID", Vertices[#Headers], 0), FALSE)</f>
        <v>541</v>
      </c>
    </row>
    <row r="50" spans="1:3" x14ac:dyDescent="0.25">
      <c r="A50" s="93" t="s">
        <v>848</v>
      </c>
      <c r="B50" s="95" t="s">
        <v>374</v>
      </c>
      <c r="C50" s="93">
        <f>VLOOKUP(GroupVertices[[#This Row],[Vertex]], Vertices[], MATCH("ID", Vertices[#Headers], 0), FALSE)</f>
        <v>200</v>
      </c>
    </row>
    <row r="51" spans="1:3" x14ac:dyDescent="0.25">
      <c r="A51" s="93" t="s">
        <v>848</v>
      </c>
      <c r="B51" s="95" t="s">
        <v>372</v>
      </c>
      <c r="C51" s="93">
        <f>VLOOKUP(GroupVertices[[#This Row],[Vertex]], Vertices[], MATCH("ID", Vertices[#Headers], 0), FALSE)</f>
        <v>201</v>
      </c>
    </row>
    <row r="52" spans="1:3" x14ac:dyDescent="0.25">
      <c r="A52" s="93" t="s">
        <v>848</v>
      </c>
      <c r="B52" s="95" t="s">
        <v>524</v>
      </c>
      <c r="C52" s="93">
        <f>VLOOKUP(GroupVertices[[#This Row],[Vertex]], Vertices[], MATCH("ID", Vertices[#Headers], 0), FALSE)</f>
        <v>353</v>
      </c>
    </row>
    <row r="53" spans="1:3" x14ac:dyDescent="0.25">
      <c r="A53" s="93" t="s">
        <v>848</v>
      </c>
      <c r="B53" s="95" t="s">
        <v>716</v>
      </c>
      <c r="C53" s="93">
        <f>VLOOKUP(GroupVertices[[#This Row],[Vertex]], Vertices[], MATCH("ID", Vertices[#Headers], 0), FALSE)</f>
        <v>544</v>
      </c>
    </row>
    <row r="54" spans="1:3" x14ac:dyDescent="0.25">
      <c r="A54" s="93" t="s">
        <v>848</v>
      </c>
      <c r="B54" s="95" t="s">
        <v>717</v>
      </c>
      <c r="C54" s="93">
        <f>VLOOKUP(GroupVertices[[#This Row],[Vertex]], Vertices[], MATCH("ID", Vertices[#Headers], 0), FALSE)</f>
        <v>545</v>
      </c>
    </row>
    <row r="55" spans="1:3" x14ac:dyDescent="0.25">
      <c r="A55" s="93" t="s">
        <v>848</v>
      </c>
      <c r="B55" s="95" t="s">
        <v>373</v>
      </c>
      <c r="C55" s="93">
        <f>VLOOKUP(GroupVertices[[#This Row],[Vertex]], Vertices[], MATCH("ID", Vertices[#Headers], 0), FALSE)</f>
        <v>202</v>
      </c>
    </row>
    <row r="56" spans="1:3" x14ac:dyDescent="0.25">
      <c r="A56" s="93" t="s">
        <v>848</v>
      </c>
      <c r="B56" s="95" t="s">
        <v>747</v>
      </c>
      <c r="C56" s="93">
        <f>VLOOKUP(GroupVertices[[#This Row],[Vertex]], Vertices[], MATCH("ID", Vertices[#Headers], 0), FALSE)</f>
        <v>578</v>
      </c>
    </row>
    <row r="57" spans="1:3" x14ac:dyDescent="0.25">
      <c r="A57" s="93" t="s">
        <v>848</v>
      </c>
      <c r="B57" s="95" t="s">
        <v>330</v>
      </c>
      <c r="C57" s="93">
        <f>VLOOKUP(GroupVertices[[#This Row],[Vertex]], Vertices[], MATCH("ID", Vertices[#Headers], 0), FALSE)</f>
        <v>158</v>
      </c>
    </row>
    <row r="58" spans="1:3" x14ac:dyDescent="0.25">
      <c r="A58" s="93" t="s">
        <v>848</v>
      </c>
      <c r="B58" s="95" t="s">
        <v>525</v>
      </c>
      <c r="C58" s="93">
        <f>VLOOKUP(GroupVertices[[#This Row],[Vertex]], Vertices[], MATCH("ID", Vertices[#Headers], 0), FALSE)</f>
        <v>354</v>
      </c>
    </row>
    <row r="59" spans="1:3" x14ac:dyDescent="0.25">
      <c r="A59" s="93" t="s">
        <v>848</v>
      </c>
      <c r="B59" s="95" t="s">
        <v>619</v>
      </c>
      <c r="C59" s="93">
        <f>VLOOKUP(GroupVertices[[#This Row],[Vertex]], Vertices[], MATCH("ID", Vertices[#Headers], 0), FALSE)</f>
        <v>448</v>
      </c>
    </row>
    <row r="60" spans="1:3" x14ac:dyDescent="0.25">
      <c r="A60" s="93" t="s">
        <v>848</v>
      </c>
      <c r="B60" s="95" t="s">
        <v>618</v>
      </c>
      <c r="C60" s="93">
        <f>VLOOKUP(GroupVertices[[#This Row],[Vertex]], Vertices[], MATCH("ID", Vertices[#Headers], 0), FALSE)</f>
        <v>447</v>
      </c>
    </row>
    <row r="61" spans="1:3" x14ac:dyDescent="0.25">
      <c r="A61" s="93" t="s">
        <v>848</v>
      </c>
      <c r="B61" s="95" t="s">
        <v>775</v>
      </c>
      <c r="C61" s="93">
        <f>VLOOKUP(GroupVertices[[#This Row],[Vertex]], Vertices[], MATCH("ID", Vertices[#Headers], 0), FALSE)</f>
        <v>606</v>
      </c>
    </row>
    <row r="62" spans="1:3" x14ac:dyDescent="0.25">
      <c r="A62" s="93" t="s">
        <v>848</v>
      </c>
      <c r="B62" s="95" t="s">
        <v>286</v>
      </c>
      <c r="C62" s="93">
        <f>VLOOKUP(GroupVertices[[#This Row],[Vertex]], Vertices[], MATCH("ID", Vertices[#Headers], 0), FALSE)</f>
        <v>114</v>
      </c>
    </row>
    <row r="63" spans="1:3" x14ac:dyDescent="0.25">
      <c r="A63" s="93" t="s">
        <v>848</v>
      </c>
      <c r="B63" s="95" t="s">
        <v>287</v>
      </c>
      <c r="C63" s="93">
        <f>VLOOKUP(GroupVertices[[#This Row],[Vertex]], Vertices[], MATCH("ID", Vertices[#Headers], 0), FALSE)</f>
        <v>115</v>
      </c>
    </row>
    <row r="64" spans="1:3" x14ac:dyDescent="0.25">
      <c r="A64" s="93" t="s">
        <v>848</v>
      </c>
      <c r="B64" s="95" t="s">
        <v>325</v>
      </c>
      <c r="C64" s="93">
        <f>VLOOKUP(GroupVertices[[#This Row],[Vertex]], Vertices[], MATCH("ID", Vertices[#Headers], 0), FALSE)</f>
        <v>153</v>
      </c>
    </row>
    <row r="65" spans="1:3" x14ac:dyDescent="0.25">
      <c r="A65" s="93" t="s">
        <v>848</v>
      </c>
      <c r="B65" s="95" t="s">
        <v>759</v>
      </c>
      <c r="C65" s="93">
        <f>VLOOKUP(GroupVertices[[#This Row],[Vertex]], Vertices[], MATCH("ID", Vertices[#Headers], 0), FALSE)</f>
        <v>590</v>
      </c>
    </row>
    <row r="66" spans="1:3" x14ac:dyDescent="0.25">
      <c r="A66" s="93" t="s">
        <v>848</v>
      </c>
      <c r="B66" s="95" t="s">
        <v>542</v>
      </c>
      <c r="C66" s="93">
        <f>VLOOKUP(GroupVertices[[#This Row],[Vertex]], Vertices[], MATCH("ID", Vertices[#Headers], 0), FALSE)</f>
        <v>371</v>
      </c>
    </row>
    <row r="67" spans="1:3" x14ac:dyDescent="0.25">
      <c r="A67" s="93" t="s">
        <v>848</v>
      </c>
      <c r="B67" s="95" t="s">
        <v>543</v>
      </c>
      <c r="C67" s="93">
        <f>VLOOKUP(GroupVertices[[#This Row],[Vertex]], Vertices[], MATCH("ID", Vertices[#Headers], 0), FALSE)</f>
        <v>372</v>
      </c>
    </row>
    <row r="68" spans="1:3" x14ac:dyDescent="0.25">
      <c r="A68" s="93" t="s">
        <v>848</v>
      </c>
      <c r="B68" s="95" t="s">
        <v>663</v>
      </c>
      <c r="C68" s="93">
        <f>VLOOKUP(GroupVertices[[#This Row],[Vertex]], Vertices[], MATCH("ID", Vertices[#Headers], 0), FALSE)</f>
        <v>492</v>
      </c>
    </row>
    <row r="69" spans="1:3" x14ac:dyDescent="0.25">
      <c r="A69" s="93" t="s">
        <v>848</v>
      </c>
      <c r="B69" s="95" t="s">
        <v>723</v>
      </c>
      <c r="C69" s="93">
        <f>VLOOKUP(GroupVertices[[#This Row],[Vertex]], Vertices[], MATCH("ID", Vertices[#Headers], 0), FALSE)</f>
        <v>553</v>
      </c>
    </row>
    <row r="70" spans="1:3" x14ac:dyDescent="0.25">
      <c r="A70" s="93" t="s">
        <v>848</v>
      </c>
      <c r="B70" s="95" t="s">
        <v>722</v>
      </c>
      <c r="C70" s="93">
        <f>VLOOKUP(GroupVertices[[#This Row],[Vertex]], Vertices[], MATCH("ID", Vertices[#Headers], 0), FALSE)</f>
        <v>552</v>
      </c>
    </row>
    <row r="71" spans="1:3" x14ac:dyDescent="0.25">
      <c r="A71" s="93" t="s">
        <v>848</v>
      </c>
      <c r="B71" s="95" t="s">
        <v>624</v>
      </c>
      <c r="C71" s="93">
        <f>VLOOKUP(GroupVertices[[#This Row],[Vertex]], Vertices[], MATCH("ID", Vertices[#Headers], 0), FALSE)</f>
        <v>453</v>
      </c>
    </row>
    <row r="72" spans="1:3" x14ac:dyDescent="0.25">
      <c r="A72" s="93" t="s">
        <v>848</v>
      </c>
      <c r="B72" s="95" t="s">
        <v>625</v>
      </c>
      <c r="C72" s="93">
        <f>VLOOKUP(GroupVertices[[#This Row],[Vertex]], Vertices[], MATCH("ID", Vertices[#Headers], 0), FALSE)</f>
        <v>454</v>
      </c>
    </row>
    <row r="73" spans="1:3" x14ac:dyDescent="0.25">
      <c r="A73" s="93" t="s">
        <v>848</v>
      </c>
      <c r="B73" s="95" t="s">
        <v>668</v>
      </c>
      <c r="C73" s="93">
        <f>VLOOKUP(GroupVertices[[#This Row],[Vertex]], Vertices[], MATCH("ID", Vertices[#Headers], 0), FALSE)</f>
        <v>497</v>
      </c>
    </row>
    <row r="74" spans="1:3" x14ac:dyDescent="0.25">
      <c r="A74" s="93" t="s">
        <v>848</v>
      </c>
      <c r="B74" s="95" t="s">
        <v>669</v>
      </c>
      <c r="C74" s="93">
        <f>VLOOKUP(GroupVertices[[#This Row],[Vertex]], Vertices[], MATCH("ID", Vertices[#Headers], 0), FALSE)</f>
        <v>498</v>
      </c>
    </row>
    <row r="75" spans="1:3" x14ac:dyDescent="0.25">
      <c r="A75" s="93" t="s">
        <v>848</v>
      </c>
      <c r="B75" s="95" t="s">
        <v>303</v>
      </c>
      <c r="C75" s="93">
        <f>VLOOKUP(GroupVertices[[#This Row],[Vertex]], Vertices[], MATCH("ID", Vertices[#Headers], 0), FALSE)</f>
        <v>131</v>
      </c>
    </row>
    <row r="76" spans="1:3" x14ac:dyDescent="0.25">
      <c r="A76" s="93" t="s">
        <v>848</v>
      </c>
      <c r="B76" s="95" t="s">
        <v>253</v>
      </c>
      <c r="C76" s="93">
        <f>VLOOKUP(GroupVertices[[#This Row],[Vertex]], Vertices[], MATCH("ID", Vertices[#Headers], 0), FALSE)</f>
        <v>81</v>
      </c>
    </row>
    <row r="77" spans="1:3" x14ac:dyDescent="0.25">
      <c r="A77" s="93" t="s">
        <v>848</v>
      </c>
      <c r="B77" s="95" t="s">
        <v>724</v>
      </c>
      <c r="C77" s="93">
        <f>VLOOKUP(GroupVertices[[#This Row],[Vertex]], Vertices[], MATCH("ID", Vertices[#Headers], 0), FALSE)</f>
        <v>554</v>
      </c>
    </row>
    <row r="78" spans="1:3" x14ac:dyDescent="0.25">
      <c r="A78" s="93" t="s">
        <v>848</v>
      </c>
      <c r="B78" s="95" t="s">
        <v>705</v>
      </c>
      <c r="C78" s="93">
        <f>VLOOKUP(GroupVertices[[#This Row],[Vertex]], Vertices[], MATCH("ID", Vertices[#Headers], 0), FALSE)</f>
        <v>533</v>
      </c>
    </row>
    <row r="79" spans="1:3" x14ac:dyDescent="0.25">
      <c r="A79" s="93" t="s">
        <v>848</v>
      </c>
      <c r="B79" s="95" t="s">
        <v>790</v>
      </c>
      <c r="C79" s="93">
        <f>VLOOKUP(GroupVertices[[#This Row],[Vertex]], Vertices[], MATCH("ID", Vertices[#Headers], 0), FALSE)</f>
        <v>549</v>
      </c>
    </row>
    <row r="80" spans="1:3" x14ac:dyDescent="0.25">
      <c r="A80" s="93" t="s">
        <v>848</v>
      </c>
      <c r="B80" s="95" t="s">
        <v>491</v>
      </c>
      <c r="C80" s="93">
        <f>VLOOKUP(GroupVertices[[#This Row],[Vertex]], Vertices[], MATCH("ID", Vertices[#Headers], 0), FALSE)</f>
        <v>320</v>
      </c>
    </row>
    <row r="81" spans="1:3" x14ac:dyDescent="0.25">
      <c r="A81" s="93" t="s">
        <v>848</v>
      </c>
      <c r="B81" s="95" t="s">
        <v>496</v>
      </c>
      <c r="C81" s="93">
        <f>VLOOKUP(GroupVertices[[#This Row],[Vertex]], Vertices[], MATCH("ID", Vertices[#Headers], 0), FALSE)</f>
        <v>325</v>
      </c>
    </row>
    <row r="82" spans="1:3" x14ac:dyDescent="0.25">
      <c r="A82" s="93" t="s">
        <v>848</v>
      </c>
      <c r="B82" s="95" t="s">
        <v>546</v>
      </c>
      <c r="C82" s="93">
        <f>VLOOKUP(GroupVertices[[#This Row],[Vertex]], Vertices[], MATCH("ID", Vertices[#Headers], 0), FALSE)</f>
        <v>375</v>
      </c>
    </row>
    <row r="83" spans="1:3" x14ac:dyDescent="0.25">
      <c r="A83" s="93" t="s">
        <v>848</v>
      </c>
      <c r="B83" s="95" t="s">
        <v>562</v>
      </c>
      <c r="C83" s="93">
        <f>VLOOKUP(GroupVertices[[#This Row],[Vertex]], Vertices[], MATCH("ID", Vertices[#Headers], 0), FALSE)</f>
        <v>391</v>
      </c>
    </row>
    <row r="84" spans="1:3" x14ac:dyDescent="0.25">
      <c r="A84" s="93" t="s">
        <v>848</v>
      </c>
      <c r="B84" s="95" t="s">
        <v>632</v>
      </c>
      <c r="C84" s="93">
        <f>VLOOKUP(GroupVertices[[#This Row],[Vertex]], Vertices[], MATCH("ID", Vertices[#Headers], 0), FALSE)</f>
        <v>461</v>
      </c>
    </row>
    <row r="85" spans="1:3" x14ac:dyDescent="0.25">
      <c r="A85" s="93" t="s">
        <v>848</v>
      </c>
      <c r="B85" s="95" t="s">
        <v>633</v>
      </c>
      <c r="C85" s="93">
        <f>VLOOKUP(GroupVertices[[#This Row],[Vertex]], Vertices[], MATCH("ID", Vertices[#Headers], 0), FALSE)</f>
        <v>462</v>
      </c>
    </row>
    <row r="86" spans="1:3" x14ac:dyDescent="0.25">
      <c r="A86" s="93" t="s">
        <v>848</v>
      </c>
      <c r="B86" s="95" t="s">
        <v>803</v>
      </c>
      <c r="C86" s="93">
        <f>VLOOKUP(GroupVertices[[#This Row],[Vertex]], Vertices[], MATCH("ID", Vertices[#Headers], 0), FALSE)</f>
        <v>633</v>
      </c>
    </row>
    <row r="87" spans="1:3" x14ac:dyDescent="0.25">
      <c r="A87" s="93" t="s">
        <v>848</v>
      </c>
      <c r="B87" s="95" t="s">
        <v>493</v>
      </c>
      <c r="C87" s="93">
        <f>VLOOKUP(GroupVertices[[#This Row],[Vertex]], Vertices[], MATCH("ID", Vertices[#Headers], 0), FALSE)</f>
        <v>322</v>
      </c>
    </row>
    <row r="88" spans="1:3" x14ac:dyDescent="0.25">
      <c r="A88" s="93" t="s">
        <v>848</v>
      </c>
      <c r="B88" s="95" t="s">
        <v>494</v>
      </c>
      <c r="C88" s="93">
        <f>VLOOKUP(GroupVertices[[#This Row],[Vertex]], Vertices[], MATCH("ID", Vertices[#Headers], 0), FALSE)</f>
        <v>323</v>
      </c>
    </row>
    <row r="89" spans="1:3" x14ac:dyDescent="0.25">
      <c r="A89" s="93" t="s">
        <v>848</v>
      </c>
      <c r="B89" s="95" t="s">
        <v>642</v>
      </c>
      <c r="C89" s="93">
        <f>VLOOKUP(GroupVertices[[#This Row],[Vertex]], Vertices[], MATCH("ID", Vertices[#Headers], 0), FALSE)</f>
        <v>471</v>
      </c>
    </row>
    <row r="90" spans="1:3" x14ac:dyDescent="0.25">
      <c r="A90" s="93" t="s">
        <v>848</v>
      </c>
      <c r="B90" s="95" t="s">
        <v>320</v>
      </c>
      <c r="C90" s="93">
        <f>VLOOKUP(GroupVertices[[#This Row],[Vertex]], Vertices[], MATCH("ID", Vertices[#Headers], 0), FALSE)</f>
        <v>148</v>
      </c>
    </row>
    <row r="91" spans="1:3" x14ac:dyDescent="0.25">
      <c r="A91" s="93" t="s">
        <v>848</v>
      </c>
      <c r="B91" s="95" t="s">
        <v>321</v>
      </c>
      <c r="C91" s="93">
        <f>VLOOKUP(GroupVertices[[#This Row],[Vertex]], Vertices[], MATCH("ID", Vertices[#Headers], 0), FALSE)</f>
        <v>149</v>
      </c>
    </row>
    <row r="92" spans="1:3" x14ac:dyDescent="0.25">
      <c r="A92" s="93" t="s">
        <v>848</v>
      </c>
      <c r="B92" s="95" t="s">
        <v>329</v>
      </c>
      <c r="C92" s="93">
        <f>VLOOKUP(GroupVertices[[#This Row],[Vertex]], Vertices[], MATCH("ID", Vertices[#Headers], 0), FALSE)</f>
        <v>157</v>
      </c>
    </row>
    <row r="93" spans="1:3" x14ac:dyDescent="0.25">
      <c r="A93" s="93" t="s">
        <v>848</v>
      </c>
      <c r="B93" s="95" t="s">
        <v>808</v>
      </c>
      <c r="C93" s="93">
        <f>VLOOKUP(GroupVertices[[#This Row],[Vertex]], Vertices[], MATCH("ID", Vertices[#Headers], 0), FALSE)</f>
        <v>638</v>
      </c>
    </row>
    <row r="94" spans="1:3" x14ac:dyDescent="0.25">
      <c r="A94" s="93" t="s">
        <v>848</v>
      </c>
      <c r="B94" s="95" t="s">
        <v>400</v>
      </c>
      <c r="C94" s="93">
        <f>VLOOKUP(GroupVertices[[#This Row],[Vertex]], Vertices[], MATCH("ID", Vertices[#Headers], 0), FALSE)</f>
        <v>229</v>
      </c>
    </row>
    <row r="95" spans="1:3" x14ac:dyDescent="0.25">
      <c r="A95" s="93" t="s">
        <v>848</v>
      </c>
      <c r="B95" s="95" t="s">
        <v>401</v>
      </c>
      <c r="C95" s="93">
        <f>VLOOKUP(GroupVertices[[#This Row],[Vertex]], Vertices[], MATCH("ID", Vertices[#Headers], 0), FALSE)</f>
        <v>230</v>
      </c>
    </row>
    <row r="96" spans="1:3" x14ac:dyDescent="0.25">
      <c r="A96" s="93" t="s">
        <v>848</v>
      </c>
      <c r="B96" s="95" t="s">
        <v>251</v>
      </c>
      <c r="C96" s="93">
        <f>VLOOKUP(GroupVertices[[#This Row],[Vertex]], Vertices[], MATCH("ID", Vertices[#Headers], 0), FALSE)</f>
        <v>79</v>
      </c>
    </row>
    <row r="97" spans="1:3" x14ac:dyDescent="0.25">
      <c r="A97" s="93" t="s">
        <v>848</v>
      </c>
      <c r="B97" s="95" t="s">
        <v>521</v>
      </c>
      <c r="C97" s="93">
        <f>VLOOKUP(GroupVertices[[#This Row],[Vertex]], Vertices[], MATCH("ID", Vertices[#Headers], 0), FALSE)</f>
        <v>350</v>
      </c>
    </row>
    <row r="98" spans="1:3" x14ac:dyDescent="0.25">
      <c r="A98" s="93" t="s">
        <v>848</v>
      </c>
      <c r="B98" s="95" t="s">
        <v>540</v>
      </c>
      <c r="C98" s="93">
        <f>VLOOKUP(GroupVertices[[#This Row],[Vertex]], Vertices[], MATCH("ID", Vertices[#Headers], 0), FALSE)</f>
        <v>369</v>
      </c>
    </row>
    <row r="99" spans="1:3" x14ac:dyDescent="0.25">
      <c r="A99" s="93" t="s">
        <v>848</v>
      </c>
      <c r="B99" s="95" t="s">
        <v>754</v>
      </c>
      <c r="C99" s="93">
        <f>VLOOKUP(GroupVertices[[#This Row],[Vertex]], Vertices[], MATCH("ID", Vertices[#Headers], 0), FALSE)</f>
        <v>585</v>
      </c>
    </row>
    <row r="100" spans="1:3" x14ac:dyDescent="0.25">
      <c r="A100" s="93" t="s">
        <v>848</v>
      </c>
      <c r="B100" s="95" t="s">
        <v>393</v>
      </c>
      <c r="C100" s="93">
        <f>VLOOKUP(GroupVertices[[#This Row],[Vertex]], Vertices[], MATCH("ID", Vertices[#Headers], 0), FALSE)</f>
        <v>221</v>
      </c>
    </row>
    <row r="101" spans="1:3" x14ac:dyDescent="0.25">
      <c r="A101" s="93" t="s">
        <v>848</v>
      </c>
      <c r="B101" s="95" t="s">
        <v>394</v>
      </c>
      <c r="C101" s="93">
        <f>VLOOKUP(GroupVertices[[#This Row],[Vertex]], Vertices[], MATCH("ID", Vertices[#Headers], 0), FALSE)</f>
        <v>222</v>
      </c>
    </row>
    <row r="102" spans="1:3" x14ac:dyDescent="0.25">
      <c r="A102" s="93" t="s">
        <v>848</v>
      </c>
      <c r="B102" s="95" t="s">
        <v>315</v>
      </c>
      <c r="C102" s="93">
        <f>VLOOKUP(GroupVertices[[#This Row],[Vertex]], Vertices[], MATCH("ID", Vertices[#Headers], 0), FALSE)</f>
        <v>143</v>
      </c>
    </row>
    <row r="103" spans="1:3" x14ac:dyDescent="0.25">
      <c r="A103" s="93" t="s">
        <v>848</v>
      </c>
      <c r="B103" s="95" t="s">
        <v>613</v>
      </c>
      <c r="C103" s="93">
        <f>VLOOKUP(GroupVertices[[#This Row],[Vertex]], Vertices[], MATCH("ID", Vertices[#Headers], 0), FALSE)</f>
        <v>442</v>
      </c>
    </row>
    <row r="104" spans="1:3" x14ac:dyDescent="0.25">
      <c r="A104" s="93" t="s">
        <v>848</v>
      </c>
      <c r="B104" s="95" t="s">
        <v>795</v>
      </c>
      <c r="C104" s="93">
        <f>VLOOKUP(GroupVertices[[#This Row],[Vertex]], Vertices[], MATCH("ID", Vertices[#Headers], 0), FALSE)</f>
        <v>625</v>
      </c>
    </row>
    <row r="105" spans="1:3" x14ac:dyDescent="0.25">
      <c r="A105" s="93" t="s">
        <v>848</v>
      </c>
      <c r="B105" s="95" t="s">
        <v>749</v>
      </c>
      <c r="C105" s="93">
        <f>VLOOKUP(GroupVertices[[#This Row],[Vertex]], Vertices[], MATCH("ID", Vertices[#Headers], 0), FALSE)</f>
        <v>580</v>
      </c>
    </row>
    <row r="106" spans="1:3" x14ac:dyDescent="0.25">
      <c r="A106" s="93" t="s">
        <v>848</v>
      </c>
      <c r="B106" s="95" t="s">
        <v>581</v>
      </c>
      <c r="C106" s="93">
        <f>VLOOKUP(GroupVertices[[#This Row],[Vertex]], Vertices[], MATCH("ID", Vertices[#Headers], 0), FALSE)</f>
        <v>410</v>
      </c>
    </row>
    <row r="107" spans="1:3" x14ac:dyDescent="0.25">
      <c r="A107" s="93" t="s">
        <v>848</v>
      </c>
      <c r="B107" s="95" t="s">
        <v>242</v>
      </c>
      <c r="C107" s="93">
        <f>VLOOKUP(GroupVertices[[#This Row],[Vertex]], Vertices[], MATCH("ID", Vertices[#Headers], 0), FALSE)</f>
        <v>70</v>
      </c>
    </row>
    <row r="108" spans="1:3" x14ac:dyDescent="0.25">
      <c r="A108" s="93" t="s">
        <v>848</v>
      </c>
      <c r="B108" s="95" t="s">
        <v>240</v>
      </c>
      <c r="C108" s="93">
        <f>VLOOKUP(GroupVertices[[#This Row],[Vertex]], Vertices[], MATCH("ID", Vertices[#Headers], 0), FALSE)</f>
        <v>68</v>
      </c>
    </row>
    <row r="109" spans="1:3" x14ac:dyDescent="0.25">
      <c r="A109" s="93" t="s">
        <v>848</v>
      </c>
      <c r="B109" s="95" t="s">
        <v>507</v>
      </c>
      <c r="C109" s="93">
        <f>VLOOKUP(GroupVertices[[#This Row],[Vertex]], Vertices[], MATCH("ID", Vertices[#Headers], 0), FALSE)</f>
        <v>336</v>
      </c>
    </row>
    <row r="110" spans="1:3" x14ac:dyDescent="0.25">
      <c r="A110" s="93" t="s">
        <v>848</v>
      </c>
      <c r="B110" s="95" t="s">
        <v>508</v>
      </c>
      <c r="C110" s="93">
        <f>VLOOKUP(GroupVertices[[#This Row],[Vertex]], Vertices[], MATCH("ID", Vertices[#Headers], 0), FALSE)</f>
        <v>337</v>
      </c>
    </row>
    <row r="111" spans="1:3" x14ac:dyDescent="0.25">
      <c r="A111" s="93" t="s">
        <v>848</v>
      </c>
      <c r="B111" s="95" t="s">
        <v>509</v>
      </c>
      <c r="C111" s="93">
        <f>VLOOKUP(GroupVertices[[#This Row],[Vertex]], Vertices[], MATCH("ID", Vertices[#Headers], 0), FALSE)</f>
        <v>338</v>
      </c>
    </row>
    <row r="112" spans="1:3" x14ac:dyDescent="0.25">
      <c r="A112" s="93" t="s">
        <v>848</v>
      </c>
      <c r="B112" s="95" t="s">
        <v>510</v>
      </c>
      <c r="C112" s="93">
        <f>VLOOKUP(GroupVertices[[#This Row],[Vertex]], Vertices[], MATCH("ID", Vertices[#Headers], 0), FALSE)</f>
        <v>339</v>
      </c>
    </row>
    <row r="113" spans="1:3" x14ac:dyDescent="0.25">
      <c r="A113" s="93" t="s">
        <v>848</v>
      </c>
      <c r="B113" s="95" t="s">
        <v>288</v>
      </c>
      <c r="C113" s="93">
        <f>VLOOKUP(GroupVertices[[#This Row],[Vertex]], Vertices[], MATCH("ID", Vertices[#Headers], 0), FALSE)</f>
        <v>116</v>
      </c>
    </row>
    <row r="114" spans="1:3" x14ac:dyDescent="0.25">
      <c r="A114" s="93" t="s">
        <v>848</v>
      </c>
      <c r="B114" s="95" t="s">
        <v>289</v>
      </c>
      <c r="C114" s="93">
        <f>VLOOKUP(GroupVertices[[#This Row],[Vertex]], Vertices[], MATCH("ID", Vertices[#Headers], 0), FALSE)</f>
        <v>117</v>
      </c>
    </row>
    <row r="115" spans="1:3" x14ac:dyDescent="0.25">
      <c r="A115" s="93" t="s">
        <v>848</v>
      </c>
      <c r="B115" s="95" t="s">
        <v>432</v>
      </c>
      <c r="C115" s="93">
        <f>VLOOKUP(GroupVertices[[#This Row],[Vertex]], Vertices[], MATCH("ID", Vertices[#Headers], 0), FALSE)</f>
        <v>261</v>
      </c>
    </row>
    <row r="116" spans="1:3" x14ac:dyDescent="0.25">
      <c r="A116" s="93" t="s">
        <v>848</v>
      </c>
      <c r="B116" s="95" t="s">
        <v>241</v>
      </c>
      <c r="C116" s="93">
        <f>VLOOKUP(GroupVertices[[#This Row],[Vertex]], Vertices[], MATCH("ID", Vertices[#Headers], 0), FALSE)</f>
        <v>69</v>
      </c>
    </row>
    <row r="117" spans="1:3" x14ac:dyDescent="0.25">
      <c r="A117" s="93" t="s">
        <v>848</v>
      </c>
      <c r="B117" s="95" t="s">
        <v>275</v>
      </c>
      <c r="C117" s="93">
        <f>VLOOKUP(GroupVertices[[#This Row],[Vertex]], Vertices[], MATCH("ID", Vertices[#Headers], 0), FALSE)</f>
        <v>103</v>
      </c>
    </row>
    <row r="118" spans="1:3" x14ac:dyDescent="0.25">
      <c r="A118" s="93" t="s">
        <v>848</v>
      </c>
      <c r="B118" s="95" t="s">
        <v>276</v>
      </c>
      <c r="C118" s="93">
        <f>VLOOKUP(GroupVertices[[#This Row],[Vertex]], Vertices[], MATCH("ID", Vertices[#Headers], 0), FALSE)</f>
        <v>104</v>
      </c>
    </row>
    <row r="119" spans="1:3" x14ac:dyDescent="0.25">
      <c r="A119" s="93" t="s">
        <v>848</v>
      </c>
      <c r="B119" s="95" t="s">
        <v>591</v>
      </c>
      <c r="C119" s="93">
        <f>VLOOKUP(GroupVertices[[#This Row],[Vertex]], Vertices[], MATCH("ID", Vertices[#Headers], 0), FALSE)</f>
        <v>420</v>
      </c>
    </row>
    <row r="120" spans="1:3" x14ac:dyDescent="0.25">
      <c r="A120" s="93" t="s">
        <v>848</v>
      </c>
      <c r="B120" s="95" t="s">
        <v>178</v>
      </c>
      <c r="C120" s="93">
        <f>VLOOKUP(GroupVertices[[#This Row],[Vertex]], Vertices[], MATCH("ID", Vertices[#Headers], 0), FALSE)</f>
        <v>6</v>
      </c>
    </row>
    <row r="121" spans="1:3" x14ac:dyDescent="0.25">
      <c r="A121" s="93" t="s">
        <v>848</v>
      </c>
      <c r="B121" s="95" t="s">
        <v>176</v>
      </c>
      <c r="C121" s="93">
        <f>VLOOKUP(GroupVertices[[#This Row],[Vertex]], Vertices[], MATCH("ID", Vertices[#Headers], 0), FALSE)</f>
        <v>4</v>
      </c>
    </row>
    <row r="122" spans="1:3" x14ac:dyDescent="0.25">
      <c r="A122" s="93" t="s">
        <v>848</v>
      </c>
      <c r="B122" s="95" t="s">
        <v>466</v>
      </c>
      <c r="C122" s="93">
        <f>VLOOKUP(GroupVertices[[#This Row],[Vertex]], Vertices[], MATCH("ID", Vertices[#Headers], 0), FALSE)</f>
        <v>295</v>
      </c>
    </row>
    <row r="123" spans="1:3" x14ac:dyDescent="0.25">
      <c r="A123" s="93" t="s">
        <v>848</v>
      </c>
      <c r="B123" s="95" t="s">
        <v>422</v>
      </c>
      <c r="C123" s="93">
        <f>VLOOKUP(GroupVertices[[#This Row],[Vertex]], Vertices[], MATCH("ID", Vertices[#Headers], 0), FALSE)</f>
        <v>251</v>
      </c>
    </row>
    <row r="124" spans="1:3" x14ac:dyDescent="0.25">
      <c r="A124" s="93" t="s">
        <v>848</v>
      </c>
      <c r="B124" s="95" t="s">
        <v>541</v>
      </c>
      <c r="C124" s="93">
        <f>VLOOKUP(GroupVertices[[#This Row],[Vertex]], Vertices[], MATCH("ID", Vertices[#Headers], 0), FALSE)</f>
        <v>370</v>
      </c>
    </row>
    <row r="125" spans="1:3" x14ac:dyDescent="0.25">
      <c r="A125" s="93" t="s">
        <v>848</v>
      </c>
      <c r="B125" s="95" t="s">
        <v>604</v>
      </c>
      <c r="C125" s="93">
        <f>VLOOKUP(GroupVertices[[#This Row],[Vertex]], Vertices[], MATCH("ID", Vertices[#Headers], 0), FALSE)</f>
        <v>433</v>
      </c>
    </row>
    <row r="126" spans="1:3" x14ac:dyDescent="0.25">
      <c r="A126" s="93" t="s">
        <v>848</v>
      </c>
      <c r="B126" s="95" t="s">
        <v>281</v>
      </c>
      <c r="C126" s="93">
        <f>VLOOKUP(GroupVertices[[#This Row],[Vertex]], Vertices[], MATCH("ID", Vertices[#Headers], 0), FALSE)</f>
        <v>109</v>
      </c>
    </row>
    <row r="127" spans="1:3" x14ac:dyDescent="0.25">
      <c r="A127" s="93" t="s">
        <v>848</v>
      </c>
      <c r="B127" s="95" t="s">
        <v>721</v>
      </c>
      <c r="C127" s="93">
        <f>VLOOKUP(GroupVertices[[#This Row],[Vertex]], Vertices[], MATCH("ID", Vertices[#Headers], 0), FALSE)</f>
        <v>551</v>
      </c>
    </row>
    <row r="128" spans="1:3" x14ac:dyDescent="0.25">
      <c r="A128" s="93" t="s">
        <v>848</v>
      </c>
      <c r="B128" s="95" t="s">
        <v>284</v>
      </c>
      <c r="C128" s="93">
        <f>VLOOKUP(GroupVertices[[#This Row],[Vertex]], Vertices[], MATCH("ID", Vertices[#Headers], 0), FALSE)</f>
        <v>112</v>
      </c>
    </row>
    <row r="129" spans="1:3" x14ac:dyDescent="0.25">
      <c r="A129" s="93" t="s">
        <v>848</v>
      </c>
      <c r="B129" s="95" t="s">
        <v>282</v>
      </c>
      <c r="C129" s="93">
        <f>VLOOKUP(GroupVertices[[#This Row],[Vertex]], Vertices[], MATCH("ID", Vertices[#Headers], 0), FALSE)</f>
        <v>110</v>
      </c>
    </row>
    <row r="130" spans="1:3" x14ac:dyDescent="0.25">
      <c r="A130" s="93" t="s">
        <v>848</v>
      </c>
      <c r="B130" s="95" t="s">
        <v>283</v>
      </c>
      <c r="C130" s="93">
        <f>VLOOKUP(GroupVertices[[#This Row],[Vertex]], Vertices[], MATCH("ID", Vertices[#Headers], 0), FALSE)</f>
        <v>111</v>
      </c>
    </row>
    <row r="131" spans="1:3" x14ac:dyDescent="0.25">
      <c r="A131" s="93" t="s">
        <v>848</v>
      </c>
      <c r="B131" s="95" t="s">
        <v>435</v>
      </c>
      <c r="C131" s="93">
        <f>VLOOKUP(GroupVertices[[#This Row],[Vertex]], Vertices[], MATCH("ID", Vertices[#Headers], 0), FALSE)</f>
        <v>264</v>
      </c>
    </row>
    <row r="132" spans="1:3" x14ac:dyDescent="0.25">
      <c r="A132" s="93" t="s">
        <v>848</v>
      </c>
      <c r="B132" s="95" t="s">
        <v>383</v>
      </c>
      <c r="C132" s="93">
        <f>VLOOKUP(GroupVertices[[#This Row],[Vertex]], Vertices[], MATCH("ID", Vertices[#Headers], 0), FALSE)</f>
        <v>211</v>
      </c>
    </row>
    <row r="133" spans="1:3" x14ac:dyDescent="0.25">
      <c r="A133" s="93" t="s">
        <v>848</v>
      </c>
      <c r="B133" s="95" t="s">
        <v>651</v>
      </c>
      <c r="C133" s="93">
        <f>VLOOKUP(GroupVertices[[#This Row],[Vertex]], Vertices[], MATCH("ID", Vertices[#Headers], 0), FALSE)</f>
        <v>480</v>
      </c>
    </row>
    <row r="134" spans="1:3" x14ac:dyDescent="0.25">
      <c r="A134" s="93" t="s">
        <v>848</v>
      </c>
      <c r="B134" s="95" t="s">
        <v>384</v>
      </c>
      <c r="C134" s="93">
        <f>VLOOKUP(GroupVertices[[#This Row],[Vertex]], Vertices[], MATCH("ID", Vertices[#Headers], 0), FALSE)</f>
        <v>212</v>
      </c>
    </row>
    <row r="135" spans="1:3" x14ac:dyDescent="0.25">
      <c r="A135" s="93" t="s">
        <v>848</v>
      </c>
      <c r="B135" s="95" t="s">
        <v>387</v>
      </c>
      <c r="C135" s="93">
        <f>VLOOKUP(GroupVertices[[#This Row],[Vertex]], Vertices[], MATCH("ID", Vertices[#Headers], 0), FALSE)</f>
        <v>215</v>
      </c>
    </row>
    <row r="136" spans="1:3" x14ac:dyDescent="0.25">
      <c r="A136" s="93" t="s">
        <v>848</v>
      </c>
      <c r="B136" s="95" t="s">
        <v>389</v>
      </c>
      <c r="C136" s="93">
        <f>VLOOKUP(GroupVertices[[#This Row],[Vertex]], Vertices[], MATCH("ID", Vertices[#Headers], 0), FALSE)</f>
        <v>217</v>
      </c>
    </row>
    <row r="137" spans="1:3" x14ac:dyDescent="0.25">
      <c r="A137" s="93" t="s">
        <v>848</v>
      </c>
      <c r="B137" s="95" t="s">
        <v>337</v>
      </c>
      <c r="C137" s="93">
        <f>VLOOKUP(GroupVertices[[#This Row],[Vertex]], Vertices[], MATCH("ID", Vertices[#Headers], 0), FALSE)</f>
        <v>165</v>
      </c>
    </row>
    <row r="138" spans="1:3" x14ac:dyDescent="0.25">
      <c r="A138" s="93" t="s">
        <v>848</v>
      </c>
      <c r="B138" s="95" t="s">
        <v>338</v>
      </c>
      <c r="C138" s="93">
        <f>VLOOKUP(GroupVertices[[#This Row],[Vertex]], Vertices[], MATCH("ID", Vertices[#Headers], 0), FALSE)</f>
        <v>166</v>
      </c>
    </row>
    <row r="139" spans="1:3" x14ac:dyDescent="0.25">
      <c r="A139" s="93" t="s">
        <v>848</v>
      </c>
      <c r="B139" s="95" t="s">
        <v>707</v>
      </c>
      <c r="C139" s="93">
        <f>VLOOKUP(GroupVertices[[#This Row],[Vertex]], Vertices[], MATCH("ID", Vertices[#Headers], 0), FALSE)</f>
        <v>535</v>
      </c>
    </row>
    <row r="140" spans="1:3" x14ac:dyDescent="0.25">
      <c r="A140" s="93" t="s">
        <v>848</v>
      </c>
      <c r="B140" s="95" t="s">
        <v>339</v>
      </c>
      <c r="C140" s="93">
        <f>VLOOKUP(GroupVertices[[#This Row],[Vertex]], Vertices[], MATCH("ID", Vertices[#Headers], 0), FALSE)</f>
        <v>167</v>
      </c>
    </row>
    <row r="141" spans="1:3" x14ac:dyDescent="0.25">
      <c r="A141" s="93" t="s">
        <v>848</v>
      </c>
      <c r="B141" s="95" t="s">
        <v>340</v>
      </c>
      <c r="C141" s="93">
        <f>VLOOKUP(GroupVertices[[#This Row],[Vertex]], Vertices[], MATCH("ID", Vertices[#Headers], 0), FALSE)</f>
        <v>168</v>
      </c>
    </row>
    <row r="142" spans="1:3" x14ac:dyDescent="0.25">
      <c r="A142" s="93" t="s">
        <v>848</v>
      </c>
      <c r="B142" s="95" t="s">
        <v>390</v>
      </c>
      <c r="C142" s="93">
        <f>VLOOKUP(GroupVertices[[#This Row],[Vertex]], Vertices[], MATCH("ID", Vertices[#Headers], 0), FALSE)</f>
        <v>218</v>
      </c>
    </row>
    <row r="143" spans="1:3" x14ac:dyDescent="0.25">
      <c r="A143" s="93" t="s">
        <v>848</v>
      </c>
      <c r="B143" s="95" t="s">
        <v>628</v>
      </c>
      <c r="C143" s="93">
        <f>VLOOKUP(GroupVertices[[#This Row],[Vertex]], Vertices[], MATCH("ID", Vertices[#Headers], 0), FALSE)</f>
        <v>457</v>
      </c>
    </row>
    <row r="144" spans="1:3" x14ac:dyDescent="0.25">
      <c r="A144" s="93" t="s">
        <v>848</v>
      </c>
      <c r="B144" s="95" t="s">
        <v>418</v>
      </c>
      <c r="C144" s="93">
        <f>VLOOKUP(GroupVertices[[#This Row],[Vertex]], Vertices[], MATCH("ID", Vertices[#Headers], 0), FALSE)</f>
        <v>247</v>
      </c>
    </row>
    <row r="145" spans="1:3" x14ac:dyDescent="0.25">
      <c r="A145" s="93" t="s">
        <v>848</v>
      </c>
      <c r="B145" s="95" t="s">
        <v>833</v>
      </c>
      <c r="C145" s="93">
        <f>VLOOKUP(GroupVertices[[#This Row],[Vertex]], Vertices[], MATCH("ID", Vertices[#Headers], 0), FALSE)</f>
        <v>663</v>
      </c>
    </row>
    <row r="146" spans="1:3" x14ac:dyDescent="0.25">
      <c r="A146" s="93" t="s">
        <v>848</v>
      </c>
      <c r="B146" s="95" t="s">
        <v>817</v>
      </c>
      <c r="C146" s="93">
        <f>VLOOKUP(GroupVertices[[#This Row],[Vertex]], Vertices[], MATCH("ID", Vertices[#Headers], 0), FALSE)</f>
        <v>647</v>
      </c>
    </row>
    <row r="147" spans="1:3" x14ac:dyDescent="0.25">
      <c r="A147" s="93" t="s">
        <v>848</v>
      </c>
      <c r="B147" s="95" t="s">
        <v>575</v>
      </c>
      <c r="C147" s="93">
        <f>VLOOKUP(GroupVertices[[#This Row],[Vertex]], Vertices[], MATCH("ID", Vertices[#Headers], 0), FALSE)</f>
        <v>404</v>
      </c>
    </row>
    <row r="148" spans="1:3" x14ac:dyDescent="0.25">
      <c r="A148" s="93" t="s">
        <v>848</v>
      </c>
      <c r="B148" s="95" t="s">
        <v>445</v>
      </c>
      <c r="C148" s="93">
        <f>VLOOKUP(GroupVertices[[#This Row],[Vertex]], Vertices[], MATCH("ID", Vertices[#Headers], 0), FALSE)</f>
        <v>274</v>
      </c>
    </row>
    <row r="149" spans="1:3" x14ac:dyDescent="0.25">
      <c r="A149" s="93" t="s">
        <v>848</v>
      </c>
      <c r="B149" s="95" t="s">
        <v>446</v>
      </c>
      <c r="C149" s="93">
        <f>VLOOKUP(GroupVertices[[#This Row],[Vertex]], Vertices[], MATCH("ID", Vertices[#Headers], 0), FALSE)</f>
        <v>275</v>
      </c>
    </row>
    <row r="150" spans="1:3" x14ac:dyDescent="0.25">
      <c r="A150" s="93" t="s">
        <v>848</v>
      </c>
      <c r="B150" s="95" t="s">
        <v>658</v>
      </c>
      <c r="C150" s="93">
        <f>VLOOKUP(GroupVertices[[#This Row],[Vertex]], Vertices[], MATCH("ID", Vertices[#Headers], 0), FALSE)</f>
        <v>487</v>
      </c>
    </row>
    <row r="151" spans="1:3" x14ac:dyDescent="0.25">
      <c r="A151" s="93" t="s">
        <v>848</v>
      </c>
      <c r="B151" s="95" t="s">
        <v>297</v>
      </c>
      <c r="C151" s="93">
        <f>VLOOKUP(GroupVertices[[#This Row],[Vertex]], Vertices[], MATCH("ID", Vertices[#Headers], 0), FALSE)</f>
        <v>125</v>
      </c>
    </row>
    <row r="152" spans="1:3" x14ac:dyDescent="0.25">
      <c r="A152" s="93" t="s">
        <v>848</v>
      </c>
      <c r="B152" s="95" t="s">
        <v>298</v>
      </c>
      <c r="C152" s="93">
        <f>VLOOKUP(GroupVertices[[#This Row],[Vertex]], Vertices[], MATCH("ID", Vertices[#Headers], 0), FALSE)</f>
        <v>126</v>
      </c>
    </row>
    <row r="153" spans="1:3" x14ac:dyDescent="0.25">
      <c r="A153" s="93" t="s">
        <v>848</v>
      </c>
      <c r="B153" s="95" t="s">
        <v>725</v>
      </c>
      <c r="C153" s="93">
        <f>VLOOKUP(GroupVertices[[#This Row],[Vertex]], Vertices[], MATCH("ID", Vertices[#Headers], 0), FALSE)</f>
        <v>555</v>
      </c>
    </row>
    <row r="154" spans="1:3" x14ac:dyDescent="0.25">
      <c r="A154" s="93" t="s">
        <v>848</v>
      </c>
      <c r="B154" s="95" t="s">
        <v>769</v>
      </c>
      <c r="C154" s="93">
        <f>VLOOKUP(GroupVertices[[#This Row],[Vertex]], Vertices[], MATCH("ID", Vertices[#Headers], 0), FALSE)</f>
        <v>600</v>
      </c>
    </row>
    <row r="155" spans="1:3" x14ac:dyDescent="0.25">
      <c r="A155" s="93" t="s">
        <v>848</v>
      </c>
      <c r="B155" s="95" t="s">
        <v>299</v>
      </c>
      <c r="C155" s="93">
        <f>VLOOKUP(GroupVertices[[#This Row],[Vertex]], Vertices[], MATCH("ID", Vertices[#Headers], 0), FALSE)</f>
        <v>127</v>
      </c>
    </row>
    <row r="156" spans="1:3" x14ac:dyDescent="0.25">
      <c r="A156" s="93" t="s">
        <v>848</v>
      </c>
      <c r="B156" s="95" t="s">
        <v>450</v>
      </c>
      <c r="C156" s="93">
        <f>VLOOKUP(GroupVertices[[#This Row],[Vertex]], Vertices[], MATCH("ID", Vertices[#Headers], 0), FALSE)</f>
        <v>279</v>
      </c>
    </row>
    <row r="157" spans="1:3" x14ac:dyDescent="0.25">
      <c r="A157" s="93" t="s">
        <v>848</v>
      </c>
      <c r="B157" s="95" t="s">
        <v>455</v>
      </c>
      <c r="C157" s="93">
        <f>VLOOKUP(GroupVertices[[#This Row],[Vertex]], Vertices[], MATCH("ID", Vertices[#Headers], 0), FALSE)</f>
        <v>284</v>
      </c>
    </row>
    <row r="158" spans="1:3" x14ac:dyDescent="0.25">
      <c r="A158" s="93" t="s">
        <v>848</v>
      </c>
      <c r="B158" s="95" t="s">
        <v>449</v>
      </c>
      <c r="C158" s="93">
        <f>VLOOKUP(GroupVertices[[#This Row],[Vertex]], Vertices[], MATCH("ID", Vertices[#Headers], 0), FALSE)</f>
        <v>278</v>
      </c>
    </row>
    <row r="159" spans="1:3" x14ac:dyDescent="0.25">
      <c r="A159" s="93" t="s">
        <v>848</v>
      </c>
      <c r="B159" s="95" t="s">
        <v>443</v>
      </c>
      <c r="C159" s="93">
        <f>VLOOKUP(GroupVertices[[#This Row],[Vertex]], Vertices[], MATCH("ID", Vertices[#Headers], 0), FALSE)</f>
        <v>272</v>
      </c>
    </row>
    <row r="160" spans="1:3" x14ac:dyDescent="0.25">
      <c r="A160" s="93" t="s">
        <v>848</v>
      </c>
      <c r="B160" s="95" t="s">
        <v>518</v>
      </c>
      <c r="C160" s="93">
        <f>VLOOKUP(GroupVertices[[#This Row],[Vertex]], Vertices[], MATCH("ID", Vertices[#Headers], 0), FALSE)</f>
        <v>347</v>
      </c>
    </row>
    <row r="161" spans="1:3" x14ac:dyDescent="0.25">
      <c r="A161" s="93" t="s">
        <v>848</v>
      </c>
      <c r="B161" s="95" t="s">
        <v>519</v>
      </c>
      <c r="C161" s="93">
        <f>VLOOKUP(GroupVertices[[#This Row],[Vertex]], Vertices[], MATCH("ID", Vertices[#Headers], 0), FALSE)</f>
        <v>348</v>
      </c>
    </row>
    <row r="162" spans="1:3" x14ac:dyDescent="0.25">
      <c r="A162" s="93" t="s">
        <v>848</v>
      </c>
      <c r="B162" s="95" t="s">
        <v>444</v>
      </c>
      <c r="C162" s="93">
        <f>VLOOKUP(GroupVertices[[#This Row],[Vertex]], Vertices[], MATCH("ID", Vertices[#Headers], 0), FALSE)</f>
        <v>273</v>
      </c>
    </row>
    <row r="163" spans="1:3" x14ac:dyDescent="0.25">
      <c r="A163" s="93" t="s">
        <v>848</v>
      </c>
      <c r="B163" s="95" t="s">
        <v>186</v>
      </c>
      <c r="C163" s="93">
        <f>VLOOKUP(GroupVertices[[#This Row],[Vertex]], Vertices[], MATCH("ID", Vertices[#Headers], 0), FALSE)</f>
        <v>14</v>
      </c>
    </row>
    <row r="164" spans="1:3" x14ac:dyDescent="0.25">
      <c r="A164" s="93" t="s">
        <v>848</v>
      </c>
      <c r="B164" s="95" t="s">
        <v>187</v>
      </c>
      <c r="C164" s="93">
        <f>VLOOKUP(GroupVertices[[#This Row],[Vertex]], Vertices[], MATCH("ID", Vertices[#Headers], 0), FALSE)</f>
        <v>15</v>
      </c>
    </row>
    <row r="165" spans="1:3" x14ac:dyDescent="0.25">
      <c r="A165" s="93" t="s">
        <v>848</v>
      </c>
      <c r="B165" s="95" t="s">
        <v>447</v>
      </c>
      <c r="C165" s="93">
        <f>VLOOKUP(GroupVertices[[#This Row],[Vertex]], Vertices[], MATCH("ID", Vertices[#Headers], 0), FALSE)</f>
        <v>276</v>
      </c>
    </row>
    <row r="166" spans="1:3" x14ac:dyDescent="0.25">
      <c r="A166" s="93" t="s">
        <v>848</v>
      </c>
      <c r="B166" s="95" t="s">
        <v>448</v>
      </c>
      <c r="C166" s="93">
        <f>VLOOKUP(GroupVertices[[#This Row],[Vertex]], Vertices[], MATCH("ID", Vertices[#Headers], 0), FALSE)</f>
        <v>277</v>
      </c>
    </row>
    <row r="167" spans="1:3" x14ac:dyDescent="0.25">
      <c r="A167" s="93" t="s">
        <v>848</v>
      </c>
      <c r="B167" s="95" t="s">
        <v>655</v>
      </c>
      <c r="C167" s="93">
        <f>VLOOKUP(GroupVertices[[#This Row],[Vertex]], Vertices[], MATCH("ID", Vertices[#Headers], 0), FALSE)</f>
        <v>484</v>
      </c>
    </row>
    <row r="168" spans="1:3" x14ac:dyDescent="0.25">
      <c r="A168" s="93" t="s">
        <v>848</v>
      </c>
      <c r="B168" s="95" t="s">
        <v>654</v>
      </c>
      <c r="C168" s="93">
        <f>VLOOKUP(GroupVertices[[#This Row],[Vertex]], Vertices[], MATCH("ID", Vertices[#Headers], 0), FALSE)</f>
        <v>483</v>
      </c>
    </row>
    <row r="169" spans="1:3" x14ac:dyDescent="0.25">
      <c r="A169" s="93" t="s">
        <v>848</v>
      </c>
      <c r="B169" s="95" t="s">
        <v>532</v>
      </c>
      <c r="C169" s="93">
        <f>VLOOKUP(GroupVertices[[#This Row],[Vertex]], Vertices[], MATCH("ID", Vertices[#Headers], 0), FALSE)</f>
        <v>361</v>
      </c>
    </row>
    <row r="170" spans="1:3" x14ac:dyDescent="0.25">
      <c r="A170" s="93" t="s">
        <v>848</v>
      </c>
      <c r="B170" s="95" t="s">
        <v>502</v>
      </c>
      <c r="C170" s="93">
        <f>VLOOKUP(GroupVertices[[#This Row],[Vertex]], Vertices[], MATCH("ID", Vertices[#Headers], 0), FALSE)</f>
        <v>331</v>
      </c>
    </row>
    <row r="171" spans="1:3" x14ac:dyDescent="0.25">
      <c r="A171" s="93" t="s">
        <v>848</v>
      </c>
      <c r="B171" s="95" t="s">
        <v>503</v>
      </c>
      <c r="C171" s="93">
        <f>VLOOKUP(GroupVertices[[#This Row],[Vertex]], Vertices[], MATCH("ID", Vertices[#Headers], 0), FALSE)</f>
        <v>332</v>
      </c>
    </row>
    <row r="172" spans="1:3" x14ac:dyDescent="0.25">
      <c r="A172" s="93" t="s">
        <v>848</v>
      </c>
      <c r="B172" s="95" t="s">
        <v>596</v>
      </c>
      <c r="C172" s="93">
        <f>VLOOKUP(GroupVertices[[#This Row],[Vertex]], Vertices[], MATCH("ID", Vertices[#Headers], 0), FALSE)</f>
        <v>425</v>
      </c>
    </row>
    <row r="173" spans="1:3" x14ac:dyDescent="0.25">
      <c r="A173" s="93" t="s">
        <v>848</v>
      </c>
      <c r="B173" s="95" t="s">
        <v>312</v>
      </c>
      <c r="C173" s="93">
        <f>VLOOKUP(GroupVertices[[#This Row],[Vertex]], Vertices[], MATCH("ID", Vertices[#Headers], 0), FALSE)</f>
        <v>140</v>
      </c>
    </row>
    <row r="174" spans="1:3" x14ac:dyDescent="0.25">
      <c r="A174" s="93" t="s">
        <v>848</v>
      </c>
      <c r="B174" s="95" t="s">
        <v>314</v>
      </c>
      <c r="C174" s="93">
        <f>VLOOKUP(GroupVertices[[#This Row],[Vertex]], Vertices[], MATCH("ID", Vertices[#Headers], 0), FALSE)</f>
        <v>142</v>
      </c>
    </row>
    <row r="175" spans="1:3" x14ac:dyDescent="0.25">
      <c r="A175" s="93" t="s">
        <v>848</v>
      </c>
      <c r="B175" s="95" t="s">
        <v>745</v>
      </c>
      <c r="C175" s="93">
        <f>VLOOKUP(GroupVertices[[#This Row],[Vertex]], Vertices[], MATCH("ID", Vertices[#Headers], 0), FALSE)</f>
        <v>576</v>
      </c>
    </row>
    <row r="176" spans="1:3" x14ac:dyDescent="0.25">
      <c r="A176" s="93" t="s">
        <v>848</v>
      </c>
      <c r="B176" s="95" t="s">
        <v>192</v>
      </c>
      <c r="C176" s="93">
        <f>VLOOKUP(GroupVertices[[#This Row],[Vertex]], Vertices[], MATCH("ID", Vertices[#Headers], 0), FALSE)</f>
        <v>20</v>
      </c>
    </row>
    <row r="177" spans="1:3" x14ac:dyDescent="0.25">
      <c r="A177" s="93" t="s">
        <v>848</v>
      </c>
      <c r="B177" s="95" t="s">
        <v>194</v>
      </c>
      <c r="C177" s="93">
        <f>VLOOKUP(GroupVertices[[#This Row],[Vertex]], Vertices[], MATCH("ID", Vertices[#Headers], 0), FALSE)</f>
        <v>22</v>
      </c>
    </row>
    <row r="178" spans="1:3" x14ac:dyDescent="0.25">
      <c r="A178" s="93" t="s">
        <v>848</v>
      </c>
      <c r="B178" s="95" t="s">
        <v>522</v>
      </c>
      <c r="C178" s="93">
        <f>VLOOKUP(GroupVertices[[#This Row],[Vertex]], Vertices[], MATCH("ID", Vertices[#Headers], 0), FALSE)</f>
        <v>351</v>
      </c>
    </row>
    <row r="179" spans="1:3" x14ac:dyDescent="0.25">
      <c r="A179" s="93" t="s">
        <v>848</v>
      </c>
      <c r="B179" s="95" t="s">
        <v>523</v>
      </c>
      <c r="C179" s="93">
        <f>VLOOKUP(GroupVertices[[#This Row],[Vertex]], Vertices[], MATCH("ID", Vertices[#Headers], 0), FALSE)</f>
        <v>352</v>
      </c>
    </row>
    <row r="180" spans="1:3" x14ac:dyDescent="0.25">
      <c r="A180" s="93" t="s">
        <v>848</v>
      </c>
      <c r="B180" s="95" t="s">
        <v>207</v>
      </c>
      <c r="C180" s="93">
        <f>VLOOKUP(GroupVertices[[#This Row],[Vertex]], Vertices[], MATCH("ID", Vertices[#Headers], 0), FALSE)</f>
        <v>35</v>
      </c>
    </row>
    <row r="181" spans="1:3" x14ac:dyDescent="0.25">
      <c r="A181" s="93" t="s">
        <v>848</v>
      </c>
      <c r="B181" s="95" t="s">
        <v>209</v>
      </c>
      <c r="C181" s="93">
        <f>VLOOKUP(GroupVertices[[#This Row],[Vertex]], Vertices[], MATCH("ID", Vertices[#Headers], 0), FALSE)</f>
        <v>37</v>
      </c>
    </row>
    <row r="182" spans="1:3" x14ac:dyDescent="0.25">
      <c r="A182" s="93" t="s">
        <v>848</v>
      </c>
      <c r="B182" s="95" t="s">
        <v>210</v>
      </c>
      <c r="C182" s="93">
        <f>VLOOKUP(GroupVertices[[#This Row],[Vertex]], Vertices[], MATCH("ID", Vertices[#Headers], 0), FALSE)</f>
        <v>38</v>
      </c>
    </row>
    <row r="183" spans="1:3" x14ac:dyDescent="0.25">
      <c r="A183" s="93" t="s">
        <v>848</v>
      </c>
      <c r="B183" s="95" t="s">
        <v>199</v>
      </c>
      <c r="C183" s="93">
        <f>VLOOKUP(GroupVertices[[#This Row],[Vertex]], Vertices[], MATCH("ID", Vertices[#Headers], 0), FALSE)</f>
        <v>27</v>
      </c>
    </row>
    <row r="184" spans="1:3" x14ac:dyDescent="0.25">
      <c r="A184" s="93" t="s">
        <v>848</v>
      </c>
      <c r="B184" s="95" t="s">
        <v>202</v>
      </c>
      <c r="C184" s="93">
        <f>VLOOKUP(GroupVertices[[#This Row],[Vertex]], Vertices[], MATCH("ID", Vertices[#Headers], 0), FALSE)</f>
        <v>30</v>
      </c>
    </row>
    <row r="185" spans="1:3" x14ac:dyDescent="0.25">
      <c r="A185" s="93" t="s">
        <v>848</v>
      </c>
      <c r="B185" s="95" t="s">
        <v>436</v>
      </c>
      <c r="C185" s="93">
        <f>VLOOKUP(GroupVertices[[#This Row],[Vertex]], Vertices[], MATCH("ID", Vertices[#Headers], 0), FALSE)</f>
        <v>265</v>
      </c>
    </row>
    <row r="186" spans="1:3" x14ac:dyDescent="0.25">
      <c r="A186" s="93" t="s">
        <v>848</v>
      </c>
      <c r="B186" s="95" t="s">
        <v>201</v>
      </c>
      <c r="C186" s="93">
        <f>VLOOKUP(GroupVertices[[#This Row],[Vertex]], Vertices[], MATCH("ID", Vertices[#Headers], 0), FALSE)</f>
        <v>29</v>
      </c>
    </row>
    <row r="187" spans="1:3" x14ac:dyDescent="0.25">
      <c r="A187" s="93" t="s">
        <v>848</v>
      </c>
      <c r="B187" s="95" t="s">
        <v>579</v>
      </c>
      <c r="C187" s="93">
        <f>VLOOKUP(GroupVertices[[#This Row],[Vertex]], Vertices[], MATCH("ID", Vertices[#Headers], 0), FALSE)</f>
        <v>408</v>
      </c>
    </row>
    <row r="188" spans="1:3" x14ac:dyDescent="0.25">
      <c r="A188" s="93" t="s">
        <v>848</v>
      </c>
      <c r="B188" s="95" t="s">
        <v>211</v>
      </c>
      <c r="C188" s="93">
        <f>VLOOKUP(GroupVertices[[#This Row],[Vertex]], Vertices[], MATCH("ID", Vertices[#Headers], 0), FALSE)</f>
        <v>39</v>
      </c>
    </row>
    <row r="189" spans="1:3" x14ac:dyDescent="0.25">
      <c r="A189" s="93" t="s">
        <v>848</v>
      </c>
      <c r="B189" s="95" t="s">
        <v>265</v>
      </c>
      <c r="C189" s="93">
        <f>VLOOKUP(GroupVertices[[#This Row],[Vertex]], Vertices[], MATCH("ID", Vertices[#Headers], 0), FALSE)</f>
        <v>93</v>
      </c>
    </row>
    <row r="190" spans="1:3" x14ac:dyDescent="0.25">
      <c r="A190" s="93" t="s">
        <v>848</v>
      </c>
      <c r="B190" s="95" t="s">
        <v>257</v>
      </c>
      <c r="C190" s="93">
        <f>VLOOKUP(GroupVertices[[#This Row],[Vertex]], Vertices[], MATCH("ID", Vertices[#Headers], 0), FALSE)</f>
        <v>85</v>
      </c>
    </row>
    <row r="191" spans="1:3" x14ac:dyDescent="0.25">
      <c r="A191" s="93" t="s">
        <v>848</v>
      </c>
      <c r="B191" s="95" t="s">
        <v>267</v>
      </c>
      <c r="C191" s="93">
        <f>VLOOKUP(GroupVertices[[#This Row],[Vertex]], Vertices[], MATCH("ID", Vertices[#Headers], 0), FALSE)</f>
        <v>95</v>
      </c>
    </row>
    <row r="192" spans="1:3" x14ac:dyDescent="0.25">
      <c r="A192" s="93" t="s">
        <v>848</v>
      </c>
      <c r="B192" s="95" t="s">
        <v>268</v>
      </c>
      <c r="C192" s="93">
        <f>VLOOKUP(GroupVertices[[#This Row],[Vertex]], Vertices[], MATCH("ID", Vertices[#Headers], 0), FALSE)</f>
        <v>96</v>
      </c>
    </row>
    <row r="193" spans="1:3" x14ac:dyDescent="0.25">
      <c r="A193" s="93" t="s">
        <v>848</v>
      </c>
      <c r="B193" s="95" t="s">
        <v>269</v>
      </c>
      <c r="C193" s="93">
        <f>VLOOKUP(GroupVertices[[#This Row],[Vertex]], Vertices[], MATCH("ID", Vertices[#Headers], 0), FALSE)</f>
        <v>97</v>
      </c>
    </row>
    <row r="194" spans="1:3" x14ac:dyDescent="0.25">
      <c r="A194" s="93" t="s">
        <v>848</v>
      </c>
      <c r="B194" s="95" t="s">
        <v>270</v>
      </c>
      <c r="C194" s="93">
        <f>VLOOKUP(GroupVertices[[#This Row],[Vertex]], Vertices[], MATCH("ID", Vertices[#Headers], 0), FALSE)</f>
        <v>98</v>
      </c>
    </row>
    <row r="195" spans="1:3" x14ac:dyDescent="0.25">
      <c r="A195" s="93" t="s">
        <v>848</v>
      </c>
      <c r="B195" s="95" t="s">
        <v>273</v>
      </c>
      <c r="C195" s="93">
        <f>VLOOKUP(GroupVertices[[#This Row],[Vertex]], Vertices[], MATCH("ID", Vertices[#Headers], 0), FALSE)</f>
        <v>101</v>
      </c>
    </row>
    <row r="196" spans="1:3" x14ac:dyDescent="0.25">
      <c r="A196" s="93" t="s">
        <v>848</v>
      </c>
      <c r="B196" s="95" t="s">
        <v>614</v>
      </c>
      <c r="C196" s="93">
        <f>VLOOKUP(GroupVertices[[#This Row],[Vertex]], Vertices[], MATCH("ID", Vertices[#Headers], 0), FALSE)</f>
        <v>443</v>
      </c>
    </row>
    <row r="197" spans="1:3" x14ac:dyDescent="0.25">
      <c r="A197" s="93" t="s">
        <v>848</v>
      </c>
      <c r="B197" s="95" t="s">
        <v>260</v>
      </c>
      <c r="C197" s="93">
        <f>VLOOKUP(GroupVertices[[#This Row],[Vertex]], Vertices[], MATCH("ID", Vertices[#Headers], 0), FALSE)</f>
        <v>88</v>
      </c>
    </row>
    <row r="198" spans="1:3" x14ac:dyDescent="0.25">
      <c r="A198" s="93" t="s">
        <v>848</v>
      </c>
      <c r="B198" s="95" t="s">
        <v>263</v>
      </c>
      <c r="C198" s="93">
        <f>VLOOKUP(GroupVertices[[#This Row],[Vertex]], Vertices[], MATCH("ID", Vertices[#Headers], 0), FALSE)</f>
        <v>91</v>
      </c>
    </row>
    <row r="199" spans="1:3" x14ac:dyDescent="0.25">
      <c r="A199" s="93" t="s">
        <v>848</v>
      </c>
      <c r="B199" s="95" t="s">
        <v>266</v>
      </c>
      <c r="C199" s="93">
        <f>VLOOKUP(GroupVertices[[#This Row],[Vertex]], Vertices[], MATCH("ID", Vertices[#Headers], 0), FALSE)</f>
        <v>94</v>
      </c>
    </row>
    <row r="200" spans="1:3" x14ac:dyDescent="0.25">
      <c r="A200" s="93" t="s">
        <v>848</v>
      </c>
      <c r="B200" s="95" t="s">
        <v>274</v>
      </c>
      <c r="C200" s="93">
        <f>VLOOKUP(GroupVertices[[#This Row],[Vertex]], Vertices[], MATCH("ID", Vertices[#Headers], 0), FALSE)</f>
        <v>102</v>
      </c>
    </row>
    <row r="201" spans="1:3" x14ac:dyDescent="0.25">
      <c r="A201" s="93" t="s">
        <v>848</v>
      </c>
      <c r="B201" s="95" t="s">
        <v>208</v>
      </c>
      <c r="C201" s="93">
        <f>VLOOKUP(GroupVertices[[#This Row],[Vertex]], Vertices[], MATCH("ID", Vertices[#Headers], 0), FALSE)</f>
        <v>36</v>
      </c>
    </row>
    <row r="202" spans="1:3" x14ac:dyDescent="0.25">
      <c r="A202" s="93" t="s">
        <v>848</v>
      </c>
      <c r="B202" s="95" t="s">
        <v>258</v>
      </c>
      <c r="C202" s="93">
        <f>VLOOKUP(GroupVertices[[#This Row],[Vertex]], Vertices[], MATCH("ID", Vertices[#Headers], 0), FALSE)</f>
        <v>86</v>
      </c>
    </row>
    <row r="203" spans="1:3" x14ac:dyDescent="0.25">
      <c r="A203" s="93" t="s">
        <v>848</v>
      </c>
      <c r="B203" s="95" t="s">
        <v>259</v>
      </c>
      <c r="C203" s="93">
        <f>VLOOKUP(GroupVertices[[#This Row],[Vertex]], Vertices[], MATCH("ID", Vertices[#Headers], 0), FALSE)</f>
        <v>87</v>
      </c>
    </row>
    <row r="204" spans="1:3" x14ac:dyDescent="0.25">
      <c r="A204" s="93" t="s">
        <v>848</v>
      </c>
      <c r="B204" s="95" t="s">
        <v>261</v>
      </c>
      <c r="C204" s="93">
        <f>VLOOKUP(GroupVertices[[#This Row],[Vertex]], Vertices[], MATCH("ID", Vertices[#Headers], 0), FALSE)</f>
        <v>89</v>
      </c>
    </row>
    <row r="205" spans="1:3" x14ac:dyDescent="0.25">
      <c r="A205" s="93" t="s">
        <v>848</v>
      </c>
      <c r="B205" s="95" t="s">
        <v>607</v>
      </c>
      <c r="C205" s="93">
        <f>VLOOKUP(GroupVertices[[#This Row],[Vertex]], Vertices[], MATCH("ID", Vertices[#Headers], 0), FALSE)</f>
        <v>436</v>
      </c>
    </row>
    <row r="206" spans="1:3" x14ac:dyDescent="0.25">
      <c r="A206" s="93" t="s">
        <v>848</v>
      </c>
      <c r="B206" s="95" t="s">
        <v>608</v>
      </c>
      <c r="C206" s="93">
        <f>VLOOKUP(GroupVertices[[#This Row],[Vertex]], Vertices[], MATCH("ID", Vertices[#Headers], 0), FALSE)</f>
        <v>437</v>
      </c>
    </row>
    <row r="207" spans="1:3" x14ac:dyDescent="0.25">
      <c r="A207" s="93" t="s">
        <v>848</v>
      </c>
      <c r="B207" s="95" t="s">
        <v>609</v>
      </c>
      <c r="C207" s="93">
        <f>VLOOKUP(GroupVertices[[#This Row],[Vertex]], Vertices[], MATCH("ID", Vertices[#Headers], 0), FALSE)</f>
        <v>438</v>
      </c>
    </row>
    <row r="208" spans="1:3" x14ac:dyDescent="0.25">
      <c r="A208" s="93" t="s">
        <v>848</v>
      </c>
      <c r="B208" s="95" t="s">
        <v>262</v>
      </c>
      <c r="C208" s="93">
        <f>VLOOKUP(GroupVertices[[#This Row],[Vertex]], Vertices[], MATCH("ID", Vertices[#Headers], 0), FALSE)</f>
        <v>90</v>
      </c>
    </row>
    <row r="209" spans="1:3" x14ac:dyDescent="0.25">
      <c r="A209" s="93" t="s">
        <v>848</v>
      </c>
      <c r="B209" s="95" t="s">
        <v>264</v>
      </c>
      <c r="C209" s="93">
        <f>VLOOKUP(GroupVertices[[#This Row],[Vertex]], Vertices[], MATCH("ID", Vertices[#Headers], 0), FALSE)</f>
        <v>92</v>
      </c>
    </row>
    <row r="210" spans="1:3" x14ac:dyDescent="0.25">
      <c r="A210" s="93" t="s">
        <v>848</v>
      </c>
      <c r="B210" s="95" t="s">
        <v>615</v>
      </c>
      <c r="C210" s="93">
        <f>VLOOKUP(GroupVertices[[#This Row],[Vertex]], Vertices[], MATCH("ID", Vertices[#Headers], 0), FALSE)</f>
        <v>444</v>
      </c>
    </row>
    <row r="211" spans="1:3" x14ac:dyDescent="0.25">
      <c r="A211" s="93" t="s">
        <v>848</v>
      </c>
      <c r="B211" s="95" t="s">
        <v>616</v>
      </c>
      <c r="C211" s="93">
        <f>VLOOKUP(GroupVertices[[#This Row],[Vertex]], Vertices[], MATCH("ID", Vertices[#Headers], 0), FALSE)</f>
        <v>445</v>
      </c>
    </row>
    <row r="212" spans="1:3" x14ac:dyDescent="0.25">
      <c r="A212" s="93" t="s">
        <v>848</v>
      </c>
      <c r="B212" s="95" t="s">
        <v>798</v>
      </c>
      <c r="C212" s="93">
        <f>VLOOKUP(GroupVertices[[#This Row],[Vertex]], Vertices[], MATCH("ID", Vertices[#Headers], 0), FALSE)</f>
        <v>628</v>
      </c>
    </row>
    <row r="213" spans="1:3" x14ac:dyDescent="0.25">
      <c r="A213" s="93" t="s">
        <v>848</v>
      </c>
      <c r="B213" s="95" t="s">
        <v>485</v>
      </c>
      <c r="C213" s="93">
        <f>VLOOKUP(GroupVertices[[#This Row],[Vertex]], Vertices[], MATCH("ID", Vertices[#Headers], 0), FALSE)</f>
        <v>314</v>
      </c>
    </row>
    <row r="214" spans="1:3" x14ac:dyDescent="0.25">
      <c r="A214" s="93" t="s">
        <v>848</v>
      </c>
      <c r="B214" s="95" t="s">
        <v>617</v>
      </c>
      <c r="C214" s="93">
        <f>VLOOKUP(GroupVertices[[#This Row],[Vertex]], Vertices[], MATCH("ID", Vertices[#Headers], 0), FALSE)</f>
        <v>446</v>
      </c>
    </row>
    <row r="215" spans="1:3" x14ac:dyDescent="0.25">
      <c r="A215" s="93" t="s">
        <v>848</v>
      </c>
      <c r="B215" s="95" t="s">
        <v>486</v>
      </c>
      <c r="C215" s="93">
        <f>VLOOKUP(GroupVertices[[#This Row],[Vertex]], Vertices[], MATCH("ID", Vertices[#Headers], 0), FALSE)</f>
        <v>315</v>
      </c>
    </row>
    <row r="216" spans="1:3" x14ac:dyDescent="0.25">
      <c r="A216" s="93" t="s">
        <v>848</v>
      </c>
      <c r="B216" s="95" t="s">
        <v>487</v>
      </c>
      <c r="C216" s="93">
        <f>VLOOKUP(GroupVertices[[#This Row],[Vertex]], Vertices[], MATCH("ID", Vertices[#Headers], 0), FALSE)</f>
        <v>316</v>
      </c>
    </row>
    <row r="217" spans="1:3" x14ac:dyDescent="0.25">
      <c r="A217" s="93" t="s">
        <v>848</v>
      </c>
      <c r="B217" s="95" t="s">
        <v>700</v>
      </c>
      <c r="C217" s="93">
        <f>VLOOKUP(GroupVertices[[#This Row],[Vertex]], Vertices[], MATCH("ID", Vertices[#Headers], 0), FALSE)</f>
        <v>560</v>
      </c>
    </row>
    <row r="218" spans="1:3" x14ac:dyDescent="0.25">
      <c r="A218" s="93" t="s">
        <v>848</v>
      </c>
      <c r="B218" s="95" t="s">
        <v>353</v>
      </c>
      <c r="C218" s="93">
        <f>VLOOKUP(GroupVertices[[#This Row],[Vertex]], Vertices[], MATCH("ID", Vertices[#Headers], 0), FALSE)</f>
        <v>181</v>
      </c>
    </row>
    <row r="219" spans="1:3" x14ac:dyDescent="0.25">
      <c r="A219" s="93" t="s">
        <v>848</v>
      </c>
      <c r="B219" s="95" t="s">
        <v>715</v>
      </c>
      <c r="C219" s="93">
        <f>VLOOKUP(GroupVertices[[#This Row],[Vertex]], Vertices[], MATCH("ID", Vertices[#Headers], 0), FALSE)</f>
        <v>543</v>
      </c>
    </row>
    <row r="220" spans="1:3" x14ac:dyDescent="0.25">
      <c r="A220" s="93" t="s">
        <v>848</v>
      </c>
      <c r="B220" s="95" t="s">
        <v>355</v>
      </c>
      <c r="C220" s="93">
        <f>VLOOKUP(GroupVertices[[#This Row],[Vertex]], Vertices[], MATCH("ID", Vertices[#Headers], 0), FALSE)</f>
        <v>183</v>
      </c>
    </row>
    <row r="221" spans="1:3" x14ac:dyDescent="0.25">
      <c r="A221" s="93" t="s">
        <v>848</v>
      </c>
      <c r="B221" s="95" t="s">
        <v>419</v>
      </c>
      <c r="C221" s="93">
        <f>VLOOKUP(GroupVertices[[#This Row],[Vertex]], Vertices[], MATCH("ID", Vertices[#Headers], 0), FALSE)</f>
        <v>248</v>
      </c>
    </row>
    <row r="222" spans="1:3" x14ac:dyDescent="0.25">
      <c r="A222" s="93" t="s">
        <v>848</v>
      </c>
      <c r="B222" s="95" t="s">
        <v>420</v>
      </c>
      <c r="C222" s="93">
        <f>VLOOKUP(GroupVertices[[#This Row],[Vertex]], Vertices[], MATCH("ID", Vertices[#Headers], 0), FALSE)</f>
        <v>249</v>
      </c>
    </row>
    <row r="223" spans="1:3" x14ac:dyDescent="0.25">
      <c r="A223" s="93" t="s">
        <v>848</v>
      </c>
      <c r="B223" s="95" t="s">
        <v>730</v>
      </c>
      <c r="C223" s="93">
        <f>VLOOKUP(GroupVertices[[#This Row],[Vertex]], Vertices[], MATCH("ID", Vertices[#Headers], 0), FALSE)</f>
        <v>561</v>
      </c>
    </row>
    <row r="224" spans="1:3" x14ac:dyDescent="0.25">
      <c r="A224" s="93" t="s">
        <v>848</v>
      </c>
      <c r="B224" s="95" t="s">
        <v>731</v>
      </c>
      <c r="C224" s="93">
        <f>VLOOKUP(GroupVertices[[#This Row],[Vertex]], Vertices[], MATCH("ID", Vertices[#Headers], 0), FALSE)</f>
        <v>562</v>
      </c>
    </row>
    <row r="225" spans="1:3" x14ac:dyDescent="0.25">
      <c r="A225" s="93" t="s">
        <v>848</v>
      </c>
      <c r="B225" s="95" t="s">
        <v>732</v>
      </c>
      <c r="C225" s="93">
        <f>VLOOKUP(GroupVertices[[#This Row],[Vertex]], Vertices[], MATCH("ID", Vertices[#Headers], 0), FALSE)</f>
        <v>563</v>
      </c>
    </row>
    <row r="226" spans="1:3" x14ac:dyDescent="0.25">
      <c r="A226" s="93" t="s">
        <v>848</v>
      </c>
      <c r="B226" s="95" t="s">
        <v>804</v>
      </c>
      <c r="C226" s="93">
        <f>VLOOKUP(GroupVertices[[#This Row],[Vertex]], Vertices[], MATCH("ID", Vertices[#Headers], 0), FALSE)</f>
        <v>634</v>
      </c>
    </row>
    <row r="227" spans="1:3" x14ac:dyDescent="0.25">
      <c r="A227" s="93" t="s">
        <v>848</v>
      </c>
      <c r="B227" s="95" t="s">
        <v>733</v>
      </c>
      <c r="C227" s="93">
        <f>VLOOKUP(GroupVertices[[#This Row],[Vertex]], Vertices[], MATCH("ID", Vertices[#Headers], 0), FALSE)</f>
        <v>564</v>
      </c>
    </row>
    <row r="228" spans="1:3" x14ac:dyDescent="0.25">
      <c r="A228" s="93" t="s">
        <v>848</v>
      </c>
      <c r="B228" s="95" t="s">
        <v>354</v>
      </c>
      <c r="C228" s="93">
        <f>VLOOKUP(GroupVertices[[#This Row],[Vertex]], Vertices[], MATCH("ID", Vertices[#Headers], 0), FALSE)</f>
        <v>182</v>
      </c>
    </row>
    <row r="229" spans="1:3" x14ac:dyDescent="0.25">
      <c r="A229" s="93" t="s">
        <v>848</v>
      </c>
      <c r="B229" s="95" t="s">
        <v>734</v>
      </c>
      <c r="C229" s="93">
        <f>VLOOKUP(GroupVertices[[#This Row],[Vertex]], Vertices[], MATCH("ID", Vertices[#Headers], 0), FALSE)</f>
        <v>565</v>
      </c>
    </row>
    <row r="230" spans="1:3" x14ac:dyDescent="0.25">
      <c r="A230" s="93" t="s">
        <v>848</v>
      </c>
      <c r="B230" s="95" t="s">
        <v>421</v>
      </c>
      <c r="C230" s="93">
        <f>VLOOKUP(GroupVertices[[#This Row],[Vertex]], Vertices[], MATCH("ID", Vertices[#Headers], 0), FALSE)</f>
        <v>250</v>
      </c>
    </row>
    <row r="231" spans="1:3" x14ac:dyDescent="0.25">
      <c r="A231" s="93" t="s">
        <v>848</v>
      </c>
      <c r="B231" s="95" t="s">
        <v>417</v>
      </c>
      <c r="C231" s="93">
        <f>VLOOKUP(GroupVertices[[#This Row],[Vertex]], Vertices[], MATCH("ID", Vertices[#Headers], 0), FALSE)</f>
        <v>246</v>
      </c>
    </row>
    <row r="232" spans="1:3" x14ac:dyDescent="0.25">
      <c r="A232" s="93" t="s">
        <v>848</v>
      </c>
      <c r="B232" s="95" t="s">
        <v>488</v>
      </c>
      <c r="C232" s="93">
        <f>VLOOKUP(GroupVertices[[#This Row],[Vertex]], Vertices[], MATCH("ID", Vertices[#Headers], 0), FALSE)</f>
        <v>317</v>
      </c>
    </row>
    <row r="233" spans="1:3" x14ac:dyDescent="0.25">
      <c r="A233" s="93" t="s">
        <v>848</v>
      </c>
      <c r="B233" s="95" t="s">
        <v>195</v>
      </c>
      <c r="C233" s="93">
        <f>VLOOKUP(GroupVertices[[#This Row],[Vertex]], Vertices[], MATCH("ID", Vertices[#Headers], 0), FALSE)</f>
        <v>23</v>
      </c>
    </row>
    <row r="234" spans="1:3" x14ac:dyDescent="0.25">
      <c r="A234" s="93" t="s">
        <v>848</v>
      </c>
      <c r="B234" s="95" t="s">
        <v>193</v>
      </c>
      <c r="C234" s="93">
        <f>VLOOKUP(GroupVertices[[#This Row],[Vertex]], Vertices[], MATCH("ID", Vertices[#Headers], 0), FALSE)</f>
        <v>21</v>
      </c>
    </row>
    <row r="235" spans="1:3" x14ac:dyDescent="0.25">
      <c r="A235" s="93" t="s">
        <v>848</v>
      </c>
      <c r="B235" s="95" t="s">
        <v>381</v>
      </c>
      <c r="C235" s="93">
        <f>VLOOKUP(GroupVertices[[#This Row],[Vertex]], Vertices[], MATCH("ID", Vertices[#Headers], 0), FALSE)</f>
        <v>209</v>
      </c>
    </row>
    <row r="236" spans="1:3" x14ac:dyDescent="0.25">
      <c r="A236" s="93" t="s">
        <v>848</v>
      </c>
      <c r="B236" s="95" t="s">
        <v>516</v>
      </c>
      <c r="C236" s="93">
        <f>VLOOKUP(GroupVertices[[#This Row],[Vertex]], Vertices[], MATCH("ID", Vertices[#Headers], 0), FALSE)</f>
        <v>345</v>
      </c>
    </row>
    <row r="237" spans="1:3" x14ac:dyDescent="0.25">
      <c r="A237" s="93" t="s">
        <v>848</v>
      </c>
      <c r="B237" s="95" t="s">
        <v>559</v>
      </c>
      <c r="C237" s="93">
        <f>VLOOKUP(GroupVertices[[#This Row],[Vertex]], Vertices[], MATCH("ID", Vertices[#Headers], 0), FALSE)</f>
        <v>388</v>
      </c>
    </row>
    <row r="238" spans="1:3" x14ac:dyDescent="0.25">
      <c r="A238" s="93" t="s">
        <v>848</v>
      </c>
      <c r="B238" s="95" t="s">
        <v>638</v>
      </c>
      <c r="C238" s="93">
        <f>VLOOKUP(GroupVertices[[#This Row],[Vertex]], Vertices[], MATCH("ID", Vertices[#Headers], 0), FALSE)</f>
        <v>467</v>
      </c>
    </row>
    <row r="239" spans="1:3" x14ac:dyDescent="0.25">
      <c r="A239" s="93" t="s">
        <v>848</v>
      </c>
      <c r="B239" s="95" t="s">
        <v>517</v>
      </c>
      <c r="C239" s="93">
        <f>VLOOKUP(GroupVertices[[#This Row],[Vertex]], Vertices[], MATCH("ID", Vertices[#Headers], 0), FALSE)</f>
        <v>346</v>
      </c>
    </row>
    <row r="240" spans="1:3" x14ac:dyDescent="0.25">
      <c r="A240" s="93" t="s">
        <v>848</v>
      </c>
      <c r="B240" s="95" t="s">
        <v>699</v>
      </c>
      <c r="C240" s="93">
        <f>VLOOKUP(GroupVertices[[#This Row],[Vertex]], Vertices[], MATCH("ID", Vertices[#Headers], 0), FALSE)</f>
        <v>528</v>
      </c>
    </row>
    <row r="241" spans="1:3" x14ac:dyDescent="0.25">
      <c r="A241" s="93" t="s">
        <v>848</v>
      </c>
      <c r="B241" s="95" t="s">
        <v>744</v>
      </c>
      <c r="C241" s="93">
        <f>VLOOKUP(GroupVertices[[#This Row],[Vertex]], Vertices[], MATCH("ID", Vertices[#Headers], 0), FALSE)</f>
        <v>575</v>
      </c>
    </row>
    <row r="242" spans="1:3" x14ac:dyDescent="0.25">
      <c r="A242" s="93" t="s">
        <v>848</v>
      </c>
      <c r="B242" s="95" t="s">
        <v>610</v>
      </c>
      <c r="C242" s="93">
        <f>VLOOKUP(GroupVertices[[#This Row],[Vertex]], Vertices[], MATCH("ID", Vertices[#Headers], 0), FALSE)</f>
        <v>439</v>
      </c>
    </row>
    <row r="243" spans="1:3" x14ac:dyDescent="0.25">
      <c r="A243" s="93" t="s">
        <v>848</v>
      </c>
      <c r="B243" s="95" t="s">
        <v>760</v>
      </c>
      <c r="C243" s="93">
        <f>VLOOKUP(GroupVertices[[#This Row],[Vertex]], Vertices[], MATCH("ID", Vertices[#Headers], 0), FALSE)</f>
        <v>591</v>
      </c>
    </row>
    <row r="244" spans="1:3" x14ac:dyDescent="0.25">
      <c r="A244" s="93" t="s">
        <v>848</v>
      </c>
      <c r="B244" s="95" t="s">
        <v>812</v>
      </c>
      <c r="C244" s="93">
        <f>VLOOKUP(GroupVertices[[#This Row],[Vertex]], Vertices[], MATCH("ID", Vertices[#Headers], 0), FALSE)</f>
        <v>642</v>
      </c>
    </row>
    <row r="245" spans="1:3" x14ac:dyDescent="0.25">
      <c r="A245" s="93" t="s">
        <v>848</v>
      </c>
      <c r="B245" s="95" t="s">
        <v>300</v>
      </c>
      <c r="C245" s="93">
        <f>VLOOKUP(GroupVertices[[#This Row],[Vertex]], Vertices[], MATCH("ID", Vertices[#Headers], 0), FALSE)</f>
        <v>128</v>
      </c>
    </row>
    <row r="246" spans="1:3" x14ac:dyDescent="0.25">
      <c r="A246" s="93" t="s">
        <v>848</v>
      </c>
      <c r="B246" s="95" t="s">
        <v>612</v>
      </c>
      <c r="C246" s="93">
        <f>VLOOKUP(GroupVertices[[#This Row],[Vertex]], Vertices[], MATCH("ID", Vertices[#Headers], 0), FALSE)</f>
        <v>441</v>
      </c>
    </row>
    <row r="247" spans="1:3" x14ac:dyDescent="0.25">
      <c r="A247" s="93" t="s">
        <v>848</v>
      </c>
      <c r="B247" s="95" t="s">
        <v>301</v>
      </c>
      <c r="C247" s="93">
        <f>VLOOKUP(GroupVertices[[#This Row],[Vertex]], Vertices[], MATCH("ID", Vertices[#Headers], 0), FALSE)</f>
        <v>129</v>
      </c>
    </row>
    <row r="248" spans="1:3" x14ac:dyDescent="0.25">
      <c r="A248" s="93" t="s">
        <v>848</v>
      </c>
      <c r="B248" s="95" t="s">
        <v>649</v>
      </c>
      <c r="C248" s="93">
        <f>VLOOKUP(GroupVertices[[#This Row],[Vertex]], Vertices[], MATCH("ID", Vertices[#Headers], 0), FALSE)</f>
        <v>478</v>
      </c>
    </row>
    <row r="249" spans="1:3" x14ac:dyDescent="0.25">
      <c r="A249" s="93" t="s">
        <v>848</v>
      </c>
      <c r="B249" s="95" t="s">
        <v>456</v>
      </c>
      <c r="C249" s="93">
        <f>VLOOKUP(GroupVertices[[#This Row],[Vertex]], Vertices[], MATCH("ID", Vertices[#Headers], 0), FALSE)</f>
        <v>285</v>
      </c>
    </row>
    <row r="250" spans="1:3" x14ac:dyDescent="0.25">
      <c r="A250" s="93" t="s">
        <v>848</v>
      </c>
      <c r="B250" s="95" t="s">
        <v>657</v>
      </c>
      <c r="C250" s="93">
        <f>VLOOKUP(GroupVertices[[#This Row],[Vertex]], Vertices[], MATCH("ID", Vertices[#Headers], 0), FALSE)</f>
        <v>486</v>
      </c>
    </row>
    <row r="251" spans="1:3" x14ac:dyDescent="0.25">
      <c r="A251" s="93" t="s">
        <v>848</v>
      </c>
      <c r="B251" s="95" t="s">
        <v>718</v>
      </c>
      <c r="C251" s="93">
        <f>VLOOKUP(GroupVertices[[#This Row],[Vertex]], Vertices[], MATCH("ID", Vertices[#Headers], 0), FALSE)</f>
        <v>546</v>
      </c>
    </row>
    <row r="252" spans="1:3" x14ac:dyDescent="0.25">
      <c r="A252" s="93" t="s">
        <v>848</v>
      </c>
      <c r="B252" s="95" t="s">
        <v>457</v>
      </c>
      <c r="C252" s="93">
        <f>VLOOKUP(GroupVertices[[#This Row],[Vertex]], Vertices[], MATCH("ID", Vertices[#Headers], 0), FALSE)</f>
        <v>286</v>
      </c>
    </row>
    <row r="253" spans="1:3" x14ac:dyDescent="0.25">
      <c r="A253" s="93" t="s">
        <v>848</v>
      </c>
      <c r="B253" s="95" t="s">
        <v>800</v>
      </c>
      <c r="C253" s="93">
        <f>VLOOKUP(GroupVertices[[#This Row],[Vertex]], Vertices[], MATCH("ID", Vertices[#Headers], 0), FALSE)</f>
        <v>630</v>
      </c>
    </row>
    <row r="254" spans="1:3" x14ac:dyDescent="0.25">
      <c r="A254" s="93" t="s">
        <v>848</v>
      </c>
      <c r="B254" s="95" t="s">
        <v>650</v>
      </c>
      <c r="C254" s="93">
        <f>VLOOKUP(GroupVertices[[#This Row],[Vertex]], Vertices[], MATCH("ID", Vertices[#Headers], 0), FALSE)</f>
        <v>479</v>
      </c>
    </row>
    <row r="255" spans="1:3" x14ac:dyDescent="0.25">
      <c r="A255" s="93" t="s">
        <v>848</v>
      </c>
      <c r="B255" s="95" t="s">
        <v>829</v>
      </c>
      <c r="C255" s="93">
        <f>VLOOKUP(GroupVertices[[#This Row],[Vertex]], Vertices[], MATCH("ID", Vertices[#Headers], 0), FALSE)</f>
        <v>659</v>
      </c>
    </row>
    <row r="256" spans="1:3" x14ac:dyDescent="0.25">
      <c r="A256" s="93" t="s">
        <v>848</v>
      </c>
      <c r="B256" s="95" t="s">
        <v>563</v>
      </c>
      <c r="C256" s="93">
        <f>VLOOKUP(GroupVertices[[#This Row],[Vertex]], Vertices[], MATCH("ID", Vertices[#Headers], 0), FALSE)</f>
        <v>392</v>
      </c>
    </row>
    <row r="257" spans="1:3" x14ac:dyDescent="0.25">
      <c r="A257" s="93" t="s">
        <v>848</v>
      </c>
      <c r="B257" s="95" t="s">
        <v>566</v>
      </c>
      <c r="C257" s="93">
        <f>VLOOKUP(GroupVertices[[#This Row],[Vertex]], Vertices[], MATCH("ID", Vertices[#Headers], 0), FALSE)</f>
        <v>395</v>
      </c>
    </row>
    <row r="258" spans="1:3" x14ac:dyDescent="0.25">
      <c r="A258" s="93" t="s">
        <v>848</v>
      </c>
      <c r="B258" s="95" t="s">
        <v>565</v>
      </c>
      <c r="C258" s="93">
        <f>VLOOKUP(GroupVertices[[#This Row],[Vertex]], Vertices[], MATCH("ID", Vertices[#Headers], 0), FALSE)</f>
        <v>394</v>
      </c>
    </row>
    <row r="259" spans="1:3" x14ac:dyDescent="0.25">
      <c r="A259" s="93" t="s">
        <v>848</v>
      </c>
      <c r="B259" s="95" t="s">
        <v>564</v>
      </c>
      <c r="C259" s="93">
        <f>VLOOKUP(GroupVertices[[#This Row],[Vertex]], Vertices[], MATCH("ID", Vertices[#Headers], 0), FALSE)</f>
        <v>393</v>
      </c>
    </row>
    <row r="260" spans="1:3" x14ac:dyDescent="0.25">
      <c r="A260" s="93" t="s">
        <v>848</v>
      </c>
      <c r="B260" s="95" t="s">
        <v>577</v>
      </c>
      <c r="C260" s="93">
        <f>VLOOKUP(GroupVertices[[#This Row],[Vertex]], Vertices[], MATCH("ID", Vertices[#Headers], 0), FALSE)</f>
        <v>406</v>
      </c>
    </row>
    <row r="261" spans="1:3" x14ac:dyDescent="0.25">
      <c r="A261" s="93" t="s">
        <v>848</v>
      </c>
      <c r="B261" s="95" t="s">
        <v>578</v>
      </c>
      <c r="C261" s="93">
        <f>VLOOKUP(GroupVertices[[#This Row],[Vertex]], Vertices[], MATCH("ID", Vertices[#Headers], 0), FALSE)</f>
        <v>407</v>
      </c>
    </row>
    <row r="262" spans="1:3" x14ac:dyDescent="0.25">
      <c r="A262" s="93" t="s">
        <v>848</v>
      </c>
      <c r="B262" s="95" t="s">
        <v>576</v>
      </c>
      <c r="C262" s="93">
        <f>VLOOKUP(GroupVertices[[#This Row],[Vertex]], Vertices[], MATCH("ID", Vertices[#Headers], 0), FALSE)</f>
        <v>346</v>
      </c>
    </row>
    <row r="263" spans="1:3" x14ac:dyDescent="0.25">
      <c r="A263" s="93" t="s">
        <v>848</v>
      </c>
      <c r="B263" s="95" t="s">
        <v>611</v>
      </c>
      <c r="C263" s="93">
        <f>VLOOKUP(GroupVertices[[#This Row],[Vertex]], Vertices[], MATCH("ID", Vertices[#Headers], 0), FALSE)</f>
        <v>440</v>
      </c>
    </row>
    <row r="264" spans="1:3" x14ac:dyDescent="0.25">
      <c r="A264" s="93" t="s">
        <v>848</v>
      </c>
      <c r="B264" s="95" t="s">
        <v>328</v>
      </c>
      <c r="C264" s="93">
        <f>VLOOKUP(GroupVertices[[#This Row],[Vertex]], Vertices[], MATCH("ID", Vertices[#Headers], 0), FALSE)</f>
        <v>156</v>
      </c>
    </row>
    <row r="265" spans="1:3" x14ac:dyDescent="0.25">
      <c r="A265" s="93" t="s">
        <v>848</v>
      </c>
      <c r="B265" s="95" t="s">
        <v>741</v>
      </c>
      <c r="C265" s="93">
        <f>VLOOKUP(GroupVertices[[#This Row],[Vertex]], Vertices[], MATCH("ID", Vertices[#Headers], 0), FALSE)</f>
        <v>572</v>
      </c>
    </row>
    <row r="266" spans="1:3" x14ac:dyDescent="0.25">
      <c r="A266" s="93" t="s">
        <v>848</v>
      </c>
      <c r="B266" s="95" t="s">
        <v>742</v>
      </c>
      <c r="C266" s="93">
        <f>VLOOKUP(GroupVertices[[#This Row],[Vertex]], Vertices[], MATCH("ID", Vertices[#Headers], 0), FALSE)</f>
        <v>573</v>
      </c>
    </row>
    <row r="267" spans="1:3" x14ac:dyDescent="0.25">
      <c r="A267" s="93" t="s">
        <v>848</v>
      </c>
      <c r="B267" s="95" t="s">
        <v>327</v>
      </c>
      <c r="C267" s="93">
        <f>VLOOKUP(GroupVertices[[#This Row],[Vertex]], Vertices[], MATCH("ID", Vertices[#Headers], 0), FALSE)</f>
        <v>155</v>
      </c>
    </row>
    <row r="268" spans="1:3" x14ac:dyDescent="0.25">
      <c r="A268" s="93" t="s">
        <v>848</v>
      </c>
      <c r="B268" s="95" t="s">
        <v>743</v>
      </c>
      <c r="C268" s="93">
        <f>VLOOKUP(GroupVertices[[#This Row],[Vertex]], Vertices[], MATCH("ID", Vertices[#Headers], 0), FALSE)</f>
        <v>574</v>
      </c>
    </row>
    <row r="269" spans="1:3" x14ac:dyDescent="0.25">
      <c r="A269" s="93" t="s">
        <v>848</v>
      </c>
      <c r="B269" s="95" t="s">
        <v>313</v>
      </c>
      <c r="C269" s="93">
        <f>VLOOKUP(GroupVertices[[#This Row],[Vertex]], Vertices[], MATCH("ID", Vertices[#Headers], 0), FALSE)</f>
        <v>141</v>
      </c>
    </row>
    <row r="270" spans="1:3" x14ac:dyDescent="0.25">
      <c r="A270" s="93" t="s">
        <v>848</v>
      </c>
      <c r="B270" s="95" t="s">
        <v>533</v>
      </c>
      <c r="C270" s="93">
        <f>VLOOKUP(GroupVertices[[#This Row],[Vertex]], Vertices[], MATCH("ID", Vertices[#Headers], 0), FALSE)</f>
        <v>362</v>
      </c>
    </row>
    <row r="271" spans="1:3" x14ac:dyDescent="0.25">
      <c r="A271" s="93" t="s">
        <v>848</v>
      </c>
      <c r="B271" s="95" t="s">
        <v>659</v>
      </c>
      <c r="C271" s="93">
        <f>VLOOKUP(GroupVertices[[#This Row],[Vertex]], Vertices[], MATCH("ID", Vertices[#Headers], 0), FALSE)</f>
        <v>488</v>
      </c>
    </row>
    <row r="272" spans="1:3" x14ac:dyDescent="0.25">
      <c r="A272" s="93" t="s">
        <v>848</v>
      </c>
      <c r="B272" s="95" t="s">
        <v>504</v>
      </c>
      <c r="C272" s="93">
        <f>VLOOKUP(GroupVertices[[#This Row],[Vertex]], Vertices[], MATCH("ID", Vertices[#Headers], 0), FALSE)</f>
        <v>333</v>
      </c>
    </row>
    <row r="273" spans="1:3" x14ac:dyDescent="0.25">
      <c r="A273" s="93" t="s">
        <v>848</v>
      </c>
      <c r="B273" s="95" t="s">
        <v>505</v>
      </c>
      <c r="C273" s="93">
        <f>VLOOKUP(GroupVertices[[#This Row],[Vertex]], Vertices[], MATCH("ID", Vertices[#Headers], 0), FALSE)</f>
        <v>334</v>
      </c>
    </row>
    <row r="274" spans="1:3" x14ac:dyDescent="0.25">
      <c r="A274" s="93" t="s">
        <v>848</v>
      </c>
      <c r="B274" s="95" t="s">
        <v>626</v>
      </c>
      <c r="C274" s="93">
        <f>VLOOKUP(GroupVertices[[#This Row],[Vertex]], Vertices[], MATCH("ID", Vertices[#Headers], 0), FALSE)</f>
        <v>455</v>
      </c>
    </row>
    <row r="275" spans="1:3" x14ac:dyDescent="0.25">
      <c r="A275" s="93" t="s">
        <v>848</v>
      </c>
      <c r="B275" s="95" t="s">
        <v>627</v>
      </c>
      <c r="C275" s="93">
        <f>VLOOKUP(GroupVertices[[#This Row],[Vertex]], Vertices[], MATCH("ID", Vertices[#Headers], 0), FALSE)</f>
        <v>456</v>
      </c>
    </row>
    <row r="276" spans="1:3" x14ac:dyDescent="0.25">
      <c r="A276" s="93" t="s">
        <v>848</v>
      </c>
      <c r="B276" s="95" t="s">
        <v>506</v>
      </c>
      <c r="C276" s="93">
        <f>VLOOKUP(GroupVertices[[#This Row],[Vertex]], Vertices[], MATCH("ID", Vertices[#Headers], 0), FALSE)</f>
        <v>335</v>
      </c>
    </row>
    <row r="277" spans="1:3" x14ac:dyDescent="0.25">
      <c r="A277" s="93" t="s">
        <v>848</v>
      </c>
      <c r="B277" s="95" t="s">
        <v>358</v>
      </c>
      <c r="C277" s="93">
        <f>VLOOKUP(GroupVertices[[#This Row],[Vertex]], Vertices[], MATCH("ID", Vertices[#Headers], 0), FALSE)</f>
        <v>186</v>
      </c>
    </row>
    <row r="278" spans="1:3" x14ac:dyDescent="0.25">
      <c r="A278" s="93" t="s">
        <v>848</v>
      </c>
      <c r="B278" s="95" t="s">
        <v>357</v>
      </c>
      <c r="C278" s="93">
        <f>VLOOKUP(GroupVertices[[#This Row],[Vertex]], Vertices[], MATCH("ID", Vertices[#Headers], 0), FALSE)</f>
        <v>185</v>
      </c>
    </row>
    <row r="279" spans="1:3" x14ac:dyDescent="0.25">
      <c r="A279" s="93" t="s">
        <v>848</v>
      </c>
      <c r="B279" s="95" t="s">
        <v>360</v>
      </c>
      <c r="C279" s="93">
        <f>VLOOKUP(GroupVertices[[#This Row],[Vertex]], Vertices[], MATCH("ID", Vertices[#Headers], 0), FALSE)</f>
        <v>188</v>
      </c>
    </row>
    <row r="280" spans="1:3" x14ac:dyDescent="0.25">
      <c r="A280" s="93" t="s">
        <v>848</v>
      </c>
      <c r="B280" s="95" t="s">
        <v>181</v>
      </c>
      <c r="C280" s="93">
        <f>VLOOKUP(GroupVertices[[#This Row],[Vertex]], Vertices[], MATCH("ID", Vertices[#Headers], 0), FALSE)</f>
        <v>9</v>
      </c>
    </row>
    <row r="281" spans="1:3" x14ac:dyDescent="0.25">
      <c r="A281" s="93" t="s">
        <v>848</v>
      </c>
      <c r="B281" s="95" t="s">
        <v>183</v>
      </c>
      <c r="C281" s="93">
        <f>VLOOKUP(GroupVertices[[#This Row],[Vertex]], Vertices[], MATCH("ID", Vertices[#Headers], 0), FALSE)</f>
        <v>11</v>
      </c>
    </row>
    <row r="282" spans="1:3" x14ac:dyDescent="0.25">
      <c r="A282" s="93" t="s">
        <v>848</v>
      </c>
      <c r="B282" s="95" t="s">
        <v>182</v>
      </c>
      <c r="C282" s="93">
        <f>VLOOKUP(GroupVertices[[#This Row],[Vertex]], Vertices[], MATCH("ID", Vertices[#Headers], 0), FALSE)</f>
        <v>10</v>
      </c>
    </row>
    <row r="283" spans="1:3" x14ac:dyDescent="0.25">
      <c r="A283" s="93" t="s">
        <v>848</v>
      </c>
      <c r="B283" s="95" t="s">
        <v>359</v>
      </c>
      <c r="C283" s="93">
        <f>VLOOKUP(GroupVertices[[#This Row],[Vertex]], Vertices[], MATCH("ID", Vertices[#Headers], 0), FALSE)</f>
        <v>187</v>
      </c>
    </row>
    <row r="284" spans="1:3" x14ac:dyDescent="0.25">
      <c r="A284" s="93" t="s">
        <v>848</v>
      </c>
      <c r="B284" s="95" t="s">
        <v>776</v>
      </c>
      <c r="C284" s="93">
        <f>VLOOKUP(GroupVertices[[#This Row],[Vertex]], Vertices[], MATCH("ID", Vertices[#Headers], 0), FALSE)</f>
        <v>607</v>
      </c>
    </row>
    <row r="285" spans="1:3" x14ac:dyDescent="0.25">
      <c r="A285" s="93" t="s">
        <v>848</v>
      </c>
      <c r="B285" s="95" t="s">
        <v>482</v>
      </c>
      <c r="C285" s="93">
        <f>VLOOKUP(GroupVertices[[#This Row],[Vertex]], Vertices[], MATCH("ID", Vertices[#Headers], 0), FALSE)</f>
        <v>311</v>
      </c>
    </row>
    <row r="286" spans="1:3" x14ac:dyDescent="0.25">
      <c r="A286" s="93" t="s">
        <v>848</v>
      </c>
      <c r="B286" s="95" t="s">
        <v>483</v>
      </c>
      <c r="C286" s="93">
        <f>VLOOKUP(GroupVertices[[#This Row],[Vertex]], Vertices[], MATCH("ID", Vertices[#Headers], 0), FALSE)</f>
        <v>312</v>
      </c>
    </row>
    <row r="287" spans="1:3" x14ac:dyDescent="0.25">
      <c r="A287" s="93" t="s">
        <v>848</v>
      </c>
      <c r="B287" s="95" t="s">
        <v>538</v>
      </c>
      <c r="C287" s="93">
        <f>VLOOKUP(GroupVertices[[#This Row],[Vertex]], Vertices[], MATCH("ID", Vertices[#Headers], 0), FALSE)</f>
        <v>367</v>
      </c>
    </row>
    <row r="288" spans="1:3" x14ac:dyDescent="0.25">
      <c r="A288" s="93" t="s">
        <v>848</v>
      </c>
      <c r="B288" s="95" t="s">
        <v>539</v>
      </c>
      <c r="C288" s="93">
        <f>VLOOKUP(GroupVertices[[#This Row],[Vertex]], Vertices[], MATCH("ID", Vertices[#Headers], 0), FALSE)</f>
        <v>368</v>
      </c>
    </row>
    <row r="289" spans="1:3" x14ac:dyDescent="0.25">
      <c r="A289" s="93" t="s">
        <v>848</v>
      </c>
      <c r="B289" s="95" t="s">
        <v>484</v>
      </c>
      <c r="C289" s="93">
        <f>VLOOKUP(GroupVertices[[#This Row],[Vertex]], Vertices[], MATCH("ID", Vertices[#Headers], 0), FALSE)</f>
        <v>313</v>
      </c>
    </row>
    <row r="290" spans="1:3" x14ac:dyDescent="0.25">
      <c r="A290" s="93" t="s">
        <v>848</v>
      </c>
      <c r="B290" s="95" t="s">
        <v>362</v>
      </c>
      <c r="C290" s="93">
        <f>VLOOKUP(GroupVertices[[#This Row],[Vertex]], Vertices[], MATCH("ID", Vertices[#Headers], 0), FALSE)</f>
        <v>190</v>
      </c>
    </row>
    <row r="291" spans="1:3" x14ac:dyDescent="0.25">
      <c r="A291" s="93" t="s">
        <v>848</v>
      </c>
      <c r="B291" s="95" t="s">
        <v>361</v>
      </c>
      <c r="C291" s="93">
        <f>VLOOKUP(GroupVertices[[#This Row],[Vertex]], Vertices[], MATCH("ID", Vertices[#Headers], 0), FALSE)</f>
        <v>189</v>
      </c>
    </row>
    <row r="292" spans="1:3" x14ac:dyDescent="0.25">
      <c r="A292" s="93" t="s">
        <v>848</v>
      </c>
      <c r="B292" s="95" t="s">
        <v>534</v>
      </c>
      <c r="C292" s="93">
        <f>VLOOKUP(GroupVertices[[#This Row],[Vertex]], Vertices[], MATCH("ID", Vertices[#Headers], 0), FALSE)</f>
        <v>363</v>
      </c>
    </row>
    <row r="293" spans="1:3" x14ac:dyDescent="0.25">
      <c r="A293" s="93" t="s">
        <v>848</v>
      </c>
      <c r="B293" s="95" t="s">
        <v>793</v>
      </c>
      <c r="C293" s="93">
        <f>VLOOKUP(GroupVertices[[#This Row],[Vertex]], Vertices[], MATCH("ID", Vertices[#Headers], 0), FALSE)</f>
        <v>624</v>
      </c>
    </row>
    <row r="294" spans="1:3" x14ac:dyDescent="0.25">
      <c r="A294" s="93" t="s">
        <v>848</v>
      </c>
      <c r="B294" s="95" t="s">
        <v>535</v>
      </c>
      <c r="C294" s="93">
        <f>VLOOKUP(GroupVertices[[#This Row],[Vertex]], Vertices[], MATCH("ID", Vertices[#Headers], 0), FALSE)</f>
        <v>364</v>
      </c>
    </row>
    <row r="295" spans="1:3" x14ac:dyDescent="0.25">
      <c r="A295" s="93" t="s">
        <v>848</v>
      </c>
      <c r="B295" s="95" t="s">
        <v>537</v>
      </c>
      <c r="C295" s="93">
        <f>VLOOKUP(GroupVertices[[#This Row],[Vertex]], Vertices[], MATCH("ID", Vertices[#Headers], 0), FALSE)</f>
        <v>366</v>
      </c>
    </row>
    <row r="296" spans="1:3" x14ac:dyDescent="0.25">
      <c r="A296" s="93" t="s">
        <v>848</v>
      </c>
      <c r="B296" s="95" t="s">
        <v>536</v>
      </c>
      <c r="C296" s="93">
        <f>VLOOKUP(GroupVertices[[#This Row],[Vertex]], Vertices[], MATCH("ID", Vertices[#Headers], 0), FALSE)</f>
        <v>365</v>
      </c>
    </row>
    <row r="297" spans="1:3" x14ac:dyDescent="0.25">
      <c r="A297" s="93" t="s">
        <v>848</v>
      </c>
      <c r="B297" s="95" t="s">
        <v>451</v>
      </c>
      <c r="C297" s="93">
        <f>VLOOKUP(GroupVertices[[#This Row],[Vertex]], Vertices[], MATCH("ID", Vertices[#Headers], 0), FALSE)</f>
        <v>280</v>
      </c>
    </row>
    <row r="298" spans="1:3" x14ac:dyDescent="0.25">
      <c r="A298" s="93" t="s">
        <v>848</v>
      </c>
      <c r="B298" s="95" t="s">
        <v>452</v>
      </c>
      <c r="C298" s="93">
        <f>VLOOKUP(GroupVertices[[#This Row],[Vertex]], Vertices[], MATCH("ID", Vertices[#Headers], 0), FALSE)</f>
        <v>281</v>
      </c>
    </row>
    <row r="299" spans="1:3" x14ac:dyDescent="0.25">
      <c r="A299" s="93" t="s">
        <v>848</v>
      </c>
      <c r="B299" s="95" t="s">
        <v>453</v>
      </c>
      <c r="C299" s="93">
        <f>VLOOKUP(GroupVertices[[#This Row],[Vertex]], Vertices[], MATCH("ID", Vertices[#Headers], 0), FALSE)</f>
        <v>282</v>
      </c>
    </row>
    <row r="300" spans="1:3" x14ac:dyDescent="0.25">
      <c r="A300" s="93" t="s">
        <v>848</v>
      </c>
      <c r="B300" s="95" t="s">
        <v>188</v>
      </c>
      <c r="C300" s="93">
        <f>VLOOKUP(GroupVertices[[#This Row],[Vertex]], Vertices[], MATCH("ID", Vertices[#Headers], 0), FALSE)</f>
        <v>16</v>
      </c>
    </row>
    <row r="301" spans="1:3" x14ac:dyDescent="0.25">
      <c r="A301" s="93" t="s">
        <v>848</v>
      </c>
      <c r="B301" s="95" t="s">
        <v>442</v>
      </c>
      <c r="C301" s="93">
        <f>VLOOKUP(GroupVertices[[#This Row],[Vertex]], Vertices[], MATCH("ID", Vertices[#Headers], 0), FALSE)</f>
        <v>271</v>
      </c>
    </row>
    <row r="302" spans="1:3" x14ac:dyDescent="0.25">
      <c r="A302" s="93" t="s">
        <v>848</v>
      </c>
      <c r="B302" s="95" t="s">
        <v>597</v>
      </c>
      <c r="C302" s="93">
        <f>VLOOKUP(GroupVertices[[#This Row],[Vertex]], Vertices[], MATCH("ID", Vertices[#Headers], 0), FALSE)</f>
        <v>426</v>
      </c>
    </row>
    <row r="303" spans="1:3" x14ac:dyDescent="0.25">
      <c r="A303" s="93" t="s">
        <v>848</v>
      </c>
      <c r="B303" s="95" t="s">
        <v>740</v>
      </c>
      <c r="C303" s="93">
        <f>VLOOKUP(GroupVertices[[#This Row],[Vertex]], Vertices[], MATCH("ID", Vertices[#Headers], 0), FALSE)</f>
        <v>571</v>
      </c>
    </row>
    <row r="304" spans="1:3" x14ac:dyDescent="0.25">
      <c r="A304" s="93" t="s">
        <v>848</v>
      </c>
      <c r="B304" s="95" t="s">
        <v>598</v>
      </c>
      <c r="C304" s="93">
        <f>VLOOKUP(GroupVertices[[#This Row],[Vertex]], Vertices[], MATCH("ID", Vertices[#Headers], 0), FALSE)</f>
        <v>427</v>
      </c>
    </row>
    <row r="305" spans="1:3" x14ac:dyDescent="0.25">
      <c r="A305" s="93" t="s">
        <v>848</v>
      </c>
      <c r="B305" s="95" t="s">
        <v>454</v>
      </c>
      <c r="C305" s="93">
        <f>VLOOKUP(GroupVertices[[#This Row],[Vertex]], Vertices[], MATCH("ID", Vertices[#Headers], 0), FALSE)</f>
        <v>283</v>
      </c>
    </row>
    <row r="306" spans="1:3" x14ac:dyDescent="0.25">
      <c r="A306" s="93" t="s">
        <v>848</v>
      </c>
      <c r="B306" s="95" t="s">
        <v>356</v>
      </c>
      <c r="C306" s="93">
        <f>VLOOKUP(GroupVertices[[#This Row],[Vertex]], Vertices[], MATCH("ID", Vertices[#Headers], 0), FALSE)</f>
        <v>184</v>
      </c>
    </row>
    <row r="307" spans="1:3" x14ac:dyDescent="0.25">
      <c r="A307" s="93" t="s">
        <v>848</v>
      </c>
      <c r="B307" s="95" t="s">
        <v>416</v>
      </c>
      <c r="C307" s="93">
        <f>VLOOKUP(GroupVertices[[#This Row],[Vertex]], Vertices[], MATCH("ID", Vertices[#Headers], 0), FALSE)</f>
        <v>245</v>
      </c>
    </row>
    <row r="308" spans="1:3" x14ac:dyDescent="0.25">
      <c r="A308" s="93" t="s">
        <v>848</v>
      </c>
      <c r="B308" s="95" t="s">
        <v>582</v>
      </c>
      <c r="C308" s="93">
        <f>VLOOKUP(GroupVertices[[#This Row],[Vertex]], Vertices[], MATCH("ID", Vertices[#Headers], 0), FALSE)</f>
        <v>411</v>
      </c>
    </row>
    <row r="309" spans="1:3" x14ac:dyDescent="0.25">
      <c r="A309" s="93" t="s">
        <v>848</v>
      </c>
      <c r="B309" s="95" t="s">
        <v>437</v>
      </c>
      <c r="C309" s="93">
        <f>VLOOKUP(GroupVertices[[#This Row],[Vertex]], Vertices[], MATCH("ID", Vertices[#Headers], 0), FALSE)</f>
        <v>266</v>
      </c>
    </row>
    <row r="310" spans="1:3" x14ac:dyDescent="0.25">
      <c r="A310" s="93" t="s">
        <v>848</v>
      </c>
      <c r="B310" s="95" t="s">
        <v>305</v>
      </c>
      <c r="C310" s="93">
        <f>VLOOKUP(GroupVertices[[#This Row],[Vertex]], Vertices[], MATCH("ID", Vertices[#Headers], 0), FALSE)</f>
        <v>133</v>
      </c>
    </row>
    <row r="311" spans="1:3" x14ac:dyDescent="0.25">
      <c r="A311" s="93" t="s">
        <v>848</v>
      </c>
      <c r="B311" s="95" t="s">
        <v>306</v>
      </c>
      <c r="C311" s="93">
        <f>VLOOKUP(GroupVertices[[#This Row],[Vertex]], Vertices[], MATCH("ID", Vertices[#Headers], 0), FALSE)</f>
        <v>134</v>
      </c>
    </row>
    <row r="312" spans="1:3" x14ac:dyDescent="0.25">
      <c r="A312" s="93" t="s">
        <v>848</v>
      </c>
      <c r="B312" s="95" t="s">
        <v>395</v>
      </c>
      <c r="C312" s="93">
        <f>VLOOKUP(GroupVertices[[#This Row],[Vertex]], Vertices[], MATCH("ID", Vertices[#Headers], 0), FALSE)</f>
        <v>223</v>
      </c>
    </row>
    <row r="313" spans="1:3" x14ac:dyDescent="0.25">
      <c r="A313" s="93" t="s">
        <v>848</v>
      </c>
      <c r="B313" s="95" t="s">
        <v>396</v>
      </c>
      <c r="C313" s="93">
        <f>VLOOKUP(GroupVertices[[#This Row],[Vertex]], Vertices[], MATCH("ID", Vertices[#Headers], 0), FALSE)</f>
        <v>224</v>
      </c>
    </row>
    <row r="314" spans="1:3" x14ac:dyDescent="0.25">
      <c r="A314" s="93" t="s">
        <v>848</v>
      </c>
      <c r="B314" s="95" t="s">
        <v>332</v>
      </c>
      <c r="C314" s="93">
        <f>VLOOKUP(GroupVertices[[#This Row],[Vertex]], Vertices[], MATCH("ID", Vertices[#Headers], 0), FALSE)</f>
        <v>160</v>
      </c>
    </row>
    <row r="315" spans="1:3" x14ac:dyDescent="0.25">
      <c r="A315" s="93" t="s">
        <v>848</v>
      </c>
      <c r="B315" s="95" t="s">
        <v>377</v>
      </c>
      <c r="C315" s="93">
        <f>VLOOKUP(GroupVertices[[#This Row],[Vertex]], Vertices[], MATCH("ID", Vertices[#Headers], 0), FALSE)</f>
        <v>205</v>
      </c>
    </row>
    <row r="316" spans="1:3" x14ac:dyDescent="0.25">
      <c r="A316" s="93" t="s">
        <v>848</v>
      </c>
      <c r="B316" s="95" t="s">
        <v>378</v>
      </c>
      <c r="C316" s="93">
        <f>VLOOKUP(GroupVertices[[#This Row],[Vertex]], Vertices[], MATCH("ID", Vertices[#Headers], 0), FALSE)</f>
        <v>206</v>
      </c>
    </row>
    <row r="317" spans="1:3" x14ac:dyDescent="0.25">
      <c r="A317" s="93" t="s">
        <v>848</v>
      </c>
      <c r="B317" s="95" t="s">
        <v>333</v>
      </c>
      <c r="C317" s="93">
        <f>VLOOKUP(GroupVertices[[#This Row],[Vertex]], Vertices[], MATCH("ID", Vertices[#Headers], 0), FALSE)</f>
        <v>161</v>
      </c>
    </row>
    <row r="318" spans="1:3" x14ac:dyDescent="0.25">
      <c r="A318" s="93" t="s">
        <v>848</v>
      </c>
      <c r="B318" s="95" t="s">
        <v>335</v>
      </c>
      <c r="C318" s="93">
        <f>VLOOKUP(GroupVertices[[#This Row],[Vertex]], Vertices[], MATCH("ID", Vertices[#Headers], 0), FALSE)</f>
        <v>163</v>
      </c>
    </row>
    <row r="319" spans="1:3" x14ac:dyDescent="0.25">
      <c r="A319" s="93" t="s">
        <v>848</v>
      </c>
      <c r="B319" s="95" t="s">
        <v>336</v>
      </c>
      <c r="C319" s="93">
        <f>VLOOKUP(GroupVertices[[#This Row],[Vertex]], Vertices[], MATCH("ID", Vertices[#Headers], 0), FALSE)</f>
        <v>164</v>
      </c>
    </row>
    <row r="320" spans="1:3" x14ac:dyDescent="0.25">
      <c r="A320" s="93" t="s">
        <v>848</v>
      </c>
      <c r="B320" s="95" t="s">
        <v>334</v>
      </c>
      <c r="C320" s="93">
        <f>VLOOKUP(GroupVertices[[#This Row],[Vertex]], Vertices[], MATCH("ID", Vertices[#Headers], 0), FALSE)</f>
        <v>162</v>
      </c>
    </row>
    <row r="321" spans="1:3" x14ac:dyDescent="0.25">
      <c r="A321" s="93" t="s">
        <v>848</v>
      </c>
      <c r="B321" s="95" t="s">
        <v>397</v>
      </c>
      <c r="C321" s="93">
        <f>VLOOKUP(GroupVertices[[#This Row],[Vertex]], Vertices[], MATCH("ID", Vertices[#Headers], 0), FALSE)</f>
        <v>226</v>
      </c>
    </row>
    <row r="322" spans="1:3" x14ac:dyDescent="0.25">
      <c r="A322" s="93" t="s">
        <v>848</v>
      </c>
      <c r="B322" s="95" t="s">
        <v>587</v>
      </c>
      <c r="C322" s="93">
        <f>VLOOKUP(GroupVertices[[#This Row],[Vertex]], Vertices[], MATCH("ID", Vertices[#Headers], 0), FALSE)</f>
        <v>416</v>
      </c>
    </row>
    <row r="323" spans="1:3" x14ac:dyDescent="0.25">
      <c r="A323" s="93" t="s">
        <v>848</v>
      </c>
      <c r="B323" s="95" t="s">
        <v>588</v>
      </c>
      <c r="C323" s="93">
        <f>VLOOKUP(GroupVertices[[#This Row],[Vertex]], Vertices[], MATCH("ID", Vertices[#Headers], 0), FALSE)</f>
        <v>417</v>
      </c>
    </row>
    <row r="324" spans="1:3" x14ac:dyDescent="0.25">
      <c r="A324" s="93" t="s">
        <v>848</v>
      </c>
      <c r="B324" s="95" t="s">
        <v>589</v>
      </c>
      <c r="C324" s="93">
        <f>VLOOKUP(GroupVertices[[#This Row],[Vertex]], Vertices[], MATCH("ID", Vertices[#Headers], 0), FALSE)</f>
        <v>418</v>
      </c>
    </row>
    <row r="325" spans="1:3" x14ac:dyDescent="0.25">
      <c r="A325" s="93" t="s">
        <v>848</v>
      </c>
      <c r="B325" s="95" t="s">
        <v>586</v>
      </c>
      <c r="C325" s="93">
        <f>VLOOKUP(GroupVertices[[#This Row],[Vertex]], Vertices[], MATCH("ID", Vertices[#Headers], 0), FALSE)</f>
        <v>415</v>
      </c>
    </row>
    <row r="326" spans="1:3" x14ac:dyDescent="0.25">
      <c r="A326" s="93" t="s">
        <v>848</v>
      </c>
      <c r="B326" s="95" t="s">
        <v>590</v>
      </c>
      <c r="C326" s="93">
        <f>VLOOKUP(GroupVertices[[#This Row],[Vertex]], Vertices[], MATCH("ID", Vertices[#Headers], 0), FALSE)</f>
        <v>419</v>
      </c>
    </row>
    <row r="327" spans="1:3" x14ac:dyDescent="0.25">
      <c r="A327" s="93" t="s">
        <v>848</v>
      </c>
      <c r="B327" s="95" t="s">
        <v>806</v>
      </c>
      <c r="C327" s="93">
        <f>VLOOKUP(GroupVertices[[#This Row],[Vertex]], Vertices[], MATCH("ID", Vertices[#Headers], 0), FALSE)</f>
        <v>636</v>
      </c>
    </row>
    <row r="328" spans="1:3" x14ac:dyDescent="0.25">
      <c r="A328" s="93" t="s">
        <v>848</v>
      </c>
      <c r="B328" s="95" t="s">
        <v>802</v>
      </c>
      <c r="C328" s="93">
        <f>VLOOKUP(GroupVertices[[#This Row],[Vertex]], Vertices[], MATCH("ID", Vertices[#Headers], 0), FALSE)</f>
        <v>632</v>
      </c>
    </row>
    <row r="329" spans="1:3" x14ac:dyDescent="0.25">
      <c r="A329" s="93" t="s">
        <v>848</v>
      </c>
      <c r="B329" s="95" t="s">
        <v>352</v>
      </c>
      <c r="C329" s="93">
        <f>VLOOKUP(GroupVertices[[#This Row],[Vertex]], Vertices[], MATCH("ID", Vertices[#Headers], 0), FALSE)</f>
        <v>180</v>
      </c>
    </row>
    <row r="330" spans="1:3" x14ac:dyDescent="0.25">
      <c r="A330" s="93" t="s">
        <v>848</v>
      </c>
      <c r="B330" s="95" t="s">
        <v>382</v>
      </c>
      <c r="C330" s="93">
        <f>VLOOKUP(GroupVertices[[#This Row],[Vertex]], Vertices[], MATCH("ID", Vertices[#Headers], 0), FALSE)</f>
        <v>210</v>
      </c>
    </row>
    <row r="331" spans="1:3" x14ac:dyDescent="0.25">
      <c r="A331" s="93" t="s">
        <v>848</v>
      </c>
      <c r="B331" s="95" t="s">
        <v>386</v>
      </c>
      <c r="C331" s="93">
        <f>VLOOKUP(GroupVertices[[#This Row],[Vertex]], Vertices[], MATCH("ID", Vertices[#Headers], 0), FALSE)</f>
        <v>214</v>
      </c>
    </row>
    <row r="332" spans="1:3" x14ac:dyDescent="0.25">
      <c r="A332" s="93" t="s">
        <v>848</v>
      </c>
      <c r="B332" s="95" t="s">
        <v>439</v>
      </c>
      <c r="C332" s="93">
        <f>VLOOKUP(GroupVertices[[#This Row],[Vertex]], Vertices[], MATCH("ID", Vertices[#Headers], 0), FALSE)</f>
        <v>268</v>
      </c>
    </row>
    <row r="333" spans="1:3" x14ac:dyDescent="0.25">
      <c r="A333" s="93" t="s">
        <v>848</v>
      </c>
      <c r="B333" s="95" t="s">
        <v>200</v>
      </c>
      <c r="C333" s="93">
        <f>VLOOKUP(GroupVertices[[#This Row],[Vertex]], Vertices[], MATCH("ID", Vertices[#Headers], 0), FALSE)</f>
        <v>28</v>
      </c>
    </row>
    <row r="334" spans="1:3" x14ac:dyDescent="0.25">
      <c r="A334" s="93" t="s">
        <v>848</v>
      </c>
      <c r="B334" s="95" t="s">
        <v>404</v>
      </c>
      <c r="C334" s="93">
        <f>VLOOKUP(GroupVertices[[#This Row],[Vertex]], Vertices[], MATCH("ID", Vertices[#Headers], 0), FALSE)</f>
        <v>233</v>
      </c>
    </row>
    <row r="335" spans="1:3" x14ac:dyDescent="0.25">
      <c r="A335" s="93" t="s">
        <v>848</v>
      </c>
      <c r="B335" s="95" t="s">
        <v>405</v>
      </c>
      <c r="C335" s="93">
        <f>VLOOKUP(GroupVertices[[#This Row],[Vertex]], Vertices[], MATCH("ID", Vertices[#Headers], 0), FALSE)</f>
        <v>234</v>
      </c>
    </row>
    <row r="336" spans="1:3" x14ac:dyDescent="0.25">
      <c r="A336" s="93" t="s">
        <v>848</v>
      </c>
      <c r="B336" s="95" t="s">
        <v>406</v>
      </c>
      <c r="C336" s="93">
        <f>VLOOKUP(GroupVertices[[#This Row],[Vertex]], Vertices[], MATCH("ID", Vertices[#Headers], 0), FALSE)</f>
        <v>235</v>
      </c>
    </row>
    <row r="337" spans="1:3" x14ac:dyDescent="0.25">
      <c r="A337" s="93" t="s">
        <v>848</v>
      </c>
      <c r="B337" s="95" t="s">
        <v>410</v>
      </c>
      <c r="C337" s="93">
        <f>VLOOKUP(GroupVertices[[#This Row],[Vertex]], Vertices[], MATCH("ID", Vertices[#Headers], 0), FALSE)</f>
        <v>239</v>
      </c>
    </row>
    <row r="338" spans="1:3" x14ac:dyDescent="0.25">
      <c r="A338" s="93" t="s">
        <v>848</v>
      </c>
      <c r="B338" s="95" t="s">
        <v>411</v>
      </c>
      <c r="C338" s="93">
        <f>VLOOKUP(GroupVertices[[#This Row],[Vertex]], Vertices[], MATCH("ID", Vertices[#Headers], 0), FALSE)</f>
        <v>240</v>
      </c>
    </row>
    <row r="339" spans="1:3" x14ac:dyDescent="0.25">
      <c r="A339" s="93" t="s">
        <v>848</v>
      </c>
      <c r="B339" s="95" t="s">
        <v>413</v>
      </c>
      <c r="C339" s="93">
        <f>VLOOKUP(GroupVertices[[#This Row],[Vertex]], Vertices[], MATCH("ID", Vertices[#Headers], 0), FALSE)</f>
        <v>242</v>
      </c>
    </row>
    <row r="340" spans="1:3" x14ac:dyDescent="0.25">
      <c r="A340" s="93" t="s">
        <v>848</v>
      </c>
      <c r="B340" s="95" t="s">
        <v>412</v>
      </c>
      <c r="C340" s="93">
        <f>VLOOKUP(GroupVertices[[#This Row],[Vertex]], Vertices[], MATCH("ID", Vertices[#Headers], 0), FALSE)</f>
        <v>241</v>
      </c>
    </row>
    <row r="341" spans="1:3" x14ac:dyDescent="0.25">
      <c r="A341" s="93" t="s">
        <v>848</v>
      </c>
      <c r="B341" s="95" t="s">
        <v>601</v>
      </c>
      <c r="C341" s="93">
        <f>VLOOKUP(GroupVertices[[#This Row],[Vertex]], Vertices[], MATCH("ID", Vertices[#Headers], 0), FALSE)</f>
        <v>430</v>
      </c>
    </row>
    <row r="342" spans="1:3" x14ac:dyDescent="0.25">
      <c r="A342" s="93" t="s">
        <v>848</v>
      </c>
      <c r="B342" s="95" t="s">
        <v>602</v>
      </c>
      <c r="C342" s="93">
        <f>VLOOKUP(GroupVertices[[#This Row],[Vertex]], Vertices[], MATCH("ID", Vertices[#Headers], 0), FALSE)</f>
        <v>431</v>
      </c>
    </row>
    <row r="343" spans="1:3" x14ac:dyDescent="0.25">
      <c r="A343" s="93" t="s">
        <v>848</v>
      </c>
      <c r="B343" s="95" t="s">
        <v>599</v>
      </c>
      <c r="C343" s="93">
        <f>VLOOKUP(GroupVertices[[#This Row],[Vertex]], Vertices[], MATCH("ID", Vertices[#Headers], 0), FALSE)</f>
        <v>428</v>
      </c>
    </row>
    <row r="344" spans="1:3" x14ac:dyDescent="0.25">
      <c r="A344" s="93" t="s">
        <v>848</v>
      </c>
      <c r="B344" s="95" t="s">
        <v>755</v>
      </c>
      <c r="C344" s="93">
        <f>VLOOKUP(GroupVertices[[#This Row],[Vertex]], Vertices[], MATCH("ID", Vertices[#Headers], 0), FALSE)</f>
        <v>586</v>
      </c>
    </row>
    <row r="345" spans="1:3" x14ac:dyDescent="0.25">
      <c r="A345" s="93" t="s">
        <v>848</v>
      </c>
      <c r="B345" s="95" t="s">
        <v>756</v>
      </c>
      <c r="C345" s="93">
        <f>VLOOKUP(GroupVertices[[#This Row],[Vertex]], Vertices[], MATCH("ID", Vertices[#Headers], 0), FALSE)</f>
        <v>587</v>
      </c>
    </row>
    <row r="346" spans="1:3" x14ac:dyDescent="0.25">
      <c r="A346" s="93" t="s">
        <v>848</v>
      </c>
      <c r="B346" s="95" t="s">
        <v>392</v>
      </c>
      <c r="C346" s="93">
        <f>VLOOKUP(GroupVertices[[#This Row],[Vertex]], Vertices[], MATCH("ID", Vertices[#Headers], 0), FALSE)</f>
        <v>220</v>
      </c>
    </row>
    <row r="347" spans="1:3" x14ac:dyDescent="0.25">
      <c r="A347" s="93" t="s">
        <v>848</v>
      </c>
      <c r="B347" s="95" t="s">
        <v>385</v>
      </c>
      <c r="C347" s="93">
        <f>VLOOKUP(GroupVertices[[#This Row],[Vertex]], Vertices[], MATCH("ID", Vertices[#Headers], 0), FALSE)</f>
        <v>213</v>
      </c>
    </row>
    <row r="348" spans="1:3" x14ac:dyDescent="0.25">
      <c r="A348" s="93" t="s">
        <v>848</v>
      </c>
      <c r="B348" s="95" t="s">
        <v>710</v>
      </c>
      <c r="C348" s="93">
        <f>VLOOKUP(GroupVertices[[#This Row],[Vertex]], Vertices[], MATCH("ID", Vertices[#Headers], 0), FALSE)</f>
        <v>538</v>
      </c>
    </row>
    <row r="349" spans="1:3" x14ac:dyDescent="0.25">
      <c r="A349" s="93" t="s">
        <v>848</v>
      </c>
      <c r="B349" s="95" t="s">
        <v>572</v>
      </c>
      <c r="C349" s="93">
        <f>VLOOKUP(GroupVertices[[#This Row],[Vertex]], Vertices[], MATCH("ID", Vertices[#Headers], 0), FALSE)</f>
        <v>401</v>
      </c>
    </row>
    <row r="350" spans="1:3" x14ac:dyDescent="0.25">
      <c r="A350" s="93" t="s">
        <v>848</v>
      </c>
      <c r="B350" s="95" t="s">
        <v>573</v>
      </c>
      <c r="C350" s="93">
        <f>VLOOKUP(GroupVertices[[#This Row],[Vertex]], Vertices[], MATCH("ID", Vertices[#Headers], 0), FALSE)</f>
        <v>402</v>
      </c>
    </row>
    <row r="351" spans="1:3" x14ac:dyDescent="0.25">
      <c r="A351" s="93" t="s">
        <v>848</v>
      </c>
      <c r="B351" s="95" t="s">
        <v>574</v>
      </c>
      <c r="C351" s="93">
        <f>VLOOKUP(GroupVertices[[#This Row],[Vertex]], Vertices[], MATCH("ID", Vertices[#Headers], 0), FALSE)</f>
        <v>403</v>
      </c>
    </row>
    <row r="352" spans="1:3" x14ac:dyDescent="0.25">
      <c r="A352" s="93" t="s">
        <v>848</v>
      </c>
      <c r="B352" s="95" t="s">
        <v>203</v>
      </c>
      <c r="C352" s="93">
        <f>VLOOKUP(GroupVertices[[#This Row],[Vertex]], Vertices[], MATCH("ID", Vertices[#Headers], 0), FALSE)</f>
        <v>31</v>
      </c>
    </row>
    <row r="353" spans="1:3" x14ac:dyDescent="0.25">
      <c r="A353" s="93" t="s">
        <v>848</v>
      </c>
      <c r="B353" s="95" t="s">
        <v>822</v>
      </c>
      <c r="C353" s="93">
        <f>VLOOKUP(GroupVertices[[#This Row],[Vertex]], Vertices[], MATCH("ID", Vertices[#Headers], 0), FALSE)</f>
        <v>652</v>
      </c>
    </row>
    <row r="354" spans="1:3" x14ac:dyDescent="0.25">
      <c r="A354" s="93" t="s">
        <v>848</v>
      </c>
      <c r="B354" s="95" t="s">
        <v>821</v>
      </c>
      <c r="C354" s="93">
        <f>VLOOKUP(GroupVertices[[#This Row],[Vertex]], Vertices[], MATCH("ID", Vertices[#Headers], 0), FALSE)</f>
        <v>651</v>
      </c>
    </row>
    <row r="355" spans="1:3" x14ac:dyDescent="0.25">
      <c r="A355" s="93" t="s">
        <v>848</v>
      </c>
      <c r="B355" s="95" t="s">
        <v>823</v>
      </c>
      <c r="C355" s="93">
        <f>VLOOKUP(GroupVertices[[#This Row],[Vertex]], Vertices[], MATCH("ID", Vertices[#Headers], 0), FALSE)</f>
        <v>653</v>
      </c>
    </row>
    <row r="356" spans="1:3" x14ac:dyDescent="0.25">
      <c r="A356" s="93" t="s">
        <v>848</v>
      </c>
      <c r="B356" s="95" t="s">
        <v>205</v>
      </c>
      <c r="C356" s="93">
        <f>VLOOKUP(GroupVertices[[#This Row],[Vertex]], Vertices[], MATCH("ID", Vertices[#Headers], 0), FALSE)</f>
        <v>33</v>
      </c>
    </row>
    <row r="357" spans="1:3" x14ac:dyDescent="0.25">
      <c r="A357" s="93" t="s">
        <v>848</v>
      </c>
      <c r="B357" s="95" t="s">
        <v>787</v>
      </c>
      <c r="C357" s="93">
        <f>VLOOKUP(GroupVertices[[#This Row],[Vertex]], Vertices[], MATCH("ID", Vertices[#Headers], 0), FALSE)</f>
        <v>619</v>
      </c>
    </row>
    <row r="358" spans="1:3" x14ac:dyDescent="0.25">
      <c r="A358" s="93" t="s">
        <v>848</v>
      </c>
      <c r="B358" s="95" t="s">
        <v>204</v>
      </c>
      <c r="C358" s="93">
        <f>VLOOKUP(GroupVertices[[#This Row],[Vertex]], Vertices[], MATCH("ID", Vertices[#Headers], 0), FALSE)</f>
        <v>32</v>
      </c>
    </row>
    <row r="359" spans="1:3" x14ac:dyDescent="0.25">
      <c r="A359" s="93" t="s">
        <v>848</v>
      </c>
      <c r="B359" s="95" t="s">
        <v>786</v>
      </c>
      <c r="C359" s="93">
        <f>VLOOKUP(GroupVertices[[#This Row],[Vertex]], Vertices[], MATCH("ID", Vertices[#Headers], 0), FALSE)</f>
        <v>618</v>
      </c>
    </row>
    <row r="360" spans="1:3" x14ac:dyDescent="0.25">
      <c r="A360" s="93" t="s">
        <v>848</v>
      </c>
      <c r="B360" s="95" t="s">
        <v>750</v>
      </c>
      <c r="C360" s="93">
        <f>VLOOKUP(GroupVertices[[#This Row],[Vertex]], Vertices[], MATCH("ID", Vertices[#Headers], 0), FALSE)</f>
        <v>581</v>
      </c>
    </row>
    <row r="361" spans="1:3" x14ac:dyDescent="0.25">
      <c r="A361" s="93" t="s">
        <v>848</v>
      </c>
      <c r="B361" s="95" t="s">
        <v>796</v>
      </c>
      <c r="C361" s="93">
        <f>VLOOKUP(GroupVertices[[#This Row],[Vertex]], Vertices[], MATCH("ID", Vertices[#Headers], 0), FALSE)</f>
        <v>626</v>
      </c>
    </row>
    <row r="362" spans="1:3" x14ac:dyDescent="0.25">
      <c r="A362" s="93" t="s">
        <v>848</v>
      </c>
      <c r="B362" s="95" t="s">
        <v>316</v>
      </c>
      <c r="C362" s="93">
        <f>VLOOKUP(GroupVertices[[#This Row],[Vertex]], Vertices[], MATCH("ID", Vertices[#Headers], 0), FALSE)</f>
        <v>144</v>
      </c>
    </row>
    <row r="363" spans="1:3" x14ac:dyDescent="0.25">
      <c r="A363" s="93" t="s">
        <v>848</v>
      </c>
      <c r="B363" s="95" t="s">
        <v>433</v>
      </c>
      <c r="C363" s="93">
        <f>VLOOKUP(GroupVertices[[#This Row],[Vertex]], Vertices[], MATCH("ID", Vertices[#Headers], 0), FALSE)</f>
        <v>262</v>
      </c>
    </row>
    <row r="364" spans="1:3" x14ac:dyDescent="0.25">
      <c r="A364" s="93" t="s">
        <v>848</v>
      </c>
      <c r="B364" s="95" t="s">
        <v>206</v>
      </c>
      <c r="C364" s="93">
        <f>VLOOKUP(GroupVertices[[#This Row],[Vertex]], Vertices[], MATCH("ID", Vertices[#Headers], 0), FALSE)</f>
        <v>34</v>
      </c>
    </row>
    <row r="365" spans="1:3" x14ac:dyDescent="0.25">
      <c r="A365" s="93" t="s">
        <v>848</v>
      </c>
      <c r="B365" s="95" t="s">
        <v>656</v>
      </c>
      <c r="C365" s="93">
        <f>VLOOKUP(GroupVertices[[#This Row],[Vertex]], Vertices[], MATCH("ID", Vertices[#Headers], 0), FALSE)</f>
        <v>485</v>
      </c>
    </row>
    <row r="366" spans="1:3" x14ac:dyDescent="0.25">
      <c r="A366" s="93" t="s">
        <v>848</v>
      </c>
      <c r="B366" s="95" t="s">
        <v>252</v>
      </c>
      <c r="C366" s="93">
        <f>VLOOKUP(GroupVertices[[#This Row],[Vertex]], Vertices[], MATCH("ID", Vertices[#Headers], 0), FALSE)</f>
        <v>80</v>
      </c>
    </row>
    <row r="367" spans="1:3" x14ac:dyDescent="0.25">
      <c r="A367" s="93" t="s">
        <v>848</v>
      </c>
      <c r="B367" s="95" t="s">
        <v>399</v>
      </c>
      <c r="C367" s="93">
        <f>VLOOKUP(GroupVertices[[#This Row],[Vertex]], Vertices[], MATCH("ID", Vertices[#Headers], 0), FALSE)</f>
        <v>228</v>
      </c>
    </row>
    <row r="368" spans="1:3" x14ac:dyDescent="0.25">
      <c r="A368" s="93" t="s">
        <v>848</v>
      </c>
      <c r="B368" s="95" t="s">
        <v>402</v>
      </c>
      <c r="C368" s="93">
        <f>VLOOKUP(GroupVertices[[#This Row],[Vertex]], Vertices[], MATCH("ID", Vertices[#Headers], 0), FALSE)</f>
        <v>231</v>
      </c>
    </row>
    <row r="369" spans="1:3" x14ac:dyDescent="0.25">
      <c r="A369" s="93" t="s">
        <v>848</v>
      </c>
      <c r="B369" s="95" t="s">
        <v>403</v>
      </c>
      <c r="C369" s="93">
        <f>VLOOKUP(GroupVertices[[#This Row],[Vertex]], Vertices[], MATCH("ID", Vertices[#Headers], 0), FALSE)</f>
        <v>232</v>
      </c>
    </row>
    <row r="370" spans="1:3" x14ac:dyDescent="0.25">
      <c r="A370" s="93" t="s">
        <v>848</v>
      </c>
      <c r="B370" s="95" t="s">
        <v>244</v>
      </c>
      <c r="C370" s="93">
        <f>VLOOKUP(GroupVertices[[#This Row],[Vertex]], Vertices[], MATCH("ID", Vertices[#Headers], 0), FALSE)</f>
        <v>72</v>
      </c>
    </row>
    <row r="371" spans="1:3" x14ac:dyDescent="0.25">
      <c r="A371" s="93" t="s">
        <v>848</v>
      </c>
      <c r="B371" s="95" t="s">
        <v>179</v>
      </c>
      <c r="C371" s="93">
        <f>VLOOKUP(GroupVertices[[#This Row],[Vertex]], Vertices[], MATCH("ID", Vertices[#Headers], 0), FALSE)</f>
        <v>7</v>
      </c>
    </row>
    <row r="372" spans="1:3" x14ac:dyDescent="0.25">
      <c r="A372" s="93" t="s">
        <v>848</v>
      </c>
      <c r="B372" s="95" t="s">
        <v>527</v>
      </c>
      <c r="C372" s="93">
        <f>VLOOKUP(GroupVertices[[#This Row],[Vertex]], Vertices[], MATCH("ID", Vertices[#Headers], 0), FALSE)</f>
        <v>356</v>
      </c>
    </row>
    <row r="373" spans="1:3" x14ac:dyDescent="0.25">
      <c r="A373" s="93" t="s">
        <v>848</v>
      </c>
      <c r="B373" s="95" t="s">
        <v>529</v>
      </c>
      <c r="C373" s="93">
        <f>VLOOKUP(GroupVertices[[#This Row],[Vertex]], Vertices[], MATCH("ID", Vertices[#Headers], 0), FALSE)</f>
        <v>358</v>
      </c>
    </row>
    <row r="374" spans="1:3" x14ac:dyDescent="0.25">
      <c r="A374" s="93" t="s">
        <v>848</v>
      </c>
      <c r="B374" s="95" t="s">
        <v>526</v>
      </c>
      <c r="C374" s="93">
        <f>VLOOKUP(GroupVertices[[#This Row],[Vertex]], Vertices[], MATCH("ID", Vertices[#Headers], 0), FALSE)</f>
        <v>355</v>
      </c>
    </row>
    <row r="375" spans="1:3" x14ac:dyDescent="0.25">
      <c r="A375" s="93" t="s">
        <v>848</v>
      </c>
      <c r="B375" s="95" t="s">
        <v>550</v>
      </c>
      <c r="C375" s="93">
        <f>VLOOKUP(GroupVertices[[#This Row],[Vertex]], Vertices[], MATCH("ID", Vertices[#Headers], 0), FALSE)</f>
        <v>379</v>
      </c>
    </row>
    <row r="376" spans="1:3" x14ac:dyDescent="0.25">
      <c r="A376" s="93" t="s">
        <v>848</v>
      </c>
      <c r="B376" s="95" t="s">
        <v>549</v>
      </c>
      <c r="C376" s="93">
        <f>VLOOKUP(GroupVertices[[#This Row],[Vertex]], Vertices[], MATCH("ID", Vertices[#Headers], 0), FALSE)</f>
        <v>378</v>
      </c>
    </row>
    <row r="377" spans="1:3" x14ac:dyDescent="0.25">
      <c r="A377" s="93" t="s">
        <v>848</v>
      </c>
      <c r="B377" s="95" t="s">
        <v>551</v>
      </c>
      <c r="C377" s="93">
        <f>VLOOKUP(GroupVertices[[#This Row],[Vertex]], Vertices[], MATCH("ID", Vertices[#Headers], 0), FALSE)</f>
        <v>380</v>
      </c>
    </row>
    <row r="378" spans="1:3" x14ac:dyDescent="0.25">
      <c r="A378" s="93" t="s">
        <v>848</v>
      </c>
      <c r="B378" s="95" t="s">
        <v>528</v>
      </c>
      <c r="C378" s="93">
        <f>VLOOKUP(GroupVertices[[#This Row],[Vertex]], Vertices[], MATCH("ID", Vertices[#Headers], 0), FALSE)</f>
        <v>357</v>
      </c>
    </row>
    <row r="379" spans="1:3" x14ac:dyDescent="0.25">
      <c r="A379" s="93" t="s">
        <v>848</v>
      </c>
      <c r="B379" s="95" t="s">
        <v>714</v>
      </c>
      <c r="C379" s="93">
        <f>VLOOKUP(GroupVertices[[#This Row],[Vertex]], Vertices[], MATCH("ID", Vertices[#Headers], 0), FALSE)</f>
        <v>542</v>
      </c>
    </row>
    <row r="380" spans="1:3" x14ac:dyDescent="0.25">
      <c r="A380" s="93" t="s">
        <v>848</v>
      </c>
      <c r="B380" s="95" t="s">
        <v>689</v>
      </c>
      <c r="C380" s="93">
        <f>VLOOKUP(GroupVertices[[#This Row],[Vertex]], Vertices[], MATCH("ID", Vertices[#Headers], 0), FALSE)</f>
        <v>518</v>
      </c>
    </row>
    <row r="381" spans="1:3" x14ac:dyDescent="0.25">
      <c r="A381" s="93" t="s">
        <v>848</v>
      </c>
      <c r="B381" s="95" t="s">
        <v>690</v>
      </c>
      <c r="C381" s="93">
        <f>VLOOKUP(GroupVertices[[#This Row],[Vertex]], Vertices[], MATCH("ID", Vertices[#Headers], 0), FALSE)</f>
        <v>519</v>
      </c>
    </row>
    <row r="382" spans="1:3" x14ac:dyDescent="0.25">
      <c r="A382" s="93" t="s">
        <v>848</v>
      </c>
      <c r="B382" s="95" t="s">
        <v>324</v>
      </c>
      <c r="C382" s="93">
        <f>VLOOKUP(GroupVertices[[#This Row],[Vertex]], Vertices[], MATCH("ID", Vertices[#Headers], 0), FALSE)</f>
        <v>152</v>
      </c>
    </row>
    <row r="383" spans="1:3" x14ac:dyDescent="0.25">
      <c r="A383" s="93" t="s">
        <v>848</v>
      </c>
      <c r="B383" s="95" t="s">
        <v>317</v>
      </c>
      <c r="C383" s="93">
        <f>VLOOKUP(GroupVertices[[#This Row],[Vertex]], Vertices[], MATCH("ID", Vertices[#Headers], 0), FALSE)</f>
        <v>145</v>
      </c>
    </row>
    <row r="384" spans="1:3" x14ac:dyDescent="0.25">
      <c r="A384" s="93" t="s">
        <v>848</v>
      </c>
      <c r="B384" s="95" t="s">
        <v>427</v>
      </c>
      <c r="C384" s="93">
        <f>VLOOKUP(GroupVertices[[#This Row],[Vertex]], Vertices[], MATCH("ID", Vertices[#Headers], 0), FALSE)</f>
        <v>256</v>
      </c>
    </row>
    <row r="385" spans="1:3" x14ac:dyDescent="0.25">
      <c r="A385" s="93" t="s">
        <v>848</v>
      </c>
      <c r="B385" s="95" t="s">
        <v>530</v>
      </c>
      <c r="C385" s="93">
        <f>VLOOKUP(GroupVertices[[#This Row],[Vertex]], Vertices[], MATCH("ID", Vertices[#Headers], 0), FALSE)</f>
        <v>359</v>
      </c>
    </row>
    <row r="386" spans="1:3" x14ac:dyDescent="0.25">
      <c r="A386" s="93" t="s">
        <v>848</v>
      </c>
      <c r="B386" s="95" t="s">
        <v>531</v>
      </c>
      <c r="C386" s="93">
        <f>VLOOKUP(GroupVertices[[#This Row],[Vertex]], Vertices[], MATCH("ID", Vertices[#Headers], 0), FALSE)</f>
        <v>360</v>
      </c>
    </row>
    <row r="387" spans="1:3" x14ac:dyDescent="0.25">
      <c r="A387" s="93" t="s">
        <v>848</v>
      </c>
      <c r="B387" s="95" t="s">
        <v>766</v>
      </c>
      <c r="C387" s="93">
        <f>VLOOKUP(GroupVertices[[#This Row],[Vertex]], Vertices[], MATCH("ID", Vertices[#Headers], 0), FALSE)</f>
        <v>597</v>
      </c>
    </row>
    <row r="388" spans="1:3" x14ac:dyDescent="0.25">
      <c r="A388" s="93" t="s">
        <v>848</v>
      </c>
      <c r="B388" s="95" t="s">
        <v>767</v>
      </c>
      <c r="C388" s="93">
        <f>VLOOKUP(GroupVertices[[#This Row],[Vertex]], Vertices[], MATCH("ID", Vertices[#Headers], 0), FALSE)</f>
        <v>598</v>
      </c>
    </row>
    <row r="389" spans="1:3" x14ac:dyDescent="0.25">
      <c r="A389" s="93" t="s">
        <v>848</v>
      </c>
      <c r="B389" s="95" t="s">
        <v>323</v>
      </c>
      <c r="C389" s="93">
        <f>VLOOKUP(GroupVertices[[#This Row],[Vertex]], Vertices[], MATCH("ID", Vertices[#Headers], 0), FALSE)</f>
        <v>151</v>
      </c>
    </row>
    <row r="390" spans="1:3" x14ac:dyDescent="0.25">
      <c r="A390" s="93" t="s">
        <v>848</v>
      </c>
      <c r="B390" s="95" t="s">
        <v>495</v>
      </c>
      <c r="C390" s="93">
        <f>VLOOKUP(GroupVertices[[#This Row],[Vertex]], Vertices[], MATCH("ID", Vertices[#Headers], 0), FALSE)</f>
        <v>324</v>
      </c>
    </row>
    <row r="391" spans="1:3" x14ac:dyDescent="0.25">
      <c r="A391" s="93" t="s">
        <v>848</v>
      </c>
      <c r="B391" s="95" t="s">
        <v>807</v>
      </c>
      <c r="C391" s="93">
        <f>VLOOKUP(GroupVertices[[#This Row],[Vertex]], Vertices[], MATCH("ID", Vertices[#Headers], 0), FALSE)</f>
        <v>637</v>
      </c>
    </row>
    <row r="392" spans="1:3" x14ac:dyDescent="0.25">
      <c r="A392" s="93" t="s">
        <v>848</v>
      </c>
      <c r="B392" s="95" t="s">
        <v>726</v>
      </c>
      <c r="C392" s="93">
        <f>VLOOKUP(GroupVertices[[#This Row],[Vertex]], Vertices[], MATCH("ID", Vertices[#Headers], 0), FALSE)</f>
        <v>556</v>
      </c>
    </row>
    <row r="393" spans="1:3" x14ac:dyDescent="0.25">
      <c r="A393" s="93" t="s">
        <v>848</v>
      </c>
      <c r="B393" s="95" t="s">
        <v>492</v>
      </c>
      <c r="C393" s="93">
        <f>VLOOKUP(GroupVertices[[#This Row],[Vertex]], Vertices[], MATCH("ID", Vertices[#Headers], 0), FALSE)</f>
        <v>321</v>
      </c>
    </row>
    <row r="394" spans="1:3" x14ac:dyDescent="0.25">
      <c r="A394" s="93" t="s">
        <v>848</v>
      </c>
      <c r="B394" s="95" t="s">
        <v>794</v>
      </c>
      <c r="C394" s="93">
        <f>VLOOKUP(GroupVertices[[#This Row],[Vertex]], Vertices[], MATCH("ID", Vertices[#Headers], 0), FALSE)</f>
        <v>550</v>
      </c>
    </row>
    <row r="395" spans="1:3" x14ac:dyDescent="0.25">
      <c r="A395" s="93" t="s">
        <v>848</v>
      </c>
      <c r="B395" s="95" t="s">
        <v>929</v>
      </c>
      <c r="C395" s="93">
        <f>VLOOKUP(GroupVertices[[#This Row],[Vertex]], Vertices[], MATCH("ID", Vertices[#Headers], 0), FALSE)</f>
        <v>225</v>
      </c>
    </row>
    <row r="396" spans="1:3" x14ac:dyDescent="0.25">
      <c r="A396" s="93" t="s">
        <v>848</v>
      </c>
      <c r="B396" s="95" t="s">
        <v>498</v>
      </c>
      <c r="C396" s="93">
        <f>VLOOKUP(GroupVertices[[#This Row],[Vertex]], Vertices[], MATCH("ID", Vertices[#Headers], 0), FALSE)</f>
        <v>327</v>
      </c>
    </row>
    <row r="397" spans="1:3" x14ac:dyDescent="0.25">
      <c r="A397" s="93" t="s">
        <v>848</v>
      </c>
      <c r="B397" s="95" t="s">
        <v>497</v>
      </c>
      <c r="C397" s="93">
        <f>VLOOKUP(GroupVertices[[#This Row],[Vertex]], Vertices[], MATCH("ID", Vertices[#Headers], 0), FALSE)</f>
        <v>326</v>
      </c>
    </row>
    <row r="398" spans="1:3" x14ac:dyDescent="0.25">
      <c r="A398" s="93" t="s">
        <v>848</v>
      </c>
      <c r="B398" s="95" t="s">
        <v>391</v>
      </c>
      <c r="C398" s="93">
        <f>VLOOKUP(GroupVertices[[#This Row],[Vertex]], Vertices[], MATCH("ID", Vertices[#Headers], 0), FALSE)</f>
        <v>219</v>
      </c>
    </row>
    <row r="399" spans="1:3" x14ac:dyDescent="0.25">
      <c r="A399" s="93" t="s">
        <v>848</v>
      </c>
      <c r="B399" s="95" t="s">
        <v>398</v>
      </c>
      <c r="C399" s="93">
        <f>VLOOKUP(GroupVertices[[#This Row],[Vertex]], Vertices[], MATCH("ID", Vertices[#Headers], 0), FALSE)</f>
        <v>227</v>
      </c>
    </row>
    <row r="400" spans="1:3" x14ac:dyDescent="0.25">
      <c r="A400" s="93" t="s">
        <v>848</v>
      </c>
      <c r="B400" s="95" t="s">
        <v>704</v>
      </c>
      <c r="C400" s="93">
        <f>VLOOKUP(GroupVertices[[#This Row],[Vertex]], Vertices[], MATCH("ID", Vertices[#Headers], 0), FALSE)</f>
        <v>532</v>
      </c>
    </row>
    <row r="401" spans="1:3" x14ac:dyDescent="0.25">
      <c r="A401" s="93" t="s">
        <v>848</v>
      </c>
      <c r="B401" s="95" t="s">
        <v>703</v>
      </c>
      <c r="C401" s="93">
        <f>VLOOKUP(GroupVertices[[#This Row],[Vertex]], Vertices[], MATCH("ID", Vertices[#Headers], 0), FALSE)</f>
        <v>531</v>
      </c>
    </row>
    <row r="402" spans="1:3" x14ac:dyDescent="0.25">
      <c r="A402" s="93" t="s">
        <v>848</v>
      </c>
      <c r="B402" s="95" t="s">
        <v>363</v>
      </c>
      <c r="C402" s="93">
        <f>VLOOKUP(GroupVertices[[#This Row],[Vertex]], Vertices[], MATCH("ID", Vertices[#Headers], 0), FALSE)</f>
        <v>191</v>
      </c>
    </row>
    <row r="403" spans="1:3" x14ac:dyDescent="0.25">
      <c r="A403" s="93" t="s">
        <v>848</v>
      </c>
      <c r="B403" s="95" t="s">
        <v>256</v>
      </c>
      <c r="C403" s="93">
        <f>VLOOKUP(GroupVertices[[#This Row],[Vertex]], Vertices[], MATCH("ID", Vertices[#Headers], 0), FALSE)</f>
        <v>84</v>
      </c>
    </row>
    <row r="404" spans="1:3" x14ac:dyDescent="0.25">
      <c r="A404" s="93" t="s">
        <v>848</v>
      </c>
      <c r="B404" s="95" t="s">
        <v>254</v>
      </c>
      <c r="C404" s="93">
        <f>VLOOKUP(GroupVertices[[#This Row],[Vertex]], Vertices[], MATCH("ID", Vertices[#Headers], 0), FALSE)</f>
        <v>82</v>
      </c>
    </row>
    <row r="405" spans="1:3" x14ac:dyDescent="0.25">
      <c r="A405" s="93" t="s">
        <v>848</v>
      </c>
      <c r="B405" s="95" t="s">
        <v>560</v>
      </c>
      <c r="C405" s="93">
        <f>VLOOKUP(GroupVertices[[#This Row],[Vertex]], Vertices[], MATCH("ID", Vertices[#Headers], 0), FALSE)</f>
        <v>389</v>
      </c>
    </row>
    <row r="406" spans="1:3" x14ac:dyDescent="0.25">
      <c r="A406" s="93" t="s">
        <v>848</v>
      </c>
      <c r="B406" s="95" t="s">
        <v>561</v>
      </c>
      <c r="C406" s="93">
        <f>VLOOKUP(GroupVertices[[#This Row],[Vertex]], Vertices[], MATCH("ID", Vertices[#Headers], 0), FALSE)</f>
        <v>390</v>
      </c>
    </row>
    <row r="407" spans="1:3" x14ac:dyDescent="0.25">
      <c r="A407" s="93" t="s">
        <v>848</v>
      </c>
      <c r="B407" s="95" t="s">
        <v>388</v>
      </c>
      <c r="C407" s="93">
        <f>VLOOKUP(GroupVertices[[#This Row],[Vertex]], Vertices[], MATCH("ID", Vertices[#Headers], 0), FALSE)</f>
        <v>216</v>
      </c>
    </row>
    <row r="408" spans="1:3" x14ac:dyDescent="0.25">
      <c r="A408" s="93" t="s">
        <v>848</v>
      </c>
      <c r="B408" s="95" t="s">
        <v>660</v>
      </c>
      <c r="C408" s="93">
        <f>VLOOKUP(GroupVertices[[#This Row],[Vertex]], Vertices[], MATCH("ID", Vertices[#Headers], 0), FALSE)</f>
        <v>489</v>
      </c>
    </row>
    <row r="409" spans="1:3" x14ac:dyDescent="0.25">
      <c r="A409" s="93" t="s">
        <v>848</v>
      </c>
      <c r="B409" s="95" t="s">
        <v>661</v>
      </c>
      <c r="C409" s="93">
        <f>VLOOKUP(GroupVertices[[#This Row],[Vertex]], Vertices[], MATCH("ID", Vertices[#Headers], 0), FALSE)</f>
        <v>490</v>
      </c>
    </row>
    <row r="410" spans="1:3" x14ac:dyDescent="0.25">
      <c r="A410" s="93" t="s">
        <v>848</v>
      </c>
      <c r="B410" s="95" t="s">
        <v>304</v>
      </c>
      <c r="C410" s="93">
        <f>VLOOKUP(GroupVertices[[#This Row],[Vertex]], Vertices[], MATCH("ID", Vertices[#Headers], 0), FALSE)</f>
        <v>132</v>
      </c>
    </row>
    <row r="411" spans="1:3" x14ac:dyDescent="0.25">
      <c r="A411" s="93" t="s">
        <v>848</v>
      </c>
      <c r="B411" s="95" t="s">
        <v>662</v>
      </c>
      <c r="C411" s="93">
        <f>VLOOKUP(GroupVertices[[#This Row],[Vertex]], Vertices[], MATCH("ID", Vertices[#Headers], 0), FALSE)</f>
        <v>491</v>
      </c>
    </row>
    <row r="412" spans="1:3" x14ac:dyDescent="0.25">
      <c r="A412" s="93" t="s">
        <v>848</v>
      </c>
      <c r="B412" s="95" t="s">
        <v>243</v>
      </c>
      <c r="C412" s="93">
        <f>VLOOKUP(GroupVertices[[#This Row],[Vertex]], Vertices[], MATCH("ID", Vertices[#Headers], 0), FALSE)</f>
        <v>71</v>
      </c>
    </row>
    <row r="413" spans="1:3" x14ac:dyDescent="0.25">
      <c r="A413" s="93" t="s">
        <v>848</v>
      </c>
      <c r="B413" s="95" t="s">
        <v>797</v>
      </c>
      <c r="C413" s="93">
        <f>VLOOKUP(GroupVertices[[#This Row],[Vertex]], Vertices[], MATCH("ID", Vertices[#Headers], 0), FALSE)</f>
        <v>627</v>
      </c>
    </row>
    <row r="414" spans="1:3" x14ac:dyDescent="0.25">
      <c r="A414" s="93" t="s">
        <v>848</v>
      </c>
      <c r="B414" s="95" t="s">
        <v>326</v>
      </c>
      <c r="C414" s="93">
        <f>VLOOKUP(GroupVertices[[#This Row],[Vertex]], Vertices[], MATCH("ID", Vertices[#Headers], 0), FALSE)</f>
        <v>154</v>
      </c>
    </row>
    <row r="415" spans="1:3" x14ac:dyDescent="0.25">
      <c r="A415" s="93" t="s">
        <v>848</v>
      </c>
      <c r="B415" s="95" t="s">
        <v>271</v>
      </c>
      <c r="C415" s="93">
        <f>VLOOKUP(GroupVertices[[#This Row],[Vertex]], Vertices[], MATCH("ID", Vertices[#Headers], 0), FALSE)</f>
        <v>99</v>
      </c>
    </row>
    <row r="416" spans="1:3" x14ac:dyDescent="0.25">
      <c r="A416" s="93" t="s">
        <v>848</v>
      </c>
      <c r="B416" s="95" t="s">
        <v>824</v>
      </c>
      <c r="C416" s="93">
        <f>VLOOKUP(GroupVertices[[#This Row],[Vertex]], Vertices[], MATCH("ID", Vertices[#Headers], 0), FALSE)</f>
        <v>654</v>
      </c>
    </row>
    <row r="417" spans="1:3" x14ac:dyDescent="0.25">
      <c r="A417" s="93" t="s">
        <v>848</v>
      </c>
      <c r="B417" s="95" t="s">
        <v>825</v>
      </c>
      <c r="C417" s="93">
        <f>VLOOKUP(GroupVertices[[#This Row],[Vertex]], Vertices[], MATCH("ID", Vertices[#Headers], 0), FALSE)</f>
        <v>655</v>
      </c>
    </row>
    <row r="418" spans="1:3" x14ac:dyDescent="0.25">
      <c r="A418" s="93" t="s">
        <v>848</v>
      </c>
      <c r="B418" s="95" t="s">
        <v>826</v>
      </c>
      <c r="C418" s="93">
        <f>VLOOKUP(GroupVertices[[#This Row],[Vertex]], Vertices[], MATCH("ID", Vertices[#Headers], 0), FALSE)</f>
        <v>656</v>
      </c>
    </row>
    <row r="419" spans="1:3" x14ac:dyDescent="0.25">
      <c r="A419" s="93" t="s">
        <v>848</v>
      </c>
      <c r="B419" s="95" t="s">
        <v>272</v>
      </c>
      <c r="C419" s="93">
        <f>VLOOKUP(GroupVertices[[#This Row],[Vertex]], Vertices[], MATCH("ID", Vertices[#Headers], 0), FALSE)</f>
        <v>100</v>
      </c>
    </row>
    <row r="420" spans="1:3" x14ac:dyDescent="0.25">
      <c r="A420" s="93" t="s">
        <v>848</v>
      </c>
      <c r="B420" s="95" t="s">
        <v>331</v>
      </c>
      <c r="C420" s="93">
        <f>VLOOKUP(GroupVertices[[#This Row],[Vertex]], Vertices[], MATCH("ID", Vertices[#Headers], 0), FALSE)</f>
        <v>159</v>
      </c>
    </row>
    <row r="421" spans="1:3" x14ac:dyDescent="0.25">
      <c r="A421" s="93" t="s">
        <v>848</v>
      </c>
      <c r="B421" s="95" t="s">
        <v>511</v>
      </c>
      <c r="C421" s="93">
        <f>VLOOKUP(GroupVertices[[#This Row],[Vertex]], Vertices[], MATCH("ID", Vertices[#Headers], 0), FALSE)</f>
        <v>340</v>
      </c>
    </row>
    <row r="422" spans="1:3" x14ac:dyDescent="0.25">
      <c r="A422" s="93" t="s">
        <v>848</v>
      </c>
      <c r="B422" s="95" t="s">
        <v>748</v>
      </c>
      <c r="C422" s="93">
        <f>VLOOKUP(GroupVertices[[#This Row],[Vertex]], Vertices[], MATCH("ID", Vertices[#Headers], 0), FALSE)</f>
        <v>579</v>
      </c>
    </row>
    <row r="423" spans="1:3" x14ac:dyDescent="0.25">
      <c r="A423" s="93" t="s">
        <v>848</v>
      </c>
      <c r="B423" s="95" t="s">
        <v>676</v>
      </c>
      <c r="C423" s="93">
        <f>VLOOKUP(GroupVertices[[#This Row],[Vertex]], Vertices[], MATCH("ID", Vertices[#Headers], 0), FALSE)</f>
        <v>505</v>
      </c>
    </row>
    <row r="424" spans="1:3" x14ac:dyDescent="0.25">
      <c r="A424" s="93" t="s">
        <v>848</v>
      </c>
      <c r="B424" s="95" t="s">
        <v>255</v>
      </c>
      <c r="C424" s="93">
        <f>VLOOKUP(GroupVertices[[#This Row],[Vertex]], Vertices[], MATCH("ID", Vertices[#Headers], 0), FALSE)</f>
        <v>83</v>
      </c>
    </row>
    <row r="425" spans="1:3" x14ac:dyDescent="0.25">
      <c r="A425" s="93" t="s">
        <v>848</v>
      </c>
      <c r="B425" s="95" t="s">
        <v>319</v>
      </c>
      <c r="C425" s="93">
        <f>VLOOKUP(GroupVertices[[#This Row],[Vertex]], Vertices[], MATCH("ID", Vertices[#Headers], 0), FALSE)</f>
        <v>147</v>
      </c>
    </row>
    <row r="426" spans="1:3" x14ac:dyDescent="0.25">
      <c r="A426" s="93" t="s">
        <v>848</v>
      </c>
      <c r="B426" s="95" t="s">
        <v>318</v>
      </c>
      <c r="C426" s="93">
        <f>VLOOKUP(GroupVertices[[#This Row],[Vertex]], Vertices[], MATCH("ID", Vertices[#Headers], 0), FALSE)</f>
        <v>146</v>
      </c>
    </row>
    <row r="427" spans="1:3" x14ac:dyDescent="0.25">
      <c r="A427" s="93" t="s">
        <v>848</v>
      </c>
      <c r="B427" s="95" t="s">
        <v>370</v>
      </c>
      <c r="C427" s="93">
        <f>VLOOKUP(GroupVertices[[#This Row],[Vertex]], Vertices[], MATCH("ID", Vertices[#Headers], 0), FALSE)</f>
        <v>198</v>
      </c>
    </row>
    <row r="428" spans="1:3" x14ac:dyDescent="0.25">
      <c r="A428" s="93" t="s">
        <v>848</v>
      </c>
      <c r="B428" s="95" t="s">
        <v>371</v>
      </c>
      <c r="C428" s="93">
        <f>VLOOKUP(GroupVertices[[#This Row],[Vertex]], Vertices[], MATCH("ID", Vertices[#Headers], 0), FALSE)</f>
        <v>199</v>
      </c>
    </row>
    <row r="429" spans="1:3" x14ac:dyDescent="0.25">
      <c r="A429" s="93" t="s">
        <v>848</v>
      </c>
      <c r="B429" s="95" t="s">
        <v>364</v>
      </c>
      <c r="C429" s="93">
        <f>VLOOKUP(GroupVertices[[#This Row],[Vertex]], Vertices[], MATCH("ID", Vertices[#Headers], 0), FALSE)</f>
        <v>192</v>
      </c>
    </row>
    <row r="430" spans="1:3" x14ac:dyDescent="0.25">
      <c r="A430" s="93" t="s">
        <v>848</v>
      </c>
      <c r="B430" s="95" t="s">
        <v>369</v>
      </c>
      <c r="C430" s="93">
        <f>VLOOKUP(GroupVertices[[#This Row],[Vertex]], Vertices[], MATCH("ID", Vertices[#Headers], 0), FALSE)</f>
        <v>197</v>
      </c>
    </row>
    <row r="431" spans="1:3" x14ac:dyDescent="0.25">
      <c r="A431" s="93" t="s">
        <v>848</v>
      </c>
      <c r="B431" s="95" t="s">
        <v>365</v>
      </c>
      <c r="C431" s="93">
        <f>VLOOKUP(GroupVertices[[#This Row],[Vertex]], Vertices[], MATCH("ID", Vertices[#Headers], 0), FALSE)</f>
        <v>193</v>
      </c>
    </row>
    <row r="432" spans="1:3" x14ac:dyDescent="0.25">
      <c r="A432" s="93" t="s">
        <v>848</v>
      </c>
      <c r="B432" s="95" t="s">
        <v>366</v>
      </c>
      <c r="C432" s="93">
        <f>VLOOKUP(GroupVertices[[#This Row],[Vertex]], Vertices[], MATCH("ID", Vertices[#Headers], 0), FALSE)</f>
        <v>194</v>
      </c>
    </row>
    <row r="433" spans="1:3" x14ac:dyDescent="0.25">
      <c r="A433" s="93" t="s">
        <v>848</v>
      </c>
      <c r="B433" s="95" t="s">
        <v>368</v>
      </c>
      <c r="C433" s="93">
        <f>VLOOKUP(GroupVertices[[#This Row],[Vertex]], Vertices[], MATCH("ID", Vertices[#Headers], 0), FALSE)</f>
        <v>196</v>
      </c>
    </row>
    <row r="434" spans="1:3" x14ac:dyDescent="0.25">
      <c r="A434" s="93" t="s">
        <v>848</v>
      </c>
      <c r="B434" s="95" t="s">
        <v>367</v>
      </c>
      <c r="C434" s="93">
        <f>VLOOKUP(GroupVertices[[#This Row],[Vertex]], Vertices[], MATCH("ID", Vertices[#Headers], 0), FALSE)</f>
        <v>195</v>
      </c>
    </row>
    <row r="435" spans="1:3" x14ac:dyDescent="0.25">
      <c r="A435" s="93" t="s">
        <v>848</v>
      </c>
      <c r="B435" s="95" t="s">
        <v>789</v>
      </c>
      <c r="C435" s="93">
        <f>VLOOKUP(GroupVertices[[#This Row],[Vertex]], Vertices[], MATCH("ID", Vertices[#Headers], 0), FALSE)</f>
        <v>621</v>
      </c>
    </row>
    <row r="436" spans="1:3" x14ac:dyDescent="0.25">
      <c r="A436" s="93" t="s">
        <v>848</v>
      </c>
      <c r="B436" s="95" t="s">
        <v>592</v>
      </c>
      <c r="C436" s="93">
        <f>VLOOKUP(GroupVertices[[#This Row],[Vertex]], Vertices[], MATCH("ID", Vertices[#Headers], 0), FALSE)</f>
        <v>421</v>
      </c>
    </row>
    <row r="437" spans="1:3" x14ac:dyDescent="0.25">
      <c r="A437" s="93" t="s">
        <v>848</v>
      </c>
      <c r="B437" s="95" t="s">
        <v>600</v>
      </c>
      <c r="C437" s="93">
        <f>VLOOKUP(GroupVertices[[#This Row],[Vertex]], Vertices[], MATCH("ID", Vertices[#Headers], 0), FALSE)</f>
        <v>429</v>
      </c>
    </row>
    <row r="438" spans="1:3" x14ac:dyDescent="0.25">
      <c r="A438" s="93" t="s">
        <v>848</v>
      </c>
      <c r="B438" s="95" t="s">
        <v>678</v>
      </c>
      <c r="C438" s="93">
        <f>VLOOKUP(GroupVertices[[#This Row],[Vertex]], Vertices[], MATCH("ID", Vertices[#Headers], 0), FALSE)</f>
        <v>507</v>
      </c>
    </row>
    <row r="439" spans="1:3" x14ac:dyDescent="0.25">
      <c r="A439" s="93" t="s">
        <v>848</v>
      </c>
      <c r="B439" s="95" t="s">
        <v>376</v>
      </c>
      <c r="C439" s="93">
        <f>VLOOKUP(GroupVertices[[#This Row],[Vertex]], Vertices[], MATCH("ID", Vertices[#Headers], 0), FALSE)</f>
        <v>204</v>
      </c>
    </row>
    <row r="440" spans="1:3" x14ac:dyDescent="0.25">
      <c r="A440" s="93" t="s">
        <v>848</v>
      </c>
      <c r="B440" s="95" t="s">
        <v>603</v>
      </c>
      <c r="C440" s="93">
        <f>VLOOKUP(GroupVertices[[#This Row],[Vertex]], Vertices[], MATCH("ID", Vertices[#Headers], 0), FALSE)</f>
        <v>432</v>
      </c>
    </row>
    <row r="441" spans="1:3" x14ac:dyDescent="0.25">
      <c r="A441" s="93" t="s">
        <v>848</v>
      </c>
      <c r="B441" s="95" t="s">
        <v>277</v>
      </c>
      <c r="C441" s="93">
        <f>VLOOKUP(GroupVertices[[#This Row],[Vertex]], Vertices[], MATCH("ID", Vertices[#Headers], 0), FALSE)</f>
        <v>105</v>
      </c>
    </row>
    <row r="442" spans="1:3" x14ac:dyDescent="0.25">
      <c r="A442" s="93" t="s">
        <v>848</v>
      </c>
      <c r="B442" s="95" t="s">
        <v>584</v>
      </c>
      <c r="C442" s="93">
        <f>VLOOKUP(GroupVertices[[#This Row],[Vertex]], Vertices[], MATCH("ID", Vertices[#Headers], 0), FALSE)</f>
        <v>413</v>
      </c>
    </row>
    <row r="443" spans="1:3" x14ac:dyDescent="0.25">
      <c r="A443" s="93" t="s">
        <v>848</v>
      </c>
      <c r="B443" s="95" t="s">
        <v>438</v>
      </c>
      <c r="C443" s="93">
        <f>VLOOKUP(GroupVertices[[#This Row],[Vertex]], Vertices[], MATCH("ID", Vertices[#Headers], 0), FALSE)</f>
        <v>267</v>
      </c>
    </row>
    <row r="444" spans="1:3" x14ac:dyDescent="0.25">
      <c r="A444" s="93" t="s">
        <v>848</v>
      </c>
      <c r="B444" s="95" t="s">
        <v>302</v>
      </c>
      <c r="C444" s="93">
        <f>VLOOKUP(GroupVertices[[#This Row],[Vertex]], Vertices[], MATCH("ID", Vertices[#Headers], 0), FALSE)</f>
        <v>130</v>
      </c>
    </row>
    <row r="445" spans="1:3" x14ac:dyDescent="0.25">
      <c r="A445" s="93" t="s">
        <v>848</v>
      </c>
      <c r="B445" s="95" t="s">
        <v>285</v>
      </c>
      <c r="C445" s="93">
        <f>VLOOKUP(GroupVertices[[#This Row],[Vertex]], Vertices[], MATCH("ID", Vertices[#Headers], 0), FALSE)</f>
        <v>113</v>
      </c>
    </row>
    <row r="446" spans="1:3" x14ac:dyDescent="0.25">
      <c r="A446" s="93" t="s">
        <v>848</v>
      </c>
      <c r="B446" s="95" t="s">
        <v>801</v>
      </c>
      <c r="C446" s="93">
        <f>VLOOKUP(GroupVertices[[#This Row],[Vertex]], Vertices[], MATCH("ID", Vertices[#Headers], 0), FALSE)</f>
        <v>631</v>
      </c>
    </row>
    <row r="447" spans="1:3" x14ac:dyDescent="0.25">
      <c r="A447" s="93" t="s">
        <v>848</v>
      </c>
      <c r="B447" s="95" t="s">
        <v>583</v>
      </c>
      <c r="C447" s="93">
        <f>VLOOKUP(GroupVertices[[#This Row],[Vertex]], Vertices[], MATCH("ID", Vertices[#Headers], 0), FALSE)</f>
        <v>412</v>
      </c>
    </row>
    <row r="448" spans="1:3" x14ac:dyDescent="0.25">
      <c r="A448" s="93" t="s">
        <v>848</v>
      </c>
      <c r="B448" s="95" t="s">
        <v>805</v>
      </c>
      <c r="C448" s="93">
        <f>VLOOKUP(GroupVertices[[#This Row],[Vertex]], Vertices[], MATCH("ID", Vertices[#Headers], 0), FALSE)</f>
        <v>635</v>
      </c>
    </row>
    <row r="449" spans="1:3" x14ac:dyDescent="0.25">
      <c r="A449" s="93" t="s">
        <v>848</v>
      </c>
      <c r="B449" s="95" t="s">
        <v>322</v>
      </c>
      <c r="C449" s="93">
        <f>VLOOKUP(GroupVertices[[#This Row],[Vertex]], Vertices[], MATCH("ID", Vertices[#Headers], 0), FALSE)</f>
        <v>150</v>
      </c>
    </row>
    <row r="450" spans="1:3" x14ac:dyDescent="0.25">
      <c r="A450" s="93" t="s">
        <v>848</v>
      </c>
      <c r="B450" s="95" t="s">
        <v>212</v>
      </c>
      <c r="C450" s="93">
        <f>VLOOKUP(GroupVertices[[#This Row],[Vertex]], Vertices[], MATCH("ID", Vertices[#Headers], 0), FALSE)</f>
        <v>40</v>
      </c>
    </row>
    <row r="451" spans="1:3" x14ac:dyDescent="0.25">
      <c r="A451" s="93" t="s">
        <v>848</v>
      </c>
      <c r="B451" s="95" t="s">
        <v>213</v>
      </c>
      <c r="C451" s="93">
        <f>VLOOKUP(GroupVertices[[#This Row],[Vertex]], Vertices[], MATCH("ID", Vertices[#Headers], 0), FALSE)</f>
        <v>41</v>
      </c>
    </row>
    <row r="452" spans="1:3" x14ac:dyDescent="0.25">
      <c r="A452" s="93" t="s">
        <v>848</v>
      </c>
      <c r="B452" s="95" t="s">
        <v>214</v>
      </c>
      <c r="C452" s="93">
        <f>VLOOKUP(GroupVertices[[#This Row],[Vertex]], Vertices[], MATCH("ID", Vertices[#Headers], 0), FALSE)</f>
        <v>42</v>
      </c>
    </row>
    <row r="453" spans="1:3" x14ac:dyDescent="0.25">
      <c r="A453" s="93" t="s">
        <v>848</v>
      </c>
      <c r="B453" s="95" t="s">
        <v>215</v>
      </c>
      <c r="C453" s="93">
        <f>VLOOKUP(GroupVertices[[#This Row],[Vertex]], Vertices[], MATCH("ID", Vertices[#Headers], 0), FALSE)</f>
        <v>43</v>
      </c>
    </row>
    <row r="454" spans="1:3" x14ac:dyDescent="0.25">
      <c r="A454" s="93" t="s">
        <v>848</v>
      </c>
      <c r="B454" s="95" t="s">
        <v>216</v>
      </c>
      <c r="C454" s="93">
        <f>VLOOKUP(GroupVertices[[#This Row],[Vertex]], Vertices[], MATCH("ID", Vertices[#Headers], 0), FALSE)</f>
        <v>44</v>
      </c>
    </row>
    <row r="455" spans="1:3" x14ac:dyDescent="0.25">
      <c r="A455" s="93" t="s">
        <v>848</v>
      </c>
      <c r="B455" s="95" t="s">
        <v>221</v>
      </c>
      <c r="C455" s="93">
        <f>VLOOKUP(GroupVertices[[#This Row],[Vertex]], Vertices[], MATCH("ID", Vertices[#Headers], 0), FALSE)</f>
        <v>49</v>
      </c>
    </row>
    <row r="456" spans="1:3" x14ac:dyDescent="0.25">
      <c r="A456" s="93" t="s">
        <v>848</v>
      </c>
      <c r="B456" s="95" t="s">
        <v>222</v>
      </c>
      <c r="C456" s="93">
        <f>VLOOKUP(GroupVertices[[#This Row],[Vertex]], Vertices[], MATCH("ID", Vertices[#Headers], 0), FALSE)</f>
        <v>50</v>
      </c>
    </row>
    <row r="457" spans="1:3" x14ac:dyDescent="0.25">
      <c r="A457" s="93" t="s">
        <v>848</v>
      </c>
      <c r="B457" s="95" t="s">
        <v>347</v>
      </c>
      <c r="C457" s="93">
        <f>VLOOKUP(GroupVertices[[#This Row],[Vertex]], Vertices[], MATCH("ID", Vertices[#Headers], 0), FALSE)</f>
        <v>175</v>
      </c>
    </row>
    <row r="458" spans="1:3" x14ac:dyDescent="0.25">
      <c r="A458" s="93" t="s">
        <v>848</v>
      </c>
      <c r="B458" s="95" t="s">
        <v>350</v>
      </c>
      <c r="C458" s="93">
        <f>VLOOKUP(GroupVertices[[#This Row],[Vertex]], Vertices[], MATCH("ID", Vertices[#Headers], 0), FALSE)</f>
        <v>178</v>
      </c>
    </row>
    <row r="459" spans="1:3" x14ac:dyDescent="0.25">
      <c r="A459" s="93" t="s">
        <v>848</v>
      </c>
      <c r="B459" s="95" t="s">
        <v>349</v>
      </c>
      <c r="C459" s="93">
        <f>VLOOKUP(GroupVertices[[#This Row],[Vertex]], Vertices[], MATCH("ID", Vertices[#Headers], 0), FALSE)</f>
        <v>177</v>
      </c>
    </row>
    <row r="460" spans="1:3" x14ac:dyDescent="0.25">
      <c r="A460" s="93" t="s">
        <v>848</v>
      </c>
      <c r="B460" s="95" t="s">
        <v>351</v>
      </c>
      <c r="C460" s="93">
        <f>VLOOKUP(GroupVertices[[#This Row],[Vertex]], Vertices[], MATCH("ID", Vertices[#Headers], 0), FALSE)</f>
        <v>179</v>
      </c>
    </row>
    <row r="461" spans="1:3" x14ac:dyDescent="0.25">
      <c r="A461" s="93" t="s">
        <v>848</v>
      </c>
      <c r="B461" s="95" t="s">
        <v>346</v>
      </c>
      <c r="C461" s="93">
        <f>VLOOKUP(GroupVertices[[#This Row],[Vertex]], Vertices[], MATCH("ID", Vertices[#Headers], 0), FALSE)</f>
        <v>174</v>
      </c>
    </row>
    <row r="462" spans="1:3" x14ac:dyDescent="0.25">
      <c r="A462" s="93" t="s">
        <v>848</v>
      </c>
      <c r="B462" s="95" t="s">
        <v>348</v>
      </c>
      <c r="C462" s="93">
        <f>VLOOKUP(GroupVertices[[#This Row],[Vertex]], Vertices[], MATCH("ID", Vertices[#Headers], 0), FALSE)</f>
        <v>176</v>
      </c>
    </row>
    <row r="463" spans="1:3" x14ac:dyDescent="0.25">
      <c r="A463" s="93" t="s">
        <v>848</v>
      </c>
      <c r="B463" s="95" t="s">
        <v>184</v>
      </c>
      <c r="C463" s="93">
        <f>VLOOKUP(GroupVertices[[#This Row],[Vertex]], Vertices[], MATCH("ID", Vertices[#Headers], 0), FALSE)</f>
        <v>12</v>
      </c>
    </row>
    <row r="464" spans="1:3" x14ac:dyDescent="0.25">
      <c r="A464" s="93" t="s">
        <v>848</v>
      </c>
      <c r="B464" s="95" t="s">
        <v>231</v>
      </c>
      <c r="C464" s="93">
        <f>VLOOKUP(GroupVertices[[#This Row],[Vertex]], Vertices[], MATCH("ID", Vertices[#Headers], 0), FALSE)</f>
        <v>59</v>
      </c>
    </row>
    <row r="465" spans="1:3" x14ac:dyDescent="0.25">
      <c r="A465" s="93" t="s">
        <v>848</v>
      </c>
      <c r="B465" s="95" t="s">
        <v>232</v>
      </c>
      <c r="C465" s="93">
        <f>VLOOKUP(GroupVertices[[#This Row],[Vertex]], Vertices[], MATCH("ID", Vertices[#Headers], 0), FALSE)</f>
        <v>60</v>
      </c>
    </row>
    <row r="466" spans="1:3" x14ac:dyDescent="0.25">
      <c r="A466" s="93" t="s">
        <v>848</v>
      </c>
      <c r="B466" s="95" t="s">
        <v>185</v>
      </c>
      <c r="C466" s="93">
        <f>VLOOKUP(GroupVertices[[#This Row],[Vertex]], Vertices[], MATCH("ID", Vertices[#Headers], 0), FALSE)</f>
        <v>13</v>
      </c>
    </row>
    <row r="467" spans="1:3" x14ac:dyDescent="0.25">
      <c r="A467" s="93" t="s">
        <v>848</v>
      </c>
      <c r="B467" s="95" t="s">
        <v>233</v>
      </c>
      <c r="C467" s="93">
        <f>VLOOKUP(GroupVertices[[#This Row],[Vertex]], Vertices[], MATCH("ID", Vertices[#Headers], 0), FALSE)</f>
        <v>61</v>
      </c>
    </row>
    <row r="468" spans="1:3" x14ac:dyDescent="0.25">
      <c r="A468" s="93" t="s">
        <v>848</v>
      </c>
      <c r="B468" s="95" t="s">
        <v>234</v>
      </c>
      <c r="C468" s="93">
        <f>VLOOKUP(GroupVertices[[#This Row],[Vertex]], Vertices[], MATCH("ID", Vertices[#Headers], 0), FALSE)</f>
        <v>62</v>
      </c>
    </row>
    <row r="469" spans="1:3" x14ac:dyDescent="0.25">
      <c r="A469" s="93" t="s">
        <v>848</v>
      </c>
      <c r="B469" s="95" t="s">
        <v>235</v>
      </c>
      <c r="C469" s="93">
        <f>VLOOKUP(GroupVertices[[#This Row],[Vertex]], Vertices[], MATCH("ID", Vertices[#Headers], 0), FALSE)</f>
        <v>63</v>
      </c>
    </row>
    <row r="470" spans="1:3" x14ac:dyDescent="0.25">
      <c r="A470" s="93" t="s">
        <v>848</v>
      </c>
      <c r="B470" s="95" t="s">
        <v>799</v>
      </c>
      <c r="C470" s="93">
        <f>VLOOKUP(GroupVertices[[#This Row],[Vertex]], Vertices[], MATCH("ID", Vertices[#Headers], 0), FALSE)</f>
        <v>629</v>
      </c>
    </row>
    <row r="471" spans="1:3" x14ac:dyDescent="0.25">
      <c r="A471" s="93" t="s">
        <v>848</v>
      </c>
      <c r="B471" s="95" t="s">
        <v>236</v>
      </c>
      <c r="C471" s="93">
        <f>VLOOKUP(GroupVertices[[#This Row],[Vertex]], Vertices[], MATCH("ID", Vertices[#Headers], 0), FALSE)</f>
        <v>64</v>
      </c>
    </row>
    <row r="472" spans="1:3" x14ac:dyDescent="0.25">
      <c r="A472" s="93" t="s">
        <v>848</v>
      </c>
      <c r="B472" s="95" t="s">
        <v>237</v>
      </c>
      <c r="C472" s="93">
        <f>VLOOKUP(GroupVertices[[#This Row],[Vertex]], Vertices[], MATCH("ID", Vertices[#Headers], 0), FALSE)</f>
        <v>65</v>
      </c>
    </row>
    <row r="473" spans="1:3" x14ac:dyDescent="0.25">
      <c r="A473" s="93" t="s">
        <v>848</v>
      </c>
      <c r="B473" s="95" t="s">
        <v>217</v>
      </c>
      <c r="C473" s="93">
        <f>VLOOKUP(GroupVertices[[#This Row],[Vertex]], Vertices[], MATCH("ID", Vertices[#Headers], 0), FALSE)</f>
        <v>45</v>
      </c>
    </row>
    <row r="474" spans="1:3" x14ac:dyDescent="0.25">
      <c r="A474" s="93" t="s">
        <v>848</v>
      </c>
      <c r="B474" s="95" t="s">
        <v>218</v>
      </c>
      <c r="C474" s="93">
        <f>VLOOKUP(GroupVertices[[#This Row],[Vertex]], Vertices[], MATCH("ID", Vertices[#Headers], 0), FALSE)</f>
        <v>46</v>
      </c>
    </row>
    <row r="475" spans="1:3" x14ac:dyDescent="0.25">
      <c r="A475" s="93" t="s">
        <v>848</v>
      </c>
      <c r="B475" s="95" t="s">
        <v>219</v>
      </c>
      <c r="C475" s="93">
        <f>VLOOKUP(GroupVertices[[#This Row],[Vertex]], Vertices[], MATCH("ID", Vertices[#Headers], 0), FALSE)</f>
        <v>47</v>
      </c>
    </row>
    <row r="476" spans="1:3" x14ac:dyDescent="0.25">
      <c r="A476" s="93" t="s">
        <v>848</v>
      </c>
      <c r="B476" s="95" t="s">
        <v>220</v>
      </c>
      <c r="C476" s="93">
        <f>VLOOKUP(GroupVertices[[#This Row],[Vertex]], Vertices[], MATCH("ID", Vertices[#Headers], 0), FALSE)</f>
        <v>48</v>
      </c>
    </row>
    <row r="477" spans="1:3" x14ac:dyDescent="0.25">
      <c r="A477" s="93" t="s">
        <v>848</v>
      </c>
      <c r="B477" s="95" t="s">
        <v>180</v>
      </c>
      <c r="C477" s="93">
        <f>VLOOKUP(GroupVertices[[#This Row],[Vertex]], Vertices[], MATCH("ID", Vertices[#Headers], 0), FALSE)</f>
        <v>8</v>
      </c>
    </row>
    <row r="478" spans="1:3" x14ac:dyDescent="0.25">
      <c r="A478" s="93" t="s">
        <v>848</v>
      </c>
      <c r="B478" s="95" t="s">
        <v>175</v>
      </c>
      <c r="C478" s="93">
        <f>VLOOKUP(GroupVertices[[#This Row],[Vertex]], Vertices[], MATCH("ID", Vertices[#Headers], 0), FALSE)</f>
        <v>3</v>
      </c>
    </row>
    <row r="479" spans="1:3" x14ac:dyDescent="0.25">
      <c r="A479" s="93" t="s">
        <v>849</v>
      </c>
      <c r="B479" s="95" t="s">
        <v>224</v>
      </c>
      <c r="C479" s="93">
        <f>VLOOKUP(GroupVertices[[#This Row],[Vertex]], Vertices[], MATCH("ID", Vertices[#Headers], 0), FALSE)</f>
        <v>52</v>
      </c>
    </row>
    <row r="480" spans="1:3" x14ac:dyDescent="0.25">
      <c r="A480" s="93" t="s">
        <v>849</v>
      </c>
      <c r="B480" s="95" t="s">
        <v>225</v>
      </c>
      <c r="C480" s="93">
        <f>VLOOKUP(GroupVertices[[#This Row],[Vertex]], Vertices[], MATCH("ID", Vertices[#Headers], 0), FALSE)</f>
        <v>53</v>
      </c>
    </row>
    <row r="481" spans="1:3" x14ac:dyDescent="0.25">
      <c r="A481" s="93" t="s">
        <v>849</v>
      </c>
      <c r="B481" s="95" t="s">
        <v>226</v>
      </c>
      <c r="C481" s="93">
        <f>VLOOKUP(GroupVertices[[#This Row],[Vertex]], Vertices[], MATCH("ID", Vertices[#Headers], 0), FALSE)</f>
        <v>54</v>
      </c>
    </row>
    <row r="482" spans="1:3" x14ac:dyDescent="0.25">
      <c r="A482" s="93" t="s">
        <v>849</v>
      </c>
      <c r="B482" s="95" t="s">
        <v>227</v>
      </c>
      <c r="C482" s="93">
        <f>VLOOKUP(GroupVertices[[#This Row],[Vertex]], Vertices[], MATCH("ID", Vertices[#Headers], 0), FALSE)</f>
        <v>55</v>
      </c>
    </row>
    <row r="483" spans="1:3" x14ac:dyDescent="0.25">
      <c r="A483" s="93" t="s">
        <v>849</v>
      </c>
      <c r="B483" s="95" t="s">
        <v>228</v>
      </c>
      <c r="C483" s="93">
        <f>VLOOKUP(GroupVertices[[#This Row],[Vertex]], Vertices[], MATCH("ID", Vertices[#Headers], 0), FALSE)</f>
        <v>56</v>
      </c>
    </row>
    <row r="484" spans="1:3" x14ac:dyDescent="0.25">
      <c r="A484" s="93" t="s">
        <v>849</v>
      </c>
      <c r="B484" s="95" t="s">
        <v>673</v>
      </c>
      <c r="C484" s="93">
        <f>VLOOKUP(GroupVertices[[#This Row],[Vertex]], Vertices[], MATCH("ID", Vertices[#Headers], 0), FALSE)</f>
        <v>502</v>
      </c>
    </row>
    <row r="485" spans="1:3" x14ac:dyDescent="0.25">
      <c r="A485" s="93" t="s">
        <v>849</v>
      </c>
      <c r="B485" s="95" t="s">
        <v>674</v>
      </c>
      <c r="C485" s="93">
        <f>VLOOKUP(GroupVertices[[#This Row],[Vertex]], Vertices[], MATCH("ID", Vertices[#Headers], 0), FALSE)</f>
        <v>503</v>
      </c>
    </row>
    <row r="486" spans="1:3" x14ac:dyDescent="0.25">
      <c r="A486" s="93" t="s">
        <v>849</v>
      </c>
      <c r="B486" s="95" t="s">
        <v>229</v>
      </c>
      <c r="C486" s="93">
        <f>VLOOKUP(GroupVertices[[#This Row],[Vertex]], Vertices[], MATCH("ID", Vertices[#Headers], 0), FALSE)</f>
        <v>57</v>
      </c>
    </row>
    <row r="487" spans="1:3" x14ac:dyDescent="0.25">
      <c r="A487" s="93" t="s">
        <v>849</v>
      </c>
      <c r="B487" s="95" t="s">
        <v>230</v>
      </c>
      <c r="C487" s="93">
        <f>VLOOKUP(GroupVertices[[#This Row],[Vertex]], Vertices[], MATCH("ID", Vertices[#Headers], 0), FALSE)</f>
        <v>58</v>
      </c>
    </row>
    <row r="488" spans="1:3" x14ac:dyDescent="0.25">
      <c r="A488" s="93" t="s">
        <v>849</v>
      </c>
      <c r="B488" s="95" t="s">
        <v>223</v>
      </c>
      <c r="C488" s="93">
        <f>VLOOKUP(GroupVertices[[#This Row],[Vertex]], Vertices[], MATCH("ID", Vertices[#Headers], 0), FALSE)</f>
        <v>51</v>
      </c>
    </row>
    <row r="489" spans="1:3" x14ac:dyDescent="0.25">
      <c r="A489" s="93" t="s">
        <v>850</v>
      </c>
      <c r="B489" s="95" t="s">
        <v>471</v>
      </c>
      <c r="C489" s="93">
        <f>VLOOKUP(GroupVertices[[#This Row],[Vertex]], Vertices[], MATCH("ID", Vertices[#Headers], 0), FALSE)</f>
        <v>300</v>
      </c>
    </row>
    <row r="490" spans="1:3" x14ac:dyDescent="0.25">
      <c r="A490" s="93" t="s">
        <v>850</v>
      </c>
      <c r="B490" s="95" t="s">
        <v>472</v>
      </c>
      <c r="C490" s="93">
        <f>VLOOKUP(GroupVertices[[#This Row],[Vertex]], Vertices[], MATCH("ID", Vertices[#Headers], 0), FALSE)</f>
        <v>301</v>
      </c>
    </row>
    <row r="491" spans="1:3" x14ac:dyDescent="0.25">
      <c r="A491" s="93" t="s">
        <v>850</v>
      </c>
      <c r="B491" s="95" t="s">
        <v>473</v>
      </c>
      <c r="C491" s="93">
        <f>VLOOKUP(GroupVertices[[#This Row],[Vertex]], Vertices[], MATCH("ID", Vertices[#Headers], 0), FALSE)</f>
        <v>302</v>
      </c>
    </row>
    <row r="492" spans="1:3" x14ac:dyDescent="0.25">
      <c r="A492" s="93" t="s">
        <v>850</v>
      </c>
      <c r="B492" s="95" t="s">
        <v>474</v>
      </c>
      <c r="C492" s="93">
        <f>VLOOKUP(GroupVertices[[#This Row],[Vertex]], Vertices[], MATCH("ID", Vertices[#Headers], 0), FALSE)</f>
        <v>303</v>
      </c>
    </row>
    <row r="493" spans="1:3" x14ac:dyDescent="0.25">
      <c r="A493" s="93" t="s">
        <v>850</v>
      </c>
      <c r="B493" s="95" t="s">
        <v>475</v>
      </c>
      <c r="C493" s="93">
        <f>VLOOKUP(GroupVertices[[#This Row],[Vertex]], Vertices[], MATCH("ID", Vertices[#Headers], 0), FALSE)</f>
        <v>304</v>
      </c>
    </row>
    <row r="494" spans="1:3" x14ac:dyDescent="0.25">
      <c r="A494" s="93" t="s">
        <v>850</v>
      </c>
      <c r="B494" s="95" t="s">
        <v>476</v>
      </c>
      <c r="C494" s="93">
        <f>VLOOKUP(GroupVertices[[#This Row],[Vertex]], Vertices[], MATCH("ID", Vertices[#Headers], 0), FALSE)</f>
        <v>305</v>
      </c>
    </row>
    <row r="495" spans="1:3" x14ac:dyDescent="0.25">
      <c r="A495" s="93" t="s">
        <v>850</v>
      </c>
      <c r="B495" s="95" t="s">
        <v>477</v>
      </c>
      <c r="C495" s="93">
        <f>VLOOKUP(GroupVertices[[#This Row],[Vertex]], Vertices[], MATCH("ID", Vertices[#Headers], 0), FALSE)</f>
        <v>306</v>
      </c>
    </row>
    <row r="496" spans="1:3" x14ac:dyDescent="0.25">
      <c r="A496" s="93" t="s">
        <v>850</v>
      </c>
      <c r="B496" s="95" t="s">
        <v>478</v>
      </c>
      <c r="C496" s="93">
        <f>VLOOKUP(GroupVertices[[#This Row],[Vertex]], Vertices[], MATCH("ID", Vertices[#Headers], 0), FALSE)</f>
        <v>307</v>
      </c>
    </row>
    <row r="497" spans="1:3" x14ac:dyDescent="0.25">
      <c r="A497" s="93" t="s">
        <v>850</v>
      </c>
      <c r="B497" s="95" t="s">
        <v>470</v>
      </c>
      <c r="C497" s="93">
        <f>VLOOKUP(GroupVertices[[#This Row],[Vertex]], Vertices[], MATCH("ID", Vertices[#Headers], 0), FALSE)</f>
        <v>299</v>
      </c>
    </row>
    <row r="498" spans="1:3" x14ac:dyDescent="0.25">
      <c r="A498" s="93" t="s">
        <v>851</v>
      </c>
      <c r="B498" s="95" t="s">
        <v>459</v>
      </c>
      <c r="C498" s="93">
        <f>VLOOKUP(GroupVertices[[#This Row],[Vertex]], Vertices[], MATCH("ID", Vertices[#Headers], 0), FALSE)</f>
        <v>288</v>
      </c>
    </row>
    <row r="499" spans="1:3" x14ac:dyDescent="0.25">
      <c r="A499" s="93" t="s">
        <v>851</v>
      </c>
      <c r="B499" s="95" t="s">
        <v>460</v>
      </c>
      <c r="C499" s="93">
        <f>VLOOKUP(GroupVertices[[#This Row],[Vertex]], Vertices[], MATCH("ID", Vertices[#Headers], 0), FALSE)</f>
        <v>289</v>
      </c>
    </row>
    <row r="500" spans="1:3" x14ac:dyDescent="0.25">
      <c r="A500" s="93" t="s">
        <v>851</v>
      </c>
      <c r="B500" s="95" t="s">
        <v>461</v>
      </c>
      <c r="C500" s="93">
        <f>VLOOKUP(GroupVertices[[#This Row],[Vertex]], Vertices[], MATCH("ID", Vertices[#Headers], 0), FALSE)</f>
        <v>290</v>
      </c>
    </row>
    <row r="501" spans="1:3" x14ac:dyDescent="0.25">
      <c r="A501" s="93" t="s">
        <v>851</v>
      </c>
      <c r="B501" s="95" t="s">
        <v>462</v>
      </c>
      <c r="C501" s="93">
        <f>VLOOKUP(GroupVertices[[#This Row],[Vertex]], Vertices[], MATCH("ID", Vertices[#Headers], 0), FALSE)</f>
        <v>291</v>
      </c>
    </row>
    <row r="502" spans="1:3" x14ac:dyDescent="0.25">
      <c r="A502" s="93" t="s">
        <v>851</v>
      </c>
      <c r="B502" s="95" t="s">
        <v>463</v>
      </c>
      <c r="C502" s="93">
        <f>VLOOKUP(GroupVertices[[#This Row],[Vertex]], Vertices[], MATCH("ID", Vertices[#Headers], 0), FALSE)</f>
        <v>292</v>
      </c>
    </row>
    <row r="503" spans="1:3" x14ac:dyDescent="0.25">
      <c r="A503" s="93" t="s">
        <v>851</v>
      </c>
      <c r="B503" s="95" t="s">
        <v>464</v>
      </c>
      <c r="C503" s="93">
        <f>VLOOKUP(GroupVertices[[#This Row],[Vertex]], Vertices[], MATCH("ID", Vertices[#Headers], 0), FALSE)</f>
        <v>293</v>
      </c>
    </row>
    <row r="504" spans="1:3" x14ac:dyDescent="0.25">
      <c r="A504" s="93" t="s">
        <v>851</v>
      </c>
      <c r="B504" s="95" t="s">
        <v>465</v>
      </c>
      <c r="C504" s="93">
        <f>VLOOKUP(GroupVertices[[#This Row],[Vertex]], Vertices[], MATCH("ID", Vertices[#Headers], 0), FALSE)</f>
        <v>294</v>
      </c>
    </row>
    <row r="505" spans="1:3" x14ac:dyDescent="0.25">
      <c r="A505" s="93" t="s">
        <v>851</v>
      </c>
      <c r="B505" s="95" t="s">
        <v>458</v>
      </c>
      <c r="C505" s="93">
        <f>VLOOKUP(GroupVertices[[#This Row],[Vertex]], Vertices[], MATCH("ID", Vertices[#Headers], 0), FALSE)</f>
        <v>287</v>
      </c>
    </row>
    <row r="506" spans="1:3" x14ac:dyDescent="0.25">
      <c r="A506" s="93" t="s">
        <v>852</v>
      </c>
      <c r="B506" s="95" t="s">
        <v>434</v>
      </c>
      <c r="C506" s="93">
        <f>VLOOKUP(GroupVertices[[#This Row],[Vertex]], Vertices[], MATCH("ID", Vertices[#Headers], 0), FALSE)</f>
        <v>263</v>
      </c>
    </row>
    <row r="507" spans="1:3" x14ac:dyDescent="0.25">
      <c r="A507" s="93" t="s">
        <v>852</v>
      </c>
      <c r="B507" s="95" t="s">
        <v>430</v>
      </c>
      <c r="C507" s="93">
        <f>VLOOKUP(GroupVertices[[#This Row],[Vertex]], Vertices[], MATCH("ID", Vertices[#Headers], 0), FALSE)</f>
        <v>259</v>
      </c>
    </row>
    <row r="508" spans="1:3" x14ac:dyDescent="0.25">
      <c r="A508" s="93" t="s">
        <v>852</v>
      </c>
      <c r="B508" s="95" t="s">
        <v>431</v>
      </c>
      <c r="C508" s="93">
        <f>VLOOKUP(GroupVertices[[#This Row],[Vertex]], Vertices[], MATCH("ID", Vertices[#Headers], 0), FALSE)</f>
        <v>260</v>
      </c>
    </row>
    <row r="509" spans="1:3" x14ac:dyDescent="0.25">
      <c r="A509" s="93" t="s">
        <v>852</v>
      </c>
      <c r="B509" s="95" t="s">
        <v>308</v>
      </c>
      <c r="C509" s="93">
        <f>VLOOKUP(GroupVertices[[#This Row],[Vertex]], Vertices[], MATCH("ID", Vertices[#Headers], 0), FALSE)</f>
        <v>136</v>
      </c>
    </row>
    <row r="510" spans="1:3" x14ac:dyDescent="0.25">
      <c r="A510" s="93" t="s">
        <v>852</v>
      </c>
      <c r="B510" s="95" t="s">
        <v>309</v>
      </c>
      <c r="C510" s="93">
        <f>VLOOKUP(GroupVertices[[#This Row],[Vertex]], Vertices[], MATCH("ID", Vertices[#Headers], 0), FALSE)</f>
        <v>137</v>
      </c>
    </row>
    <row r="511" spans="1:3" x14ac:dyDescent="0.25">
      <c r="A511" s="93" t="s">
        <v>852</v>
      </c>
      <c r="B511" s="95" t="s">
        <v>310</v>
      </c>
      <c r="C511" s="93">
        <f>VLOOKUP(GroupVertices[[#This Row],[Vertex]], Vertices[], MATCH("ID", Vertices[#Headers], 0), FALSE)</f>
        <v>138</v>
      </c>
    </row>
    <row r="512" spans="1:3" x14ac:dyDescent="0.25">
      <c r="A512" s="93" t="s">
        <v>852</v>
      </c>
      <c r="B512" s="95" t="s">
        <v>311</v>
      </c>
      <c r="C512" s="93">
        <f>VLOOKUP(GroupVertices[[#This Row],[Vertex]], Vertices[], MATCH("ID", Vertices[#Headers], 0), FALSE)</f>
        <v>139</v>
      </c>
    </row>
    <row r="513" spans="1:3" x14ac:dyDescent="0.25">
      <c r="A513" s="93" t="s">
        <v>852</v>
      </c>
      <c r="B513" s="95" t="s">
        <v>307</v>
      </c>
      <c r="C513" s="93">
        <f>VLOOKUP(GroupVertices[[#This Row],[Vertex]], Vertices[], MATCH("ID", Vertices[#Headers], 0), FALSE)</f>
        <v>135</v>
      </c>
    </row>
    <row r="514" spans="1:3" x14ac:dyDescent="0.25">
      <c r="A514" s="93" t="s">
        <v>853</v>
      </c>
      <c r="B514" s="95" t="s">
        <v>424</v>
      </c>
      <c r="C514" s="93">
        <f>VLOOKUP(GroupVertices[[#This Row],[Vertex]], Vertices[], MATCH("ID", Vertices[#Headers], 0), FALSE)</f>
        <v>253</v>
      </c>
    </row>
    <row r="515" spans="1:3" x14ac:dyDescent="0.25">
      <c r="A515" s="93" t="s">
        <v>853</v>
      </c>
      <c r="B515" s="95" t="s">
        <v>675</v>
      </c>
      <c r="C515" s="93">
        <f>VLOOKUP(GroupVertices[[#This Row],[Vertex]], Vertices[], MATCH("ID", Vertices[#Headers], 0), FALSE)</f>
        <v>504</v>
      </c>
    </row>
    <row r="516" spans="1:3" x14ac:dyDescent="0.25">
      <c r="A516" s="93" t="s">
        <v>853</v>
      </c>
      <c r="B516" s="95" t="s">
        <v>425</v>
      </c>
      <c r="C516" s="93">
        <f>VLOOKUP(GroupVertices[[#This Row],[Vertex]], Vertices[], MATCH("ID", Vertices[#Headers], 0), FALSE)</f>
        <v>254</v>
      </c>
    </row>
    <row r="517" spans="1:3" x14ac:dyDescent="0.25">
      <c r="A517" s="93" t="s">
        <v>853</v>
      </c>
      <c r="B517" s="95" t="s">
        <v>836</v>
      </c>
      <c r="C517" s="93">
        <f>VLOOKUP(GroupVertices[[#This Row],[Vertex]], Vertices[], MATCH("ID", Vertices[#Headers], 0), FALSE)</f>
        <v>666</v>
      </c>
    </row>
    <row r="518" spans="1:3" x14ac:dyDescent="0.25">
      <c r="A518" s="93" t="s">
        <v>853</v>
      </c>
      <c r="B518" s="95" t="s">
        <v>426</v>
      </c>
      <c r="C518" s="93">
        <f>VLOOKUP(GroupVertices[[#This Row],[Vertex]], Vertices[], MATCH("ID", Vertices[#Headers], 0), FALSE)</f>
        <v>255</v>
      </c>
    </row>
    <row r="519" spans="1:3" x14ac:dyDescent="0.25">
      <c r="A519" s="93" t="s">
        <v>853</v>
      </c>
      <c r="B519" s="95" t="s">
        <v>423</v>
      </c>
      <c r="C519" s="93">
        <f>VLOOKUP(GroupVertices[[#This Row],[Vertex]], Vertices[], MATCH("ID", Vertices[#Headers], 0), FALSE)</f>
        <v>252</v>
      </c>
    </row>
    <row r="520" spans="1:3" x14ac:dyDescent="0.25">
      <c r="A520" s="93" t="s">
        <v>854</v>
      </c>
      <c r="B520" s="95" t="s">
        <v>622</v>
      </c>
      <c r="C520" s="93">
        <f>VLOOKUP(GroupVertices[[#This Row],[Vertex]], Vertices[], MATCH("ID", Vertices[#Headers], 0), FALSE)</f>
        <v>451</v>
      </c>
    </row>
    <row r="521" spans="1:3" x14ac:dyDescent="0.25">
      <c r="A521" s="93" t="s">
        <v>854</v>
      </c>
      <c r="B521" s="95" t="s">
        <v>623</v>
      </c>
      <c r="C521" s="93">
        <f>VLOOKUP(GroupVertices[[#This Row],[Vertex]], Vertices[], MATCH("ID", Vertices[#Headers], 0), FALSE)</f>
        <v>452</v>
      </c>
    </row>
    <row r="522" spans="1:3" x14ac:dyDescent="0.25">
      <c r="A522" s="93" t="s">
        <v>854</v>
      </c>
      <c r="B522" s="95" t="s">
        <v>295</v>
      </c>
      <c r="C522" s="93">
        <f>VLOOKUP(GroupVertices[[#This Row],[Vertex]], Vertices[], MATCH("ID", Vertices[#Headers], 0), FALSE)</f>
        <v>123</v>
      </c>
    </row>
    <row r="523" spans="1:3" x14ac:dyDescent="0.25">
      <c r="A523" s="93" t="s">
        <v>854</v>
      </c>
      <c r="B523" s="95" t="s">
        <v>296</v>
      </c>
      <c r="C523" s="93">
        <f>VLOOKUP(GroupVertices[[#This Row],[Vertex]], Vertices[], MATCH("ID", Vertices[#Headers], 0), FALSE)</f>
        <v>124</v>
      </c>
    </row>
    <row r="524" spans="1:3" x14ac:dyDescent="0.25">
      <c r="A524" s="93" t="s">
        <v>854</v>
      </c>
      <c r="B524" s="95" t="s">
        <v>294</v>
      </c>
      <c r="C524" s="93">
        <f>VLOOKUP(GroupVertices[[#This Row],[Vertex]], Vertices[], MATCH("ID", Vertices[#Headers], 0), FALSE)</f>
        <v>122</v>
      </c>
    </row>
    <row r="525" spans="1:3" x14ac:dyDescent="0.25">
      <c r="A525" s="93" t="s">
        <v>855</v>
      </c>
      <c r="B525" s="95" t="s">
        <v>342</v>
      </c>
      <c r="C525" s="93">
        <f>VLOOKUP(GroupVertices[[#This Row],[Vertex]], Vertices[], MATCH("ID", Vertices[#Headers], 0), FALSE)</f>
        <v>170</v>
      </c>
    </row>
    <row r="526" spans="1:3" x14ac:dyDescent="0.25">
      <c r="A526" s="93" t="s">
        <v>855</v>
      </c>
      <c r="B526" s="95" t="s">
        <v>343</v>
      </c>
      <c r="C526" s="93">
        <f>VLOOKUP(GroupVertices[[#This Row],[Vertex]], Vertices[], MATCH("ID", Vertices[#Headers], 0), FALSE)</f>
        <v>171</v>
      </c>
    </row>
    <row r="527" spans="1:3" x14ac:dyDescent="0.25">
      <c r="A527" s="93" t="s">
        <v>855</v>
      </c>
      <c r="B527" s="95" t="s">
        <v>344</v>
      </c>
      <c r="C527" s="93">
        <f>VLOOKUP(GroupVertices[[#This Row],[Vertex]], Vertices[], MATCH("ID", Vertices[#Headers], 0), FALSE)</f>
        <v>172</v>
      </c>
    </row>
    <row r="528" spans="1:3" x14ac:dyDescent="0.25">
      <c r="A528" s="93" t="s">
        <v>855</v>
      </c>
      <c r="B528" s="95" t="s">
        <v>345</v>
      </c>
      <c r="C528" s="93">
        <f>VLOOKUP(GroupVertices[[#This Row],[Vertex]], Vertices[], MATCH("ID", Vertices[#Headers], 0), FALSE)</f>
        <v>173</v>
      </c>
    </row>
    <row r="529" spans="1:3" x14ac:dyDescent="0.25">
      <c r="A529" s="93" t="s">
        <v>855</v>
      </c>
      <c r="B529" s="95" t="s">
        <v>341</v>
      </c>
      <c r="C529" s="93">
        <f>VLOOKUP(GroupVertices[[#This Row],[Vertex]], Vertices[], MATCH("ID", Vertices[#Headers], 0), FALSE)</f>
        <v>169</v>
      </c>
    </row>
    <row r="530" spans="1:3" x14ac:dyDescent="0.25">
      <c r="A530" s="93" t="s">
        <v>856</v>
      </c>
      <c r="B530" s="95" t="s">
        <v>682</v>
      </c>
      <c r="C530" s="93">
        <f>VLOOKUP(GroupVertices[[#This Row],[Vertex]], Vertices[], MATCH("ID", Vertices[#Headers], 0), FALSE)</f>
        <v>511</v>
      </c>
    </row>
    <row r="531" spans="1:3" x14ac:dyDescent="0.25">
      <c r="A531" s="93" t="s">
        <v>856</v>
      </c>
      <c r="B531" s="95" t="s">
        <v>683</v>
      </c>
      <c r="C531" s="93">
        <f>VLOOKUP(GroupVertices[[#This Row],[Vertex]], Vertices[], MATCH("ID", Vertices[#Headers], 0), FALSE)</f>
        <v>512</v>
      </c>
    </row>
    <row r="532" spans="1:3" x14ac:dyDescent="0.25">
      <c r="A532" s="93" t="s">
        <v>856</v>
      </c>
      <c r="B532" s="95" t="s">
        <v>680</v>
      </c>
      <c r="C532" s="93">
        <f>VLOOKUP(GroupVertices[[#This Row],[Vertex]], Vertices[], MATCH("ID", Vertices[#Headers], 0), FALSE)</f>
        <v>509</v>
      </c>
    </row>
    <row r="533" spans="1:3" x14ac:dyDescent="0.25">
      <c r="A533" s="93" t="s">
        <v>856</v>
      </c>
      <c r="B533" s="95" t="s">
        <v>681</v>
      </c>
      <c r="C533" s="93">
        <f>VLOOKUP(GroupVertices[[#This Row],[Vertex]], Vertices[], MATCH("ID", Vertices[#Headers], 0), FALSE)</f>
        <v>510</v>
      </c>
    </row>
    <row r="534" spans="1:3" x14ac:dyDescent="0.25">
      <c r="A534" s="93" t="s">
        <v>856</v>
      </c>
      <c r="B534" s="95" t="s">
        <v>679</v>
      </c>
      <c r="C534" s="93">
        <f>VLOOKUP(GroupVertices[[#This Row],[Vertex]], Vertices[], MATCH("ID", Vertices[#Headers], 0), FALSE)</f>
        <v>508</v>
      </c>
    </row>
    <row r="535" spans="1:3" x14ac:dyDescent="0.25">
      <c r="A535" s="93" t="s">
        <v>857</v>
      </c>
      <c r="B535" s="95" t="s">
        <v>781</v>
      </c>
      <c r="C535" s="93">
        <f>VLOOKUP(GroupVertices[[#This Row],[Vertex]], Vertices[], MATCH("ID", Vertices[#Headers], 0), FALSE)</f>
        <v>612</v>
      </c>
    </row>
    <row r="536" spans="1:3" x14ac:dyDescent="0.25">
      <c r="A536" s="93" t="s">
        <v>857</v>
      </c>
      <c r="B536" s="95" t="s">
        <v>782</v>
      </c>
      <c r="C536" s="93">
        <f>VLOOKUP(GroupVertices[[#This Row],[Vertex]], Vertices[], MATCH("ID", Vertices[#Headers], 0), FALSE)</f>
        <v>613</v>
      </c>
    </row>
    <row r="537" spans="1:3" x14ac:dyDescent="0.25">
      <c r="A537" s="93" t="s">
        <v>857</v>
      </c>
      <c r="B537" s="95" t="s">
        <v>783</v>
      </c>
      <c r="C537" s="93">
        <f>VLOOKUP(GroupVertices[[#This Row],[Vertex]], Vertices[], MATCH("ID", Vertices[#Headers], 0), FALSE)</f>
        <v>614</v>
      </c>
    </row>
    <row r="538" spans="1:3" x14ac:dyDescent="0.25">
      <c r="A538" s="93" t="s">
        <v>857</v>
      </c>
      <c r="B538" s="95" t="s">
        <v>780</v>
      </c>
      <c r="C538" s="93">
        <f>VLOOKUP(GroupVertices[[#This Row],[Vertex]], Vertices[], MATCH("ID", Vertices[#Headers], 0), FALSE)</f>
        <v>611</v>
      </c>
    </row>
    <row r="539" spans="1:3" x14ac:dyDescent="0.25">
      <c r="A539" s="93" t="s">
        <v>858</v>
      </c>
      <c r="B539" s="95" t="s">
        <v>513</v>
      </c>
      <c r="C539" s="93">
        <f>VLOOKUP(GroupVertices[[#This Row],[Vertex]], Vertices[], MATCH("ID", Vertices[#Headers], 0), FALSE)</f>
        <v>342</v>
      </c>
    </row>
    <row r="540" spans="1:3" x14ac:dyDescent="0.25">
      <c r="A540" s="93" t="s">
        <v>858</v>
      </c>
      <c r="B540" s="95" t="s">
        <v>514</v>
      </c>
      <c r="C540" s="93">
        <f>VLOOKUP(GroupVertices[[#This Row],[Vertex]], Vertices[], MATCH("ID", Vertices[#Headers], 0), FALSE)</f>
        <v>343</v>
      </c>
    </row>
    <row r="541" spans="1:3" x14ac:dyDescent="0.25">
      <c r="A541" s="93" t="s">
        <v>858</v>
      </c>
      <c r="B541" s="95" t="s">
        <v>515</v>
      </c>
      <c r="C541" s="93">
        <f>VLOOKUP(GroupVertices[[#This Row],[Vertex]], Vertices[], MATCH("ID", Vertices[#Headers], 0), FALSE)</f>
        <v>344</v>
      </c>
    </row>
    <row r="542" spans="1:3" x14ac:dyDescent="0.25">
      <c r="A542" s="93" t="s">
        <v>858</v>
      </c>
      <c r="B542" s="95" t="s">
        <v>512</v>
      </c>
      <c r="C542" s="93">
        <f>VLOOKUP(GroupVertices[[#This Row],[Vertex]], Vertices[], MATCH("ID", Vertices[#Headers], 0), FALSE)</f>
        <v>341</v>
      </c>
    </row>
    <row r="543" spans="1:3" x14ac:dyDescent="0.25">
      <c r="A543" s="93" t="s">
        <v>859</v>
      </c>
      <c r="B543" s="95" t="s">
        <v>664</v>
      </c>
      <c r="C543" s="93">
        <f>VLOOKUP(GroupVertices[[#This Row],[Vertex]], Vertices[], MATCH("ID", Vertices[#Headers], 0), FALSE)</f>
        <v>493</v>
      </c>
    </row>
    <row r="544" spans="1:3" x14ac:dyDescent="0.25">
      <c r="A544" s="93" t="s">
        <v>859</v>
      </c>
      <c r="B544" s="95" t="s">
        <v>665</v>
      </c>
      <c r="C544" s="93">
        <f>VLOOKUP(GroupVertices[[#This Row],[Vertex]], Vertices[], MATCH("ID", Vertices[#Headers], 0), FALSE)</f>
        <v>494</v>
      </c>
    </row>
    <row r="545" spans="1:3" x14ac:dyDescent="0.25">
      <c r="A545" s="93" t="s">
        <v>859</v>
      </c>
      <c r="B545" s="95" t="s">
        <v>556</v>
      </c>
      <c r="C545" s="93">
        <f>VLOOKUP(GroupVertices[[#This Row],[Vertex]], Vertices[], MATCH("ID", Vertices[#Headers], 0), FALSE)</f>
        <v>385</v>
      </c>
    </row>
    <row r="546" spans="1:3" x14ac:dyDescent="0.25">
      <c r="A546" s="93" t="s">
        <v>859</v>
      </c>
      <c r="B546" s="95" t="s">
        <v>555</v>
      </c>
      <c r="C546" s="93">
        <f>VLOOKUP(GroupVertices[[#This Row],[Vertex]], Vertices[], MATCH("ID", Vertices[#Headers], 0), FALSE)</f>
        <v>384</v>
      </c>
    </row>
    <row r="547" spans="1:3" x14ac:dyDescent="0.25">
      <c r="A547" s="93" t="s">
        <v>860</v>
      </c>
      <c r="B547" s="95" t="s">
        <v>788</v>
      </c>
      <c r="C547" s="93">
        <f>VLOOKUP(GroupVertices[[#This Row],[Vertex]], Vertices[], MATCH("ID", Vertices[#Headers], 0), FALSE)</f>
        <v>620</v>
      </c>
    </row>
    <row r="548" spans="1:3" x14ac:dyDescent="0.25">
      <c r="A548" s="93" t="s">
        <v>860</v>
      </c>
      <c r="B548" s="95" t="s">
        <v>835</v>
      </c>
      <c r="C548" s="93">
        <f>VLOOKUP(GroupVertices[[#This Row],[Vertex]], Vertices[], MATCH("ID", Vertices[#Headers], 0), FALSE)</f>
        <v>665</v>
      </c>
    </row>
    <row r="549" spans="1:3" x14ac:dyDescent="0.25">
      <c r="A549" s="93" t="s">
        <v>860</v>
      </c>
      <c r="B549" s="95" t="s">
        <v>736</v>
      </c>
      <c r="C549" s="93">
        <f>VLOOKUP(GroupVertices[[#This Row],[Vertex]], Vertices[], MATCH("ID", Vertices[#Headers], 0), FALSE)</f>
        <v>567</v>
      </c>
    </row>
    <row r="550" spans="1:3" x14ac:dyDescent="0.25">
      <c r="A550" s="93" t="s">
        <v>860</v>
      </c>
      <c r="B550" s="95" t="s">
        <v>735</v>
      </c>
      <c r="C550" s="93">
        <f>VLOOKUP(GroupVertices[[#This Row],[Vertex]], Vertices[], MATCH("ID", Vertices[#Headers], 0), FALSE)</f>
        <v>566</v>
      </c>
    </row>
    <row r="551" spans="1:3" x14ac:dyDescent="0.25">
      <c r="A551" s="93" t="s">
        <v>861</v>
      </c>
      <c r="B551" s="95" t="s">
        <v>553</v>
      </c>
      <c r="C551" s="93">
        <f>VLOOKUP(GroupVertices[[#This Row],[Vertex]], Vertices[], MATCH("ID", Vertices[#Headers], 0), FALSE)</f>
        <v>382</v>
      </c>
    </row>
    <row r="552" spans="1:3" x14ac:dyDescent="0.25">
      <c r="A552" s="93" t="s">
        <v>861</v>
      </c>
      <c r="B552" s="95" t="s">
        <v>554</v>
      </c>
      <c r="C552" s="93">
        <f>VLOOKUP(GroupVertices[[#This Row],[Vertex]], Vertices[], MATCH("ID", Vertices[#Headers], 0), FALSE)</f>
        <v>383</v>
      </c>
    </row>
    <row r="553" spans="1:3" x14ac:dyDescent="0.25">
      <c r="A553" s="93" t="s">
        <v>861</v>
      </c>
      <c r="B553" s="95" t="s">
        <v>552</v>
      </c>
      <c r="C553" s="93">
        <f>VLOOKUP(GroupVertices[[#This Row],[Vertex]], Vertices[], MATCH("ID", Vertices[#Headers], 0), FALSE)</f>
        <v>381</v>
      </c>
    </row>
    <row r="554" spans="1:3" x14ac:dyDescent="0.25">
      <c r="A554" s="93" t="s">
        <v>862</v>
      </c>
      <c r="B554" s="95" t="s">
        <v>832</v>
      </c>
      <c r="C554" s="93">
        <f>VLOOKUP(GroupVertices[[#This Row],[Vertex]], Vertices[], MATCH("ID", Vertices[#Headers], 0), FALSE)</f>
        <v>662</v>
      </c>
    </row>
    <row r="555" spans="1:3" x14ac:dyDescent="0.25">
      <c r="A555" s="93" t="s">
        <v>862</v>
      </c>
      <c r="B555" s="95" t="s">
        <v>548</v>
      </c>
      <c r="C555" s="93">
        <f>VLOOKUP(GroupVertices[[#This Row],[Vertex]], Vertices[], MATCH("ID", Vertices[#Headers], 0), FALSE)</f>
        <v>377</v>
      </c>
    </row>
    <row r="556" spans="1:3" x14ac:dyDescent="0.25">
      <c r="A556" s="93" t="s">
        <v>862</v>
      </c>
      <c r="B556" s="95" t="s">
        <v>547</v>
      </c>
      <c r="C556" s="93">
        <f>VLOOKUP(GroupVertices[[#This Row],[Vertex]], Vertices[], MATCH("ID", Vertices[#Headers], 0), FALSE)</f>
        <v>376</v>
      </c>
    </row>
    <row r="557" spans="1:3" x14ac:dyDescent="0.25">
      <c r="A557" s="93" t="s">
        <v>863</v>
      </c>
      <c r="B557" s="95" t="s">
        <v>568</v>
      </c>
      <c r="C557" s="93">
        <f>VLOOKUP(GroupVertices[[#This Row],[Vertex]], Vertices[], MATCH("ID", Vertices[#Headers], 0), FALSE)</f>
        <v>397</v>
      </c>
    </row>
    <row r="558" spans="1:3" x14ac:dyDescent="0.25">
      <c r="A558" s="93" t="s">
        <v>863</v>
      </c>
      <c r="B558" s="95" t="s">
        <v>569</v>
      </c>
      <c r="C558" s="93">
        <f>VLOOKUP(GroupVertices[[#This Row],[Vertex]], Vertices[], MATCH("ID", Vertices[#Headers], 0), FALSE)</f>
        <v>398</v>
      </c>
    </row>
    <row r="559" spans="1:3" x14ac:dyDescent="0.25">
      <c r="A559" s="93" t="s">
        <v>863</v>
      </c>
      <c r="B559" s="95" t="s">
        <v>567</v>
      </c>
      <c r="C559" s="93">
        <f>VLOOKUP(GroupVertices[[#This Row],[Vertex]], Vertices[], MATCH("ID", Vertices[#Headers], 0), FALSE)</f>
        <v>396</v>
      </c>
    </row>
    <row r="560" spans="1:3" x14ac:dyDescent="0.25">
      <c r="A560" s="93" t="s">
        <v>864</v>
      </c>
      <c r="B560" s="95" t="s">
        <v>640</v>
      </c>
      <c r="C560" s="93">
        <f>VLOOKUP(GroupVertices[[#This Row],[Vertex]], Vertices[], MATCH("ID", Vertices[#Headers], 0), FALSE)</f>
        <v>469</v>
      </c>
    </row>
    <row r="561" spans="1:3" x14ac:dyDescent="0.25">
      <c r="A561" s="93" t="s">
        <v>864</v>
      </c>
      <c r="B561" s="95" t="s">
        <v>641</v>
      </c>
      <c r="C561" s="93">
        <f>VLOOKUP(GroupVertices[[#This Row],[Vertex]], Vertices[], MATCH("ID", Vertices[#Headers], 0), FALSE)</f>
        <v>470</v>
      </c>
    </row>
    <row r="562" spans="1:3" x14ac:dyDescent="0.25">
      <c r="A562" s="93" t="s">
        <v>864</v>
      </c>
      <c r="B562" s="95" t="s">
        <v>639</v>
      </c>
      <c r="C562" s="93">
        <f>VLOOKUP(GroupVertices[[#This Row],[Vertex]], Vertices[], MATCH("ID", Vertices[#Headers], 0), FALSE)</f>
        <v>468</v>
      </c>
    </row>
    <row r="563" spans="1:3" x14ac:dyDescent="0.25">
      <c r="A563" s="93" t="s">
        <v>865</v>
      </c>
      <c r="B563" s="95" t="s">
        <v>746</v>
      </c>
      <c r="C563" s="93">
        <f>VLOOKUP(GroupVertices[[#This Row],[Vertex]], Vertices[], MATCH("ID", Vertices[#Headers], 0), FALSE)</f>
        <v>577</v>
      </c>
    </row>
    <row r="564" spans="1:3" x14ac:dyDescent="0.25">
      <c r="A564" s="93" t="s">
        <v>865</v>
      </c>
      <c r="B564" s="95" t="s">
        <v>720</v>
      </c>
      <c r="C564" s="93">
        <f>VLOOKUP(GroupVertices[[#This Row],[Vertex]], Vertices[], MATCH("ID", Vertices[#Headers], 0), FALSE)</f>
        <v>548</v>
      </c>
    </row>
    <row r="565" spans="1:3" x14ac:dyDescent="0.25">
      <c r="A565" s="93" t="s">
        <v>865</v>
      </c>
      <c r="B565" s="95" t="s">
        <v>719</v>
      </c>
      <c r="C565" s="93">
        <f>VLOOKUP(GroupVertices[[#This Row],[Vertex]], Vertices[], MATCH("ID", Vertices[#Headers], 0), FALSE)</f>
        <v>547</v>
      </c>
    </row>
    <row r="566" spans="1:3" x14ac:dyDescent="0.25">
      <c r="A566" s="93" t="s">
        <v>866</v>
      </c>
      <c r="B566" s="95" t="s">
        <v>697</v>
      </c>
      <c r="C566" s="93">
        <f>VLOOKUP(GroupVertices[[#This Row],[Vertex]], Vertices[], MATCH("ID", Vertices[#Headers], 0), FALSE)</f>
        <v>526</v>
      </c>
    </row>
    <row r="567" spans="1:3" x14ac:dyDescent="0.25">
      <c r="A567" s="93" t="s">
        <v>866</v>
      </c>
      <c r="B567" s="95" t="s">
        <v>698</v>
      </c>
      <c r="C567" s="93">
        <f>VLOOKUP(GroupVertices[[#This Row],[Vertex]], Vertices[], MATCH("ID", Vertices[#Headers], 0), FALSE)</f>
        <v>527</v>
      </c>
    </row>
    <row r="568" spans="1:3" x14ac:dyDescent="0.25">
      <c r="A568" s="93" t="s">
        <v>866</v>
      </c>
      <c r="B568" s="95" t="s">
        <v>696</v>
      </c>
      <c r="C568" s="93">
        <f>VLOOKUP(GroupVertices[[#This Row],[Vertex]], Vertices[], MATCH("ID", Vertices[#Headers], 0), FALSE)</f>
        <v>525</v>
      </c>
    </row>
    <row r="569" spans="1:3" x14ac:dyDescent="0.25">
      <c r="A569" s="93" t="s">
        <v>867</v>
      </c>
      <c r="B569" s="95" t="s">
        <v>728</v>
      </c>
      <c r="C569" s="93">
        <f>VLOOKUP(GroupVertices[[#This Row],[Vertex]], Vertices[], MATCH("ID", Vertices[#Headers], 0), FALSE)</f>
        <v>558</v>
      </c>
    </row>
    <row r="570" spans="1:3" x14ac:dyDescent="0.25">
      <c r="A570" s="93" t="s">
        <v>867</v>
      </c>
      <c r="B570" s="95" t="s">
        <v>729</v>
      </c>
      <c r="C570" s="93">
        <f>VLOOKUP(GroupVertices[[#This Row],[Vertex]], Vertices[], MATCH("ID", Vertices[#Headers], 0), FALSE)</f>
        <v>559</v>
      </c>
    </row>
    <row r="571" spans="1:3" x14ac:dyDescent="0.25">
      <c r="A571" s="93" t="s">
        <v>867</v>
      </c>
      <c r="B571" s="95" t="s">
        <v>727</v>
      </c>
      <c r="C571" s="93">
        <f>VLOOKUP(GroupVertices[[#This Row],[Vertex]], Vertices[], MATCH("ID", Vertices[#Headers], 0), FALSE)</f>
        <v>557</v>
      </c>
    </row>
    <row r="572" spans="1:3" x14ac:dyDescent="0.25">
      <c r="A572" s="93" t="s">
        <v>868</v>
      </c>
      <c r="B572" s="95" t="s">
        <v>594</v>
      </c>
      <c r="C572" s="93">
        <f>VLOOKUP(GroupVertices[[#This Row],[Vertex]], Vertices[], MATCH("ID", Vertices[#Headers], 0), FALSE)</f>
        <v>423</v>
      </c>
    </row>
    <row r="573" spans="1:3" x14ac:dyDescent="0.25">
      <c r="A573" s="93" t="s">
        <v>868</v>
      </c>
      <c r="B573" s="95" t="s">
        <v>595</v>
      </c>
      <c r="C573" s="93">
        <f>VLOOKUP(GroupVertices[[#This Row],[Vertex]], Vertices[], MATCH("ID", Vertices[#Headers], 0), FALSE)</f>
        <v>424</v>
      </c>
    </row>
    <row r="574" spans="1:3" x14ac:dyDescent="0.25">
      <c r="A574" s="93" t="s">
        <v>868</v>
      </c>
      <c r="B574" s="95" t="s">
        <v>593</v>
      </c>
      <c r="C574" s="93">
        <f>VLOOKUP(GroupVertices[[#This Row],[Vertex]], Vertices[], MATCH("ID", Vertices[#Headers], 0), FALSE)</f>
        <v>422</v>
      </c>
    </row>
    <row r="575" spans="1:3" x14ac:dyDescent="0.25">
      <c r="A575" s="93" t="s">
        <v>869</v>
      </c>
      <c r="B575" s="95" t="s">
        <v>752</v>
      </c>
      <c r="C575" s="93">
        <f>VLOOKUP(GroupVertices[[#This Row],[Vertex]], Vertices[], MATCH("ID", Vertices[#Headers], 0), FALSE)</f>
        <v>583</v>
      </c>
    </row>
    <row r="576" spans="1:3" x14ac:dyDescent="0.25">
      <c r="A576" s="93" t="s">
        <v>869</v>
      </c>
      <c r="B576" s="95" t="s">
        <v>753</v>
      </c>
      <c r="C576" s="93">
        <f>VLOOKUP(GroupVertices[[#This Row],[Vertex]], Vertices[], MATCH("ID", Vertices[#Headers], 0), FALSE)</f>
        <v>584</v>
      </c>
    </row>
    <row r="577" spans="1:3" x14ac:dyDescent="0.25">
      <c r="A577" s="93" t="s">
        <v>869</v>
      </c>
      <c r="B577" s="95" t="s">
        <v>751</v>
      </c>
      <c r="C577" s="93">
        <f>VLOOKUP(GroupVertices[[#This Row],[Vertex]], Vertices[], MATCH("ID", Vertices[#Headers], 0), FALSE)</f>
        <v>582</v>
      </c>
    </row>
    <row r="578" spans="1:3" x14ac:dyDescent="0.25">
      <c r="A578" s="93" t="s">
        <v>870</v>
      </c>
      <c r="B578" s="95" t="s">
        <v>630</v>
      </c>
      <c r="C578" s="93">
        <f>VLOOKUP(GroupVertices[[#This Row],[Vertex]], Vertices[], MATCH("ID", Vertices[#Headers], 0), FALSE)</f>
        <v>459</v>
      </c>
    </row>
    <row r="579" spans="1:3" x14ac:dyDescent="0.25">
      <c r="A579" s="93" t="s">
        <v>870</v>
      </c>
      <c r="B579" s="95" t="s">
        <v>631</v>
      </c>
      <c r="C579" s="93">
        <f>VLOOKUP(GroupVertices[[#This Row],[Vertex]], Vertices[], MATCH("ID", Vertices[#Headers], 0), FALSE)</f>
        <v>460</v>
      </c>
    </row>
    <row r="580" spans="1:3" x14ac:dyDescent="0.25">
      <c r="A580" s="93" t="s">
        <v>870</v>
      </c>
      <c r="B580" s="95" t="s">
        <v>629</v>
      </c>
      <c r="C580" s="93">
        <f>VLOOKUP(GroupVertices[[#This Row],[Vertex]], Vertices[], MATCH("ID", Vertices[#Headers], 0), FALSE)</f>
        <v>458</v>
      </c>
    </row>
    <row r="581" spans="1:3" x14ac:dyDescent="0.25">
      <c r="A581" s="93" t="s">
        <v>871</v>
      </c>
      <c r="B581" s="95" t="s">
        <v>190</v>
      </c>
      <c r="C581" s="93">
        <f>VLOOKUP(GroupVertices[[#This Row],[Vertex]], Vertices[], MATCH("ID", Vertices[#Headers], 0), FALSE)</f>
        <v>18</v>
      </c>
    </row>
    <row r="582" spans="1:3" x14ac:dyDescent="0.25">
      <c r="A582" s="93" t="s">
        <v>871</v>
      </c>
      <c r="B582" s="95" t="s">
        <v>191</v>
      </c>
      <c r="C582" s="93">
        <f>VLOOKUP(GroupVertices[[#This Row],[Vertex]], Vertices[], MATCH("ID", Vertices[#Headers], 0), FALSE)</f>
        <v>19</v>
      </c>
    </row>
    <row r="583" spans="1:3" x14ac:dyDescent="0.25">
      <c r="A583" s="93" t="s">
        <v>871</v>
      </c>
      <c r="B583" s="95" t="s">
        <v>189</v>
      </c>
      <c r="C583" s="93">
        <f>VLOOKUP(GroupVertices[[#This Row],[Vertex]], Vertices[], MATCH("ID", Vertices[#Headers], 0), FALSE)</f>
        <v>17</v>
      </c>
    </row>
    <row r="584" spans="1:3" x14ac:dyDescent="0.25">
      <c r="A584" s="93" t="s">
        <v>872</v>
      </c>
      <c r="B584" s="95" t="s">
        <v>785</v>
      </c>
      <c r="C584" s="93">
        <f>VLOOKUP(GroupVertices[[#This Row],[Vertex]], Vertices[], MATCH("ID", Vertices[#Headers], 0), FALSE)</f>
        <v>616</v>
      </c>
    </row>
    <row r="585" spans="1:3" x14ac:dyDescent="0.25">
      <c r="A585" s="93" t="s">
        <v>872</v>
      </c>
      <c r="B585" s="95" t="s">
        <v>930</v>
      </c>
      <c r="C585" s="93">
        <f>VLOOKUP(GroupVertices[[#This Row],[Vertex]], Vertices[], MATCH("ID", Vertices[#Headers], 0), FALSE)</f>
        <v>617</v>
      </c>
    </row>
    <row r="586" spans="1:3" x14ac:dyDescent="0.25">
      <c r="A586" s="93" t="s">
        <v>872</v>
      </c>
      <c r="B586" s="95" t="s">
        <v>784</v>
      </c>
      <c r="C586" s="93">
        <f>VLOOKUP(GroupVertices[[#This Row],[Vertex]], Vertices[], MATCH("ID", Vertices[#Headers], 0), FALSE)</f>
        <v>615</v>
      </c>
    </row>
    <row r="587" spans="1:3" x14ac:dyDescent="0.25">
      <c r="A587" s="93" t="s">
        <v>873</v>
      </c>
      <c r="B587" s="95" t="s">
        <v>279</v>
      </c>
      <c r="C587" s="93">
        <f>VLOOKUP(GroupVertices[[#This Row],[Vertex]], Vertices[], MATCH("ID", Vertices[#Headers], 0), FALSE)</f>
        <v>107</v>
      </c>
    </row>
    <row r="588" spans="1:3" x14ac:dyDescent="0.25">
      <c r="A588" s="93" t="s">
        <v>873</v>
      </c>
      <c r="B588" s="95" t="s">
        <v>280</v>
      </c>
      <c r="C588" s="93">
        <f>VLOOKUP(GroupVertices[[#This Row],[Vertex]], Vertices[], MATCH("ID", Vertices[#Headers], 0), FALSE)</f>
        <v>108</v>
      </c>
    </row>
    <row r="589" spans="1:3" x14ac:dyDescent="0.25">
      <c r="A589" s="93" t="s">
        <v>873</v>
      </c>
      <c r="B589" s="95" t="s">
        <v>278</v>
      </c>
      <c r="C589" s="93">
        <f>VLOOKUP(GroupVertices[[#This Row],[Vertex]], Vertices[], MATCH("ID", Vertices[#Headers], 0), FALSE)</f>
        <v>106</v>
      </c>
    </row>
    <row r="590" spans="1:3" x14ac:dyDescent="0.25">
      <c r="A590" s="93" t="s">
        <v>874</v>
      </c>
      <c r="B590" s="95" t="s">
        <v>197</v>
      </c>
      <c r="C590" s="93">
        <f>VLOOKUP(GroupVertices[[#This Row],[Vertex]], Vertices[], MATCH("ID", Vertices[#Headers], 0), FALSE)</f>
        <v>25</v>
      </c>
    </row>
    <row r="591" spans="1:3" x14ac:dyDescent="0.25">
      <c r="A591" s="93" t="s">
        <v>874</v>
      </c>
      <c r="B591" s="95" t="s">
        <v>198</v>
      </c>
      <c r="C591" s="93">
        <f>VLOOKUP(GroupVertices[[#This Row],[Vertex]], Vertices[], MATCH("ID", Vertices[#Headers], 0), FALSE)</f>
        <v>26</v>
      </c>
    </row>
    <row r="592" spans="1:3" x14ac:dyDescent="0.25">
      <c r="A592" s="93" t="s">
        <v>874</v>
      </c>
      <c r="B592" s="95" t="s">
        <v>196</v>
      </c>
      <c r="C592" s="93">
        <f>VLOOKUP(GroupVertices[[#This Row],[Vertex]], Vertices[], MATCH("ID", Vertices[#Headers], 0), FALSE)</f>
        <v>24</v>
      </c>
    </row>
    <row r="593" spans="1:3" x14ac:dyDescent="0.25">
      <c r="A593" s="93" t="s">
        <v>875</v>
      </c>
      <c r="B593" s="95" t="s">
        <v>773</v>
      </c>
      <c r="C593" s="93">
        <f>VLOOKUP(GroupVertices[[#This Row],[Vertex]], Vertices[], MATCH("ID", Vertices[#Headers], 0), FALSE)</f>
        <v>604</v>
      </c>
    </row>
    <row r="594" spans="1:3" x14ac:dyDescent="0.25">
      <c r="A594" s="93" t="s">
        <v>875</v>
      </c>
      <c r="B594" s="95" t="s">
        <v>774</v>
      </c>
      <c r="C594" s="93">
        <f>VLOOKUP(GroupVertices[[#This Row],[Vertex]], Vertices[], MATCH("ID", Vertices[#Headers], 0), FALSE)</f>
        <v>605</v>
      </c>
    </row>
    <row r="595" spans="1:3" x14ac:dyDescent="0.25">
      <c r="A595" s="93" t="s">
        <v>875</v>
      </c>
      <c r="B595" s="95" t="s">
        <v>772</v>
      </c>
      <c r="C595" s="93">
        <f>VLOOKUP(GroupVertices[[#This Row],[Vertex]], Vertices[], MATCH("ID", Vertices[#Headers], 0), FALSE)</f>
        <v>603</v>
      </c>
    </row>
    <row r="596" spans="1:3" x14ac:dyDescent="0.25">
      <c r="A596" s="93" t="s">
        <v>876</v>
      </c>
      <c r="B596" s="95" t="s">
        <v>818</v>
      </c>
      <c r="C596" s="93">
        <f>VLOOKUP(GroupVertices[[#This Row],[Vertex]], Vertices[], MATCH("ID", Vertices[#Headers], 0), FALSE)</f>
        <v>648</v>
      </c>
    </row>
    <row r="597" spans="1:3" x14ac:dyDescent="0.25">
      <c r="A597" s="93" t="s">
        <v>876</v>
      </c>
      <c r="B597" s="95" t="s">
        <v>778</v>
      </c>
      <c r="C597" s="93">
        <f>VLOOKUP(GroupVertices[[#This Row],[Vertex]], Vertices[], MATCH("ID", Vertices[#Headers], 0), FALSE)</f>
        <v>609</v>
      </c>
    </row>
    <row r="598" spans="1:3" x14ac:dyDescent="0.25">
      <c r="A598" s="93" t="s">
        <v>876</v>
      </c>
      <c r="B598" s="95" t="s">
        <v>777</v>
      </c>
      <c r="C598" s="93">
        <f>VLOOKUP(GroupVertices[[#This Row],[Vertex]], Vertices[], MATCH("ID", Vertices[#Headers], 0), FALSE)</f>
        <v>608</v>
      </c>
    </row>
    <row r="599" spans="1:3" x14ac:dyDescent="0.25">
      <c r="A599" s="93" t="s">
        <v>877</v>
      </c>
      <c r="B599" s="95" t="s">
        <v>500</v>
      </c>
      <c r="C599" s="93">
        <f>VLOOKUP(GroupVertices[[#This Row],[Vertex]], Vertices[], MATCH("ID", Vertices[#Headers], 0), FALSE)</f>
        <v>329</v>
      </c>
    </row>
    <row r="600" spans="1:3" x14ac:dyDescent="0.25">
      <c r="A600" s="93" t="s">
        <v>877</v>
      </c>
      <c r="B600" s="95" t="s">
        <v>501</v>
      </c>
      <c r="C600" s="93">
        <f>VLOOKUP(GroupVertices[[#This Row],[Vertex]], Vertices[], MATCH("ID", Vertices[#Headers], 0), FALSE)</f>
        <v>330</v>
      </c>
    </row>
    <row r="601" spans="1:3" x14ac:dyDescent="0.25">
      <c r="A601" s="93" t="s">
        <v>877</v>
      </c>
      <c r="B601" s="95" t="s">
        <v>499</v>
      </c>
      <c r="C601" s="93">
        <f>VLOOKUP(GroupVertices[[#This Row],[Vertex]], Vertices[], MATCH("ID", Vertices[#Headers], 0), FALSE)</f>
        <v>328</v>
      </c>
    </row>
    <row r="602" spans="1:3" x14ac:dyDescent="0.25">
      <c r="A602" s="93" t="s">
        <v>878</v>
      </c>
      <c r="B602" s="95" t="s">
        <v>831</v>
      </c>
      <c r="C602" s="93">
        <f>VLOOKUP(GroupVertices[[#This Row],[Vertex]], Vertices[], MATCH("ID", Vertices[#Headers], 0), FALSE)</f>
        <v>661</v>
      </c>
    </row>
    <row r="603" spans="1:3" x14ac:dyDescent="0.25">
      <c r="A603" s="93" t="s">
        <v>878</v>
      </c>
      <c r="B603" s="95" t="s">
        <v>830</v>
      </c>
      <c r="C603" s="93">
        <f>VLOOKUP(GroupVertices[[#This Row],[Vertex]], Vertices[], MATCH("ID", Vertices[#Headers], 0), FALSE)</f>
        <v>660</v>
      </c>
    </row>
    <row r="604" spans="1:3" x14ac:dyDescent="0.25">
      <c r="A604" s="93" t="s">
        <v>879</v>
      </c>
      <c r="B604" s="95" t="s">
        <v>695</v>
      </c>
      <c r="C604" s="93">
        <f>VLOOKUP(GroupVertices[[#This Row],[Vertex]], Vertices[], MATCH("ID", Vertices[#Headers], 0), FALSE)</f>
        <v>524</v>
      </c>
    </row>
    <row r="605" spans="1:3" x14ac:dyDescent="0.25">
      <c r="A605" s="93" t="s">
        <v>879</v>
      </c>
      <c r="B605" s="95" t="s">
        <v>694</v>
      </c>
      <c r="C605" s="93">
        <f>VLOOKUP(GroupVertices[[#This Row],[Vertex]], Vertices[], MATCH("ID", Vertices[#Headers], 0), FALSE)</f>
        <v>523</v>
      </c>
    </row>
    <row r="606" spans="1:3" x14ac:dyDescent="0.25">
      <c r="A606" s="93" t="s">
        <v>880</v>
      </c>
      <c r="B606" s="95" t="s">
        <v>709</v>
      </c>
      <c r="C606" s="93">
        <f>VLOOKUP(GroupVertices[[#This Row],[Vertex]], Vertices[], MATCH("ID", Vertices[#Headers], 0), FALSE)</f>
        <v>537</v>
      </c>
    </row>
    <row r="607" spans="1:3" x14ac:dyDescent="0.25">
      <c r="A607" s="93" t="s">
        <v>880</v>
      </c>
      <c r="B607" s="95" t="s">
        <v>708</v>
      </c>
      <c r="C607" s="93">
        <f>VLOOKUP(GroupVertices[[#This Row],[Vertex]], Vertices[], MATCH("ID", Vertices[#Headers], 0), FALSE)</f>
        <v>536</v>
      </c>
    </row>
    <row r="608" spans="1:3" x14ac:dyDescent="0.25">
      <c r="A608" s="93" t="s">
        <v>881</v>
      </c>
      <c r="B608" s="95" t="s">
        <v>712</v>
      </c>
      <c r="C608" s="93">
        <f>VLOOKUP(GroupVertices[[#This Row],[Vertex]], Vertices[], MATCH("ID", Vertices[#Headers], 0), FALSE)</f>
        <v>540</v>
      </c>
    </row>
    <row r="609" spans="1:3" x14ac:dyDescent="0.25">
      <c r="A609" s="93" t="s">
        <v>881</v>
      </c>
      <c r="B609" s="95" t="s">
        <v>711</v>
      </c>
      <c r="C609" s="93">
        <f>VLOOKUP(GroupVertices[[#This Row],[Vertex]], Vertices[], MATCH("ID", Vertices[#Headers], 0), FALSE)</f>
        <v>539</v>
      </c>
    </row>
    <row r="610" spans="1:3" x14ac:dyDescent="0.25">
      <c r="A610" s="93" t="s">
        <v>882</v>
      </c>
      <c r="B610" s="95" t="s">
        <v>828</v>
      </c>
      <c r="C610" s="93">
        <f>VLOOKUP(GroupVertices[[#This Row],[Vertex]], Vertices[], MATCH("ID", Vertices[#Headers], 0), FALSE)</f>
        <v>658</v>
      </c>
    </row>
    <row r="611" spans="1:3" x14ac:dyDescent="0.25">
      <c r="A611" s="93" t="s">
        <v>882</v>
      </c>
      <c r="B611" s="95" t="s">
        <v>827</v>
      </c>
      <c r="C611" s="93" t="e">
        <f>VLOOKUP(GroupVertices[[#This Row],[Vertex]], Vertices[], MATCH("ID", Vertices[#Headers], 0), FALSE)</f>
        <v>#N/A</v>
      </c>
    </row>
    <row r="612" spans="1:3" x14ac:dyDescent="0.25">
      <c r="A612" s="93" t="s">
        <v>883</v>
      </c>
      <c r="B612" s="95" t="s">
        <v>792</v>
      </c>
      <c r="C612" s="93">
        <f>VLOOKUP(GroupVertices[[#This Row],[Vertex]], Vertices[], MATCH("ID", Vertices[#Headers], 0), FALSE)</f>
        <v>623</v>
      </c>
    </row>
    <row r="613" spans="1:3" x14ac:dyDescent="0.25">
      <c r="A613" s="93" t="s">
        <v>883</v>
      </c>
      <c r="B613" s="95" t="s">
        <v>791</v>
      </c>
      <c r="C613" s="93">
        <f>VLOOKUP(GroupVertices[[#This Row],[Vertex]], Vertices[], MATCH("ID", Vertices[#Headers], 0), FALSE)</f>
        <v>622</v>
      </c>
    </row>
    <row r="614" spans="1:3" x14ac:dyDescent="0.25">
      <c r="A614" s="93" t="s">
        <v>884</v>
      </c>
      <c r="B614" s="95" t="s">
        <v>763</v>
      </c>
      <c r="C614" s="93">
        <f>VLOOKUP(GroupVertices[[#This Row],[Vertex]], Vertices[], MATCH("ID", Vertices[#Headers], 0), FALSE)</f>
        <v>594</v>
      </c>
    </row>
    <row r="615" spans="1:3" x14ac:dyDescent="0.25">
      <c r="A615" s="93" t="s">
        <v>884</v>
      </c>
      <c r="B615" s="95" t="s">
        <v>762</v>
      </c>
      <c r="C615" s="93">
        <f>VLOOKUP(GroupVertices[[#This Row],[Vertex]], Vertices[], MATCH("ID", Vertices[#Headers], 0), FALSE)</f>
        <v>593</v>
      </c>
    </row>
    <row r="616" spans="1:3" x14ac:dyDescent="0.25">
      <c r="A616" s="93" t="s">
        <v>885</v>
      </c>
      <c r="B616" s="95" t="s">
        <v>765</v>
      </c>
      <c r="C616" s="93">
        <f>VLOOKUP(GroupVertices[[#This Row],[Vertex]], Vertices[], MATCH("ID", Vertices[#Headers], 0), FALSE)</f>
        <v>596</v>
      </c>
    </row>
    <row r="617" spans="1:3" x14ac:dyDescent="0.25">
      <c r="A617" s="93" t="s">
        <v>885</v>
      </c>
      <c r="B617" s="95" t="s">
        <v>764</v>
      </c>
      <c r="C617" s="93">
        <f>VLOOKUP(GroupVertices[[#This Row],[Vertex]], Vertices[], MATCH("ID", Vertices[#Headers], 0), FALSE)</f>
        <v>595</v>
      </c>
    </row>
    <row r="618" spans="1:3" x14ac:dyDescent="0.25">
      <c r="A618" s="93" t="s">
        <v>886</v>
      </c>
      <c r="B618" s="95" t="s">
        <v>758</v>
      </c>
      <c r="C618" s="93">
        <f>VLOOKUP(GroupVertices[[#This Row],[Vertex]], Vertices[], MATCH("ID", Vertices[#Headers], 0), FALSE)</f>
        <v>589</v>
      </c>
    </row>
    <row r="619" spans="1:3" x14ac:dyDescent="0.25">
      <c r="A619" s="93" t="s">
        <v>886</v>
      </c>
      <c r="B619" s="95" t="s">
        <v>757</v>
      </c>
      <c r="C619" s="93">
        <f>VLOOKUP(GroupVertices[[#This Row],[Vertex]], Vertices[], MATCH("ID", Vertices[#Headers], 0), FALSE)</f>
        <v>588</v>
      </c>
    </row>
    <row r="620" spans="1:3" x14ac:dyDescent="0.25">
      <c r="A620" s="93" t="s">
        <v>887</v>
      </c>
      <c r="B620" s="95" t="s">
        <v>816</v>
      </c>
      <c r="C620" s="93">
        <f>VLOOKUP(GroupVertices[[#This Row],[Vertex]], Vertices[], MATCH("ID", Vertices[#Headers], 0), FALSE)</f>
        <v>646</v>
      </c>
    </row>
    <row r="621" spans="1:3" x14ac:dyDescent="0.25">
      <c r="A621" s="93" t="s">
        <v>887</v>
      </c>
      <c r="B621" s="95" t="s">
        <v>815</v>
      </c>
      <c r="C621" s="93">
        <f>VLOOKUP(GroupVertices[[#This Row],[Vertex]], Vertices[], MATCH("ID", Vertices[#Headers], 0), FALSE)</f>
        <v>645</v>
      </c>
    </row>
    <row r="622" spans="1:3" x14ac:dyDescent="0.25">
      <c r="A622" s="93" t="s">
        <v>888</v>
      </c>
      <c r="B622" s="95" t="s">
        <v>814</v>
      </c>
      <c r="C622" s="93">
        <f>VLOOKUP(GroupVertices[[#This Row],[Vertex]], Vertices[], MATCH("ID", Vertices[#Headers], 0), FALSE)</f>
        <v>644</v>
      </c>
    </row>
    <row r="623" spans="1:3" x14ac:dyDescent="0.25">
      <c r="A623" s="93" t="s">
        <v>888</v>
      </c>
      <c r="B623" s="95" t="s">
        <v>813</v>
      </c>
      <c r="C623" s="93">
        <f>VLOOKUP(GroupVertices[[#This Row],[Vertex]], Vertices[], MATCH("ID", Vertices[#Headers], 0), FALSE)</f>
        <v>643</v>
      </c>
    </row>
    <row r="624" spans="1:3" x14ac:dyDescent="0.25">
      <c r="A624" s="93" t="s">
        <v>889</v>
      </c>
      <c r="B624" s="95" t="s">
        <v>811</v>
      </c>
      <c r="C624" s="93">
        <f>VLOOKUP(GroupVertices[[#This Row],[Vertex]], Vertices[], MATCH("ID", Vertices[#Headers], 0), FALSE)</f>
        <v>641</v>
      </c>
    </row>
    <row r="625" spans="1:3" x14ac:dyDescent="0.25">
      <c r="A625" s="93" t="s">
        <v>889</v>
      </c>
      <c r="B625" s="95" t="s">
        <v>810</v>
      </c>
      <c r="C625" s="93">
        <f>VLOOKUP(GroupVertices[[#This Row],[Vertex]], Vertices[], MATCH("ID", Vertices[#Headers], 0), FALSE)</f>
        <v>640</v>
      </c>
    </row>
    <row r="626" spans="1:3" x14ac:dyDescent="0.25">
      <c r="A626" s="93" t="s">
        <v>890</v>
      </c>
      <c r="B626" s="95" t="s">
        <v>441</v>
      </c>
      <c r="C626" s="93">
        <f>VLOOKUP(GroupVertices[[#This Row],[Vertex]], Vertices[], MATCH("ID", Vertices[#Headers], 0), FALSE)</f>
        <v>270</v>
      </c>
    </row>
    <row r="627" spans="1:3" x14ac:dyDescent="0.25">
      <c r="A627" s="93" t="s">
        <v>890</v>
      </c>
      <c r="B627" s="95" t="s">
        <v>440</v>
      </c>
      <c r="C627" s="93">
        <f>VLOOKUP(GroupVertices[[#This Row],[Vertex]], Vertices[], MATCH("ID", Vertices[#Headers], 0), FALSE)</f>
        <v>269</v>
      </c>
    </row>
    <row r="628" spans="1:3" x14ac:dyDescent="0.25">
      <c r="A628" s="93" t="s">
        <v>891</v>
      </c>
      <c r="B628" s="95" t="s">
        <v>429</v>
      </c>
      <c r="C628" s="93">
        <f>VLOOKUP(GroupVertices[[#This Row],[Vertex]], Vertices[], MATCH("ID", Vertices[#Headers], 0), FALSE)</f>
        <v>258</v>
      </c>
    </row>
    <row r="629" spans="1:3" x14ac:dyDescent="0.25">
      <c r="A629" s="93" t="s">
        <v>891</v>
      </c>
      <c r="B629" s="95" t="s">
        <v>428</v>
      </c>
      <c r="C629" s="93">
        <f>VLOOKUP(GroupVertices[[#This Row],[Vertex]], Vertices[], MATCH("ID", Vertices[#Headers], 0), FALSE)</f>
        <v>257</v>
      </c>
    </row>
    <row r="630" spans="1:3" x14ac:dyDescent="0.25">
      <c r="A630" s="93" t="s">
        <v>892</v>
      </c>
      <c r="B630" s="95" t="s">
        <v>468</v>
      </c>
      <c r="C630" s="93">
        <f>VLOOKUP(GroupVertices[[#This Row],[Vertex]], Vertices[], MATCH("ID", Vertices[#Headers], 0), FALSE)</f>
        <v>297</v>
      </c>
    </row>
    <row r="631" spans="1:3" x14ac:dyDescent="0.25">
      <c r="A631" s="93" t="s">
        <v>892</v>
      </c>
      <c r="B631" s="95" t="s">
        <v>467</v>
      </c>
      <c r="C631" s="93">
        <f>VLOOKUP(GroupVertices[[#This Row],[Vertex]], Vertices[], MATCH("ID", Vertices[#Headers], 0), FALSE)</f>
        <v>296</v>
      </c>
    </row>
    <row r="632" spans="1:3" x14ac:dyDescent="0.25">
      <c r="A632" s="93" t="s">
        <v>893</v>
      </c>
      <c r="B632" s="95" t="s">
        <v>545</v>
      </c>
      <c r="C632" s="93">
        <f>VLOOKUP(GroupVertices[[#This Row],[Vertex]], Vertices[], MATCH("ID", Vertices[#Headers], 0), FALSE)</f>
        <v>374</v>
      </c>
    </row>
    <row r="633" spans="1:3" x14ac:dyDescent="0.25">
      <c r="A633" s="93" t="s">
        <v>893</v>
      </c>
      <c r="B633" s="95" t="s">
        <v>544</v>
      </c>
      <c r="C633" s="93">
        <f>VLOOKUP(GroupVertices[[#This Row],[Vertex]], Vertices[], MATCH("ID", Vertices[#Headers], 0), FALSE)</f>
        <v>373</v>
      </c>
    </row>
    <row r="634" spans="1:3" x14ac:dyDescent="0.25">
      <c r="A634" s="93" t="s">
        <v>894</v>
      </c>
      <c r="B634" s="95" t="s">
        <v>490</v>
      </c>
      <c r="C634" s="93">
        <f>VLOOKUP(GroupVertices[[#This Row],[Vertex]], Vertices[], MATCH("ID", Vertices[#Headers], 0), FALSE)</f>
        <v>319</v>
      </c>
    </row>
    <row r="635" spans="1:3" x14ac:dyDescent="0.25">
      <c r="A635" s="93" t="s">
        <v>894</v>
      </c>
      <c r="B635" s="95" t="s">
        <v>489</v>
      </c>
      <c r="C635" s="93">
        <f>VLOOKUP(GroupVertices[[#This Row],[Vertex]], Vertices[], MATCH("ID", Vertices[#Headers], 0), FALSE)</f>
        <v>318</v>
      </c>
    </row>
    <row r="636" spans="1:3" x14ac:dyDescent="0.25">
      <c r="A636" s="93" t="s">
        <v>895</v>
      </c>
      <c r="B636" s="95" t="s">
        <v>291</v>
      </c>
      <c r="C636" s="93">
        <f>VLOOKUP(GroupVertices[[#This Row],[Vertex]], Vertices[], MATCH("ID", Vertices[#Headers], 0), FALSE)</f>
        <v>119</v>
      </c>
    </row>
    <row r="637" spans="1:3" x14ac:dyDescent="0.25">
      <c r="A637" s="93" t="s">
        <v>895</v>
      </c>
      <c r="B637" s="95" t="s">
        <v>290</v>
      </c>
      <c r="C637" s="93">
        <f>VLOOKUP(GroupVertices[[#This Row],[Vertex]], Vertices[], MATCH("ID", Vertices[#Headers], 0), FALSE)</f>
        <v>118</v>
      </c>
    </row>
    <row r="638" spans="1:3" x14ac:dyDescent="0.25">
      <c r="A638" s="93" t="s">
        <v>896</v>
      </c>
      <c r="B638" s="95" t="s">
        <v>239</v>
      </c>
      <c r="C638" s="93">
        <f>VLOOKUP(GroupVertices[[#This Row],[Vertex]], Vertices[], MATCH("ID", Vertices[#Headers], 0), FALSE)</f>
        <v>67</v>
      </c>
    </row>
    <row r="639" spans="1:3" x14ac:dyDescent="0.25">
      <c r="A639" s="93" t="s">
        <v>896</v>
      </c>
      <c r="B639" s="95" t="s">
        <v>238</v>
      </c>
      <c r="C639" s="93">
        <f>VLOOKUP(GroupVertices[[#This Row],[Vertex]], Vertices[], MATCH("ID", Vertices[#Headers], 0), FALSE)</f>
        <v>66</v>
      </c>
    </row>
    <row r="640" spans="1:3" x14ac:dyDescent="0.25">
      <c r="A640" s="93" t="s">
        <v>897</v>
      </c>
      <c r="B640" s="95" t="s">
        <v>293</v>
      </c>
      <c r="C640" s="93">
        <f>VLOOKUP(GroupVertices[[#This Row],[Vertex]], Vertices[], MATCH("ID", Vertices[#Headers], 0), FALSE)</f>
        <v>121</v>
      </c>
    </row>
    <row r="641" spans="1:3" x14ac:dyDescent="0.25">
      <c r="A641" s="93" t="s">
        <v>897</v>
      </c>
      <c r="B641" s="95" t="s">
        <v>292</v>
      </c>
      <c r="C641" s="93">
        <f>VLOOKUP(GroupVertices[[#This Row],[Vertex]], Vertices[], MATCH("ID", Vertices[#Headers], 0), FALSE)</f>
        <v>120</v>
      </c>
    </row>
    <row r="642" spans="1:3" x14ac:dyDescent="0.25">
      <c r="A642" s="93" t="s">
        <v>898</v>
      </c>
      <c r="B642" s="95" t="s">
        <v>415</v>
      </c>
      <c r="C642" s="93">
        <f>VLOOKUP(GroupVertices[[#This Row],[Vertex]], Vertices[], MATCH("ID", Vertices[#Headers], 0), FALSE)</f>
        <v>244</v>
      </c>
    </row>
    <row r="643" spans="1:3" x14ac:dyDescent="0.25">
      <c r="A643" s="93" t="s">
        <v>898</v>
      </c>
      <c r="B643" s="95" t="s">
        <v>414</v>
      </c>
      <c r="C643" s="93">
        <f>VLOOKUP(GroupVertices[[#This Row],[Vertex]], Vertices[], MATCH("ID", Vertices[#Headers], 0), FALSE)</f>
        <v>243</v>
      </c>
    </row>
    <row r="644" spans="1:3" x14ac:dyDescent="0.25">
      <c r="A644" s="93" t="s">
        <v>899</v>
      </c>
      <c r="B644" s="95" t="s">
        <v>380</v>
      </c>
      <c r="C644" s="93">
        <f>VLOOKUP(GroupVertices[[#This Row],[Vertex]], Vertices[], MATCH("ID", Vertices[#Headers], 0), FALSE)</f>
        <v>208</v>
      </c>
    </row>
    <row r="645" spans="1:3" x14ac:dyDescent="0.25">
      <c r="A645" s="93" t="s">
        <v>899</v>
      </c>
      <c r="B645" s="95" t="s">
        <v>379</v>
      </c>
      <c r="C645" s="93">
        <f>VLOOKUP(GroupVertices[[#This Row],[Vertex]], Vertices[], MATCH("ID", Vertices[#Headers], 0), FALSE)</f>
        <v>207</v>
      </c>
    </row>
    <row r="646" spans="1:3" x14ac:dyDescent="0.25">
      <c r="A646" s="93" t="s">
        <v>900</v>
      </c>
      <c r="B646" s="95" t="s">
        <v>558</v>
      </c>
      <c r="C646" s="93">
        <f>VLOOKUP(GroupVertices[[#This Row],[Vertex]], Vertices[], MATCH("ID", Vertices[#Headers], 0), FALSE)</f>
        <v>387</v>
      </c>
    </row>
    <row r="647" spans="1:3" x14ac:dyDescent="0.25">
      <c r="A647" s="93" t="s">
        <v>900</v>
      </c>
      <c r="B647" s="95" t="s">
        <v>557</v>
      </c>
      <c r="C647" s="93">
        <f>VLOOKUP(GroupVertices[[#This Row],[Vertex]], Vertices[], MATCH("ID", Vertices[#Headers], 0), FALSE)</f>
        <v>386</v>
      </c>
    </row>
    <row r="648" spans="1:3" x14ac:dyDescent="0.25">
      <c r="A648" s="93" t="s">
        <v>901</v>
      </c>
      <c r="B648" s="95" t="s">
        <v>667</v>
      </c>
      <c r="C648" s="93">
        <f>VLOOKUP(GroupVertices[[#This Row],[Vertex]], Vertices[], MATCH("ID", Vertices[#Headers], 0), FALSE)</f>
        <v>496</v>
      </c>
    </row>
    <row r="649" spans="1:3" x14ac:dyDescent="0.25">
      <c r="A649" s="93" t="s">
        <v>901</v>
      </c>
      <c r="B649" s="95" t="s">
        <v>666</v>
      </c>
      <c r="C649" s="93">
        <f>VLOOKUP(GroupVertices[[#This Row],[Vertex]], Vertices[], MATCH("ID", Vertices[#Headers], 0), FALSE)</f>
        <v>495</v>
      </c>
    </row>
    <row r="650" spans="1:3" x14ac:dyDescent="0.25">
      <c r="A650" s="93" t="s">
        <v>902</v>
      </c>
      <c r="B650" s="95" t="s">
        <v>653</v>
      </c>
      <c r="C650" s="93">
        <f>VLOOKUP(GroupVertices[[#This Row],[Vertex]], Vertices[], MATCH("ID", Vertices[#Headers], 0), FALSE)</f>
        <v>482</v>
      </c>
    </row>
    <row r="651" spans="1:3" x14ac:dyDescent="0.25">
      <c r="A651" s="93" t="s">
        <v>902</v>
      </c>
      <c r="B651" s="95" t="s">
        <v>652</v>
      </c>
      <c r="C651" s="93">
        <f>VLOOKUP(GroupVertices[[#This Row],[Vertex]], Vertices[], MATCH("ID", Vertices[#Headers], 0), FALSE)</f>
        <v>481</v>
      </c>
    </row>
    <row r="652" spans="1:3" x14ac:dyDescent="0.25">
      <c r="A652" s="93" t="s">
        <v>903</v>
      </c>
      <c r="B652" s="95" t="s">
        <v>685</v>
      </c>
      <c r="C652" s="93">
        <f>VLOOKUP(GroupVertices[[#This Row],[Vertex]], Vertices[], MATCH("ID", Vertices[#Headers], 0), FALSE)</f>
        <v>514</v>
      </c>
    </row>
    <row r="653" spans="1:3" x14ac:dyDescent="0.25">
      <c r="A653" s="93" t="s">
        <v>903</v>
      </c>
      <c r="B653" s="95" t="s">
        <v>684</v>
      </c>
      <c r="C653" s="93">
        <f>VLOOKUP(GroupVertices[[#This Row],[Vertex]], Vertices[], MATCH("ID", Vertices[#Headers], 0), FALSE)</f>
        <v>513</v>
      </c>
    </row>
    <row r="654" spans="1:3" x14ac:dyDescent="0.25">
      <c r="A654" s="93" t="s">
        <v>904</v>
      </c>
      <c r="B654" s="95" t="s">
        <v>693</v>
      </c>
      <c r="C654" s="93">
        <f>VLOOKUP(GroupVertices[[#This Row],[Vertex]], Vertices[], MATCH("ID", Vertices[#Headers], 0), FALSE)</f>
        <v>522</v>
      </c>
    </row>
    <row r="655" spans="1:3" x14ac:dyDescent="0.25">
      <c r="A655" s="93" t="s">
        <v>904</v>
      </c>
      <c r="B655" s="95" t="s">
        <v>692</v>
      </c>
      <c r="C655" s="93">
        <f>VLOOKUP(GroupVertices[[#This Row],[Vertex]], Vertices[], MATCH("ID", Vertices[#Headers], 0), FALSE)</f>
        <v>521</v>
      </c>
    </row>
    <row r="656" spans="1:3" x14ac:dyDescent="0.25">
      <c r="A656" s="93" t="s">
        <v>905</v>
      </c>
      <c r="B656" s="95" t="s">
        <v>687</v>
      </c>
      <c r="C656" s="93">
        <f>VLOOKUP(GroupVertices[[#This Row],[Vertex]], Vertices[], MATCH("ID", Vertices[#Headers], 0), FALSE)</f>
        <v>516</v>
      </c>
    </row>
    <row r="657" spans="1:3" x14ac:dyDescent="0.25">
      <c r="A657" s="93" t="s">
        <v>905</v>
      </c>
      <c r="B657" s="95" t="s">
        <v>686</v>
      </c>
      <c r="C657" s="93">
        <f>VLOOKUP(GroupVertices[[#This Row],[Vertex]], Vertices[], MATCH("ID", Vertices[#Headers], 0), FALSE)</f>
        <v>515</v>
      </c>
    </row>
    <row r="658" spans="1:3" x14ac:dyDescent="0.25">
      <c r="A658" s="93" t="s">
        <v>906</v>
      </c>
      <c r="B658" s="95" t="s">
        <v>606</v>
      </c>
      <c r="C658" s="93">
        <f>VLOOKUP(GroupVertices[[#This Row],[Vertex]], Vertices[], MATCH("ID", Vertices[#Headers], 0), FALSE)</f>
        <v>435</v>
      </c>
    </row>
    <row r="659" spans="1:3" x14ac:dyDescent="0.25">
      <c r="A659" s="93" t="s">
        <v>906</v>
      </c>
      <c r="B659" s="95" t="s">
        <v>605</v>
      </c>
      <c r="C659" s="93">
        <f>VLOOKUP(GroupVertices[[#This Row],[Vertex]], Vertices[], MATCH("ID", Vertices[#Headers], 0), FALSE)</f>
        <v>434</v>
      </c>
    </row>
    <row r="660" spans="1:3" x14ac:dyDescent="0.25">
      <c r="A660" s="93" t="s">
        <v>907</v>
      </c>
      <c r="B660" s="95" t="s">
        <v>571</v>
      </c>
      <c r="C660" s="93">
        <f>VLOOKUP(GroupVertices[[#This Row],[Vertex]], Vertices[], MATCH("ID", Vertices[#Headers], 0), FALSE)</f>
        <v>400</v>
      </c>
    </row>
    <row r="661" spans="1:3" x14ac:dyDescent="0.25">
      <c r="A661" s="93" t="s">
        <v>907</v>
      </c>
      <c r="B661" s="95" t="s">
        <v>570</v>
      </c>
      <c r="C661" s="93">
        <f>VLOOKUP(GroupVertices[[#This Row],[Vertex]], Vertices[], MATCH("ID", Vertices[#Headers], 0), FALSE)</f>
        <v>399</v>
      </c>
    </row>
    <row r="662" spans="1:3" x14ac:dyDescent="0.25">
      <c r="A662" s="93" t="s">
        <v>908</v>
      </c>
      <c r="B662" s="95" t="s">
        <v>621</v>
      </c>
      <c r="C662" s="93">
        <f>VLOOKUP(GroupVertices[[#This Row],[Vertex]], Vertices[], MATCH("ID", Vertices[#Headers], 0), FALSE)</f>
        <v>450</v>
      </c>
    </row>
    <row r="663" spans="1:3" x14ac:dyDescent="0.25">
      <c r="A663" s="93" t="s">
        <v>908</v>
      </c>
      <c r="B663" s="95" t="s">
        <v>620</v>
      </c>
      <c r="C663" s="93">
        <f>VLOOKUP(GroupVertices[[#This Row],[Vertex]], Vertices[], MATCH("ID", Vertices[#Headers], 0), FALSE)</f>
        <v>449</v>
      </c>
    </row>
    <row r="664" spans="1:3" x14ac:dyDescent="0.25">
      <c r="A664" s="93" t="s">
        <v>909</v>
      </c>
      <c r="B664" s="95" t="s">
        <v>637</v>
      </c>
      <c r="C664" s="93">
        <f>VLOOKUP(GroupVertices[[#This Row],[Vertex]], Vertices[], MATCH("ID", Vertices[#Headers], 0), FALSE)</f>
        <v>466</v>
      </c>
    </row>
    <row r="665" spans="1:3" x14ac:dyDescent="0.25">
      <c r="A665" s="93" t="s">
        <v>909</v>
      </c>
      <c r="B665" s="95" t="s">
        <v>636</v>
      </c>
      <c r="C665" s="93">
        <f>VLOOKUP(GroupVertices[[#This Row],[Vertex]], Vertices[], MATCH("ID", Vertices[#Headers], 0), FALSE)</f>
        <v>465</v>
      </c>
    </row>
    <row r="666" spans="1:3" x14ac:dyDescent="0.25">
      <c r="A666" s="93" t="s">
        <v>910</v>
      </c>
      <c r="B666" s="95" t="s">
        <v>635</v>
      </c>
      <c r="C666" s="93">
        <f>VLOOKUP(GroupVertices[[#This Row],[Vertex]], Vertices[], MATCH("ID", Vertices[#Headers], 0), FALSE)</f>
        <v>464</v>
      </c>
    </row>
    <row r="667" spans="1:3" x14ac:dyDescent="0.25">
      <c r="A667" s="93" t="s">
        <v>910</v>
      </c>
      <c r="B667" s="95" t="s">
        <v>634</v>
      </c>
      <c r="C667" s="93">
        <f>VLOOKUP(GroupVertices[[#This Row],[Vertex]], Vertices[], MATCH("ID", Vertices[#Headers], 0), FALSE)</f>
        <v>463</v>
      </c>
    </row>
    <row r="668" spans="1:3" x14ac:dyDescent="0.25">
      <c r="A668"/>
      <c r="B668"/>
    </row>
    <row r="669" spans="1:3" x14ac:dyDescent="0.25">
      <c r="A669"/>
      <c r="B669"/>
    </row>
    <row r="670" spans="1:3" x14ac:dyDescent="0.25">
      <c r="A670"/>
      <c r="B670"/>
    </row>
    <row r="671" spans="1:3" x14ac:dyDescent="0.25">
      <c r="A671"/>
      <c r="B671"/>
    </row>
    <row r="672" spans="1:3" x14ac:dyDescent="0.25">
      <c r="A672"/>
      <c r="B672"/>
    </row>
    <row r="673" spans="1:2" x14ac:dyDescent="0.25">
      <c r="A673"/>
      <c r="B673"/>
    </row>
    <row r="674" spans="1:2" x14ac:dyDescent="0.25">
      <c r="A674"/>
      <c r="B674"/>
    </row>
    <row r="675" spans="1:2" x14ac:dyDescent="0.25">
      <c r="A675"/>
      <c r="B675"/>
    </row>
    <row r="676" spans="1:2" x14ac:dyDescent="0.25">
      <c r="A676"/>
      <c r="B676"/>
    </row>
    <row r="677" spans="1:2" x14ac:dyDescent="0.25">
      <c r="A677"/>
      <c r="B677"/>
    </row>
    <row r="678" spans="1:2" x14ac:dyDescent="0.25">
      <c r="A678"/>
      <c r="B678"/>
    </row>
    <row r="679" spans="1:2" x14ac:dyDescent="0.25">
      <c r="A679"/>
      <c r="B679"/>
    </row>
    <row r="680" spans="1:2" x14ac:dyDescent="0.25">
      <c r="A680"/>
      <c r="B680"/>
    </row>
    <row r="681" spans="1:2" x14ac:dyDescent="0.25">
      <c r="A681"/>
      <c r="B681"/>
    </row>
    <row r="682" spans="1:2" x14ac:dyDescent="0.25">
      <c r="A682"/>
      <c r="B682"/>
    </row>
    <row r="683" spans="1:2" x14ac:dyDescent="0.25">
      <c r="A683"/>
      <c r="B683"/>
    </row>
    <row r="684" spans="1:2" x14ac:dyDescent="0.25">
      <c r="A684"/>
      <c r="B684"/>
    </row>
    <row r="685" spans="1:2" x14ac:dyDescent="0.25">
      <c r="A685"/>
      <c r="B685"/>
    </row>
    <row r="686" spans="1:2" x14ac:dyDescent="0.25">
      <c r="A686"/>
      <c r="B686"/>
    </row>
    <row r="687" spans="1:2" x14ac:dyDescent="0.25">
      <c r="A687"/>
      <c r="B687"/>
    </row>
    <row r="688" spans="1:2" x14ac:dyDescent="0.25">
      <c r="A688"/>
      <c r="B688"/>
    </row>
    <row r="689" spans="1:2" x14ac:dyDescent="0.25">
      <c r="A689"/>
      <c r="B689"/>
    </row>
    <row r="690" spans="1:2" x14ac:dyDescent="0.25">
      <c r="A690"/>
      <c r="B690"/>
    </row>
    <row r="691" spans="1:2" x14ac:dyDescent="0.25">
      <c r="A691"/>
      <c r="B691"/>
    </row>
    <row r="692" spans="1:2" x14ac:dyDescent="0.25">
      <c r="A692"/>
      <c r="B692"/>
    </row>
    <row r="693" spans="1:2" x14ac:dyDescent="0.25">
      <c r="A693"/>
      <c r="B693"/>
    </row>
    <row r="694" spans="1:2" x14ac:dyDescent="0.25">
      <c r="A694"/>
      <c r="B694"/>
    </row>
    <row r="695" spans="1:2" x14ac:dyDescent="0.25">
      <c r="A695"/>
      <c r="B695"/>
    </row>
    <row r="696" spans="1:2" x14ac:dyDescent="0.25">
      <c r="A696"/>
      <c r="B696"/>
    </row>
    <row r="697" spans="1:2" x14ac:dyDescent="0.25">
      <c r="A697"/>
      <c r="B697"/>
    </row>
    <row r="698" spans="1:2" x14ac:dyDescent="0.25">
      <c r="A698"/>
      <c r="B698"/>
    </row>
    <row r="699" spans="1:2" x14ac:dyDescent="0.25">
      <c r="A699"/>
      <c r="B699"/>
    </row>
  </sheetData>
  <dataConsolidate/>
  <dataValidations xWindow="58" yWindow="226" count="3">
    <dataValidation allowBlank="1" showInputMessage="1" showErrorMessage="1" promptTitle="Group Name" prompt="Enter the name of the group.  The group name must also be entered on the Groups worksheet." sqref="A2:A667"/>
    <dataValidation allowBlank="1" showInputMessage="1" showErrorMessage="1" promptTitle="Vertex Name" prompt="Enter the name of a vertex to include in the group." sqref="B2:B667"/>
    <dataValidation allowBlank="1" showInputMessage="1" promptTitle="Vertex ID" prompt="This is the value of the hidden ID cell in the Vertices worksheet.  It gets filled in by the items on the NodeXL, Analysis, Groups menu." sqref="C2:C667"/>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56"/>
  <sheetViews>
    <sheetView workbookViewId="0">
      <selection activeCell="B16" sqref="B16"/>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163</v>
      </c>
      <c r="B1" s="13" t="s">
        <v>17</v>
      </c>
      <c r="D1" t="s">
        <v>80</v>
      </c>
      <c r="E1" t="s">
        <v>81</v>
      </c>
      <c r="F1" s="35" t="s">
        <v>87</v>
      </c>
      <c r="G1" s="36" t="s">
        <v>88</v>
      </c>
      <c r="H1" s="35" t="s">
        <v>93</v>
      </c>
      <c r="I1" s="36" t="s">
        <v>94</v>
      </c>
      <c r="J1" s="35" t="s">
        <v>99</v>
      </c>
      <c r="K1" s="36" t="s">
        <v>100</v>
      </c>
      <c r="L1" s="35" t="s">
        <v>105</v>
      </c>
      <c r="M1" s="36" t="s">
        <v>106</v>
      </c>
      <c r="N1" s="35" t="s">
        <v>111</v>
      </c>
      <c r="O1" s="36" t="s">
        <v>112</v>
      </c>
      <c r="P1" s="36" t="s">
        <v>139</v>
      </c>
      <c r="Q1" s="36" t="s">
        <v>140</v>
      </c>
      <c r="R1" s="35" t="s">
        <v>117</v>
      </c>
      <c r="S1" s="35" t="s">
        <v>118</v>
      </c>
      <c r="T1" s="35" t="s">
        <v>123</v>
      </c>
      <c r="U1" s="36" t="s">
        <v>124</v>
      </c>
      <c r="W1" t="s">
        <v>128</v>
      </c>
      <c r="X1" t="s">
        <v>17</v>
      </c>
    </row>
    <row r="2" spans="1:24" ht="15.75" thickTop="1" x14ac:dyDescent="0.25">
      <c r="A2" s="34" t="s">
        <v>843</v>
      </c>
      <c r="B2" s="34" t="s">
        <v>31</v>
      </c>
      <c r="D2" s="31">
        <f>MIN(Vertices[Degree])</f>
        <v>1</v>
      </c>
      <c r="E2" s="3">
        <f>COUNTIF(Vertices[Degree], "&gt;= " &amp; D2) - COUNTIF(Vertices[Degree], "&gt;=" &amp; D3)</f>
        <v>190</v>
      </c>
      <c r="F2" s="37">
        <f>MIN(Vertices[In-Degree])</f>
        <v>0</v>
      </c>
      <c r="G2" s="38">
        <f>COUNTIF(Vertices[In-Degree], "&gt;= " &amp; F2) - COUNTIF(Vertices[In-Degree], "&gt;=" &amp; F3)</f>
        <v>0</v>
      </c>
      <c r="H2" s="37">
        <f>MIN(Vertices[Out-Degree])</f>
        <v>0</v>
      </c>
      <c r="I2" s="38">
        <f>COUNTIF(Vertices[Out-Degree], "&gt;= " &amp; H2) - COUNTIF(Vertices[Out-Degree], "&gt;=" &amp; H3)</f>
        <v>0</v>
      </c>
      <c r="J2" s="37">
        <f>MIN(Vertices[Betweenness Centrality])</f>
        <v>0</v>
      </c>
      <c r="K2" s="38">
        <f>COUNTIF(Vertices[Betweenness Centrality], "&gt;= " &amp; J2) - COUNTIF(Vertices[Betweenness Centrality], "&gt;=" &amp; J3)</f>
        <v>556</v>
      </c>
      <c r="L2" s="37">
        <f>MIN(Vertices[Closeness Centrality])</f>
        <v>2.8600000000000001E-4</v>
      </c>
      <c r="M2" s="38">
        <f>COUNTIF(Vertices[Closeness Centrality], "&gt;= " &amp; L2) - COUNTIF(Vertices[Closeness Centrality], "&gt;=" &amp; L3)</f>
        <v>477</v>
      </c>
      <c r="N2" s="37">
        <f>MIN(Vertices[Eigenvector Centrality])</f>
        <v>0</v>
      </c>
      <c r="O2" s="38">
        <f>COUNTIF(Vertices[Eigenvector Centrality], "&gt;= " &amp; N2) - COUNTIF(Vertices[Eigenvector Centrality], "&gt;=" &amp; N3)</f>
        <v>571</v>
      </c>
      <c r="P2" s="37">
        <f>MIN(Vertices[PageRank])</f>
        <v>0.242252</v>
      </c>
      <c r="Q2" s="38">
        <f>COUNTIF(Vertices[PageRank], "&gt;= " &amp; P2) - COUNTIF(Vertices[PageRank], "&gt;=" &amp; P3)</f>
        <v>76</v>
      </c>
      <c r="R2" s="37">
        <f>MIN(Vertices[Clustering Coefficient])</f>
        <v>0</v>
      </c>
      <c r="S2" s="43">
        <f>COUNTIF(Vertices[Clustering Coefficient], "&gt;= " &amp; R2) - COUNTIF(Vertices[Clustering Coefficient], "&gt;=" &amp; R3)</f>
        <v>210</v>
      </c>
      <c r="T2" s="37" t="e">
        <f ca="1">MIN(INDIRECT(DynamicFilterSourceColumnRange))</f>
        <v>#REF!</v>
      </c>
      <c r="U2" s="38" t="e">
        <f t="shared" ref="U2:U57" ca="1" si="0">COUNTIF(INDIRECT(DynamicFilterSourceColumnRange), "&gt;= " &amp; T2) - COUNTIF(INDIRECT(DynamicFilterSourceColumnRange), "&gt;=" &amp; T3)</f>
        <v>#REF!</v>
      </c>
      <c r="W2" t="s">
        <v>125</v>
      </c>
      <c r="X2">
        <f>ROWS(HistogramBins[Degree Bin]) - 1</f>
        <v>55</v>
      </c>
    </row>
    <row r="3" spans="1:24" x14ac:dyDescent="0.25">
      <c r="A3" s="85"/>
      <c r="B3" s="85"/>
      <c r="D3" s="32">
        <f t="shared" ref="D3:D26" si="1">D2+($D$57-$D$2)/BinDivisor</f>
        <v>1.8181818181818183</v>
      </c>
      <c r="E3" s="3">
        <f>COUNTIF(Vertices[Degree], "&gt;= " &amp; D3) - COUNTIF(Vertices[Degree], "&gt;=" &amp; D4)</f>
        <v>156</v>
      </c>
      <c r="F3" s="39">
        <f t="shared" ref="F3:F26" si="2">F2+($F$57-$F$2)/BinDivisor</f>
        <v>0</v>
      </c>
      <c r="G3" s="40">
        <f>COUNTIF(Vertices[In-Degree], "&gt;= " &amp; F3) - COUNTIF(Vertices[In-Degree], "&gt;=" &amp; F4)</f>
        <v>0</v>
      </c>
      <c r="H3" s="39">
        <f t="shared" ref="H3:H26" si="3">H2+($H$57-$H$2)/BinDivisor</f>
        <v>0</v>
      </c>
      <c r="I3" s="40">
        <f>COUNTIF(Vertices[Out-Degree], "&gt;= " &amp; H3) - COUNTIF(Vertices[Out-Degree], "&gt;=" &amp; H4)</f>
        <v>0</v>
      </c>
      <c r="J3" s="39">
        <f t="shared" ref="J3:J26" si="4">J2+($J$57-$J$2)/BinDivisor</f>
        <v>489.62363418181815</v>
      </c>
      <c r="K3" s="40">
        <f>COUNTIF(Vertices[Betweenness Centrality], "&gt;= " &amp; J3) - COUNTIF(Vertices[Betweenness Centrality], "&gt;=" &amp; J4)</f>
        <v>23</v>
      </c>
      <c r="L3" s="39">
        <f t="shared" ref="L3:L26" si="5">L2+($L$57-$L$2)/BinDivisor</f>
        <v>1.8462618181818182E-2</v>
      </c>
      <c r="M3" s="40">
        <f>COUNTIF(Vertices[Closeness Centrality], "&gt;= " &amp; L3) - COUNTIF(Vertices[Closeness Centrality], "&gt;=" &amp; L4)</f>
        <v>0</v>
      </c>
      <c r="N3" s="39">
        <f t="shared" ref="N3:N26" si="6">N2+($N$57-$N$2)/BinDivisor</f>
        <v>8.1680000000000001E-4</v>
      </c>
      <c r="O3" s="40">
        <f>COUNTIF(Vertices[Eigenvector Centrality], "&gt;= " &amp; N3) - COUNTIF(Vertices[Eigenvector Centrality], "&gt;=" &amp; N4)</f>
        <v>21</v>
      </c>
      <c r="P3" s="39">
        <f t="shared" ref="P3:P26" si="7">P2+($P$57-$P$2)/BinDivisor</f>
        <v>0.39068943636363634</v>
      </c>
      <c r="Q3" s="40">
        <f>COUNTIF(Vertices[PageRank], "&gt;= " &amp; P3) - COUNTIF(Vertices[PageRank], "&gt;=" &amp; P4)</f>
        <v>71</v>
      </c>
      <c r="R3" s="39">
        <f t="shared" ref="R3:R26" si="8">R2+($R$57-$R$2)/BinDivisor</f>
        <v>1.8181818181818181E-2</v>
      </c>
      <c r="S3" s="44">
        <f>COUNTIF(Vertices[Clustering Coefficient], "&gt;= " &amp; R3) - COUNTIF(Vertices[Clustering Coefficient], "&gt;=" &amp; R4)</f>
        <v>0</v>
      </c>
      <c r="T3" s="39" t="e">
        <f t="shared" ref="T3:T26" ca="1" si="9">T2+($T$57-$T$2)/BinDivisor</f>
        <v>#REF!</v>
      </c>
      <c r="U3" s="40" t="e">
        <f t="shared" ca="1" si="0"/>
        <v>#REF!</v>
      </c>
      <c r="W3" t="s">
        <v>126</v>
      </c>
      <c r="X3" t="s">
        <v>86</v>
      </c>
    </row>
    <row r="4" spans="1:24" x14ac:dyDescent="0.25">
      <c r="A4" s="34" t="s">
        <v>147</v>
      </c>
      <c r="B4" s="34">
        <v>666</v>
      </c>
      <c r="D4" s="32">
        <f t="shared" si="1"/>
        <v>2.6363636363636367</v>
      </c>
      <c r="E4" s="3">
        <f>COUNTIF(Vertices[Degree], "&gt;= " &amp; D4) - COUNTIF(Vertices[Degree], "&gt;=" &amp; D5)</f>
        <v>84</v>
      </c>
      <c r="F4" s="37">
        <f t="shared" si="2"/>
        <v>0</v>
      </c>
      <c r="G4" s="38">
        <f>COUNTIF(Vertices[In-Degree], "&gt;= " &amp; F4) - COUNTIF(Vertices[In-Degree], "&gt;=" &amp; F5)</f>
        <v>0</v>
      </c>
      <c r="H4" s="37">
        <f t="shared" si="3"/>
        <v>0</v>
      </c>
      <c r="I4" s="38">
        <f>COUNTIF(Vertices[Out-Degree], "&gt;= " &amp; H4) - COUNTIF(Vertices[Out-Degree], "&gt;=" &amp; H5)</f>
        <v>0</v>
      </c>
      <c r="J4" s="37">
        <f t="shared" si="4"/>
        <v>979.24726836363629</v>
      </c>
      <c r="K4" s="38">
        <f>COUNTIF(Vertices[Betweenness Centrality], "&gt;= " &amp; J4) - COUNTIF(Vertices[Betweenness Centrality], "&gt;=" &amp; J5)</f>
        <v>18</v>
      </c>
      <c r="L4" s="37">
        <f t="shared" si="5"/>
        <v>3.6639236363636363E-2</v>
      </c>
      <c r="M4" s="38">
        <f>COUNTIF(Vertices[Closeness Centrality], "&gt;= " &amp; L4) - COUNTIF(Vertices[Closeness Centrality], "&gt;=" &amp; L5)</f>
        <v>0</v>
      </c>
      <c r="N4" s="37">
        <f t="shared" si="6"/>
        <v>1.6336E-3</v>
      </c>
      <c r="O4" s="38">
        <f>COUNTIF(Vertices[Eigenvector Centrality], "&gt;= " &amp; N4) - COUNTIF(Vertices[Eigenvector Centrality], "&gt;=" &amp; N5)</f>
        <v>6</v>
      </c>
      <c r="P4" s="37">
        <f t="shared" si="7"/>
        <v>0.53912687272727267</v>
      </c>
      <c r="Q4" s="38">
        <f>COUNTIF(Vertices[PageRank], "&gt;= " &amp; P4) - COUNTIF(Vertices[PageRank], "&gt;=" &amp; P5)</f>
        <v>78</v>
      </c>
      <c r="R4" s="37">
        <f t="shared" si="8"/>
        <v>3.6363636363636362E-2</v>
      </c>
      <c r="S4" s="43">
        <f>COUNTIF(Vertices[Clustering Coefficient], "&gt;= " &amp; R4) - COUNTIF(Vertices[Clustering Coefficient], "&gt;=" &amp; R5)</f>
        <v>1</v>
      </c>
      <c r="T4" s="37" t="e">
        <f t="shared" ca="1" si="9"/>
        <v>#REF!</v>
      </c>
      <c r="U4" s="38" t="e">
        <f t="shared" ca="1" si="0"/>
        <v>#REF!</v>
      </c>
      <c r="W4" s="12" t="s">
        <v>127</v>
      </c>
      <c r="X4" s="12" t="s">
        <v>129</v>
      </c>
    </row>
    <row r="5" spans="1:24" x14ac:dyDescent="0.25">
      <c r="A5" s="85"/>
      <c r="B5" s="85"/>
      <c r="D5" s="32">
        <f t="shared" si="1"/>
        <v>3.454545454545455</v>
      </c>
      <c r="E5" s="3">
        <f>COUNTIF(Vertices[Degree], "&gt;= " &amp; D5) - COUNTIF(Vertices[Degree], "&gt;=" &amp; D6)</f>
        <v>52</v>
      </c>
      <c r="F5" s="39">
        <f t="shared" si="2"/>
        <v>0</v>
      </c>
      <c r="G5" s="40">
        <f>COUNTIF(Vertices[In-Degree], "&gt;= " &amp; F5) - COUNTIF(Vertices[In-Degree], "&gt;=" &amp; F6)</f>
        <v>0</v>
      </c>
      <c r="H5" s="39">
        <f t="shared" si="3"/>
        <v>0</v>
      </c>
      <c r="I5" s="40">
        <f>COUNTIF(Vertices[Out-Degree], "&gt;= " &amp; H5) - COUNTIF(Vertices[Out-Degree], "&gt;=" &amp; H6)</f>
        <v>0</v>
      </c>
      <c r="J5" s="39">
        <f t="shared" si="4"/>
        <v>1468.8709025454546</v>
      </c>
      <c r="K5" s="40">
        <f>COUNTIF(Vertices[Betweenness Centrality], "&gt;= " &amp; J5) - COUNTIF(Vertices[Betweenness Centrality], "&gt;=" &amp; J6)</f>
        <v>11</v>
      </c>
      <c r="L5" s="39">
        <f t="shared" si="5"/>
        <v>5.481585454545454E-2</v>
      </c>
      <c r="M5" s="40">
        <f>COUNTIF(Vertices[Closeness Centrality], "&gt;= " &amp; L5) - COUNTIF(Vertices[Closeness Centrality], "&gt;=" &amp; L6)</f>
        <v>2</v>
      </c>
      <c r="N5" s="39">
        <f t="shared" si="6"/>
        <v>2.4504000000000001E-3</v>
      </c>
      <c r="O5" s="40">
        <f>COUNTIF(Vertices[Eigenvector Centrality], "&gt;= " &amp; N5) - COUNTIF(Vertices[Eigenvector Centrality], "&gt;=" &amp; N6)</f>
        <v>10</v>
      </c>
      <c r="P5" s="39">
        <f t="shared" si="7"/>
        <v>0.68756430909090904</v>
      </c>
      <c r="Q5" s="40">
        <f>COUNTIF(Vertices[PageRank], "&gt;= " &amp; P5) - COUNTIF(Vertices[PageRank], "&gt;=" &amp; P6)</f>
        <v>72</v>
      </c>
      <c r="R5" s="39">
        <f t="shared" si="8"/>
        <v>5.4545454545454543E-2</v>
      </c>
      <c r="S5" s="44">
        <f>COUNTIF(Vertices[Clustering Coefficient], "&gt;= " &amp; R5) - COUNTIF(Vertices[Clustering Coefficient], "&gt;=" &amp; R6)</f>
        <v>3</v>
      </c>
      <c r="T5" s="39" t="e">
        <f t="shared" ca="1" si="9"/>
        <v>#REF!</v>
      </c>
      <c r="U5" s="40" t="e">
        <f t="shared" ca="1" si="0"/>
        <v>#REF!</v>
      </c>
    </row>
    <row r="6" spans="1:24" x14ac:dyDescent="0.25">
      <c r="A6" s="34" t="s">
        <v>149</v>
      </c>
      <c r="B6" s="34">
        <v>1389</v>
      </c>
      <c r="D6" s="32">
        <f t="shared" si="1"/>
        <v>4.2727272727272734</v>
      </c>
      <c r="E6" s="3">
        <f>COUNTIF(Vertices[Degree], "&gt;= " &amp; D6) - COUNTIF(Vertices[Degree], "&gt;=" &amp; D7)</f>
        <v>29</v>
      </c>
      <c r="F6" s="37">
        <f t="shared" si="2"/>
        <v>0</v>
      </c>
      <c r="G6" s="38">
        <f>COUNTIF(Vertices[In-Degree], "&gt;= " &amp; F6) - COUNTIF(Vertices[In-Degree], "&gt;=" &amp; F7)</f>
        <v>0</v>
      </c>
      <c r="H6" s="37">
        <f t="shared" si="3"/>
        <v>0</v>
      </c>
      <c r="I6" s="38">
        <f>COUNTIF(Vertices[Out-Degree], "&gt;= " &amp; H6) - COUNTIF(Vertices[Out-Degree], "&gt;=" &amp; H7)</f>
        <v>0</v>
      </c>
      <c r="J6" s="37">
        <f t="shared" si="4"/>
        <v>1958.4945367272726</v>
      </c>
      <c r="K6" s="38">
        <f>COUNTIF(Vertices[Betweenness Centrality], "&gt;= " &amp; J6) - COUNTIF(Vertices[Betweenness Centrality], "&gt;=" &amp; J7)</f>
        <v>8</v>
      </c>
      <c r="L6" s="37">
        <f t="shared" si="5"/>
        <v>7.2992472727272717E-2</v>
      </c>
      <c r="M6" s="38">
        <f>COUNTIF(Vertices[Closeness Centrality], "&gt;= " &amp; L6) - COUNTIF(Vertices[Closeness Centrality], "&gt;=" &amp; L7)</f>
        <v>10</v>
      </c>
      <c r="N6" s="37">
        <f t="shared" si="6"/>
        <v>3.2672000000000001E-3</v>
      </c>
      <c r="O6" s="38">
        <f>COUNTIF(Vertices[Eigenvector Centrality], "&gt;= " &amp; N6) - COUNTIF(Vertices[Eigenvector Centrality], "&gt;=" &amp; N7)</f>
        <v>10</v>
      </c>
      <c r="P6" s="37">
        <f t="shared" si="7"/>
        <v>0.83600174545454542</v>
      </c>
      <c r="Q6" s="38">
        <f>COUNTIF(Vertices[PageRank], "&gt;= " &amp; P6) - COUNTIF(Vertices[PageRank], "&gt;=" &amp; P7)</f>
        <v>49</v>
      </c>
      <c r="R6" s="37">
        <f t="shared" si="8"/>
        <v>7.2727272727272724E-2</v>
      </c>
      <c r="S6" s="43">
        <f>COUNTIF(Vertices[Clustering Coefficient], "&gt;= " &amp; R6) - COUNTIF(Vertices[Clustering Coefficient], "&gt;=" &amp; R7)</f>
        <v>1</v>
      </c>
      <c r="T6" s="37" t="e">
        <f t="shared" ca="1" si="9"/>
        <v>#REF!</v>
      </c>
      <c r="U6" s="38" t="e">
        <f t="shared" ca="1" si="0"/>
        <v>#REF!</v>
      </c>
    </row>
    <row r="7" spans="1:24" x14ac:dyDescent="0.25">
      <c r="A7" s="34" t="s">
        <v>150</v>
      </c>
      <c r="B7" s="34">
        <v>0</v>
      </c>
      <c r="D7" s="32">
        <f t="shared" si="1"/>
        <v>5.0909090909090917</v>
      </c>
      <c r="E7" s="3">
        <f>COUNTIF(Vertices[Degree], "&gt;= " &amp; D7) - COUNTIF(Vertices[Degree], "&gt;=" &amp; D8)</f>
        <v>0</v>
      </c>
      <c r="F7" s="39">
        <f t="shared" si="2"/>
        <v>0</v>
      </c>
      <c r="G7" s="40">
        <f>COUNTIF(Vertices[In-Degree], "&gt;= " &amp; F7) - COUNTIF(Vertices[In-Degree], "&gt;=" &amp; F8)</f>
        <v>0</v>
      </c>
      <c r="H7" s="39">
        <f t="shared" si="3"/>
        <v>0</v>
      </c>
      <c r="I7" s="40">
        <f>COUNTIF(Vertices[Out-Degree], "&gt;= " &amp; H7) - COUNTIF(Vertices[Out-Degree], "&gt;=" &amp; H8)</f>
        <v>0</v>
      </c>
      <c r="J7" s="39">
        <f t="shared" si="4"/>
        <v>2448.1181709090906</v>
      </c>
      <c r="K7" s="40">
        <f>COUNTIF(Vertices[Betweenness Centrality], "&gt;= " &amp; J7) - COUNTIF(Vertices[Betweenness Centrality], "&gt;=" &amp; J8)</f>
        <v>8</v>
      </c>
      <c r="L7" s="39">
        <f t="shared" si="5"/>
        <v>9.1169090909090894E-2</v>
      </c>
      <c r="M7" s="40">
        <f>COUNTIF(Vertices[Closeness Centrality], "&gt;= " &amp; L7) - COUNTIF(Vertices[Closeness Centrality], "&gt;=" &amp; L8)</f>
        <v>6</v>
      </c>
      <c r="N7" s="39">
        <f t="shared" si="6"/>
        <v>4.084E-3</v>
      </c>
      <c r="O7" s="40">
        <f>COUNTIF(Vertices[Eigenvector Centrality], "&gt;= " &amp; N7) - COUNTIF(Vertices[Eigenvector Centrality], "&gt;=" &amp; N8)</f>
        <v>9</v>
      </c>
      <c r="P7" s="39">
        <f t="shared" si="7"/>
        <v>0.9844391818181818</v>
      </c>
      <c r="Q7" s="40">
        <f>COUNTIF(Vertices[PageRank], "&gt;= " &amp; P7) - COUNTIF(Vertices[PageRank], "&gt;=" &amp; P8)</f>
        <v>189</v>
      </c>
      <c r="R7" s="39">
        <f t="shared" si="8"/>
        <v>9.0909090909090912E-2</v>
      </c>
      <c r="S7" s="44">
        <f>COUNTIF(Vertices[Clustering Coefficient], "&gt;= " &amp; R7) - COUNTIF(Vertices[Clustering Coefficient], "&gt;=" &amp; R8)</f>
        <v>8</v>
      </c>
      <c r="T7" s="39" t="e">
        <f t="shared" ca="1" si="9"/>
        <v>#REF!</v>
      </c>
      <c r="U7" s="40" t="e">
        <f t="shared" ca="1" si="0"/>
        <v>#REF!</v>
      </c>
    </row>
    <row r="8" spans="1:24" x14ac:dyDescent="0.25">
      <c r="A8" s="34" t="s">
        <v>151</v>
      </c>
      <c r="B8" s="34">
        <v>1389</v>
      </c>
      <c r="D8" s="32">
        <f t="shared" si="1"/>
        <v>5.9090909090909101</v>
      </c>
      <c r="E8" s="3">
        <f>COUNTIF(Vertices[Degree], "&gt;= " &amp; D8) - COUNTIF(Vertices[Degree], "&gt;=" &amp; D9)</f>
        <v>22</v>
      </c>
      <c r="F8" s="37">
        <f t="shared" si="2"/>
        <v>0</v>
      </c>
      <c r="G8" s="38">
        <f>COUNTIF(Vertices[In-Degree], "&gt;= " &amp; F8) - COUNTIF(Vertices[In-Degree], "&gt;=" &amp; F9)</f>
        <v>0</v>
      </c>
      <c r="H8" s="37">
        <f t="shared" si="3"/>
        <v>0</v>
      </c>
      <c r="I8" s="38">
        <f>COUNTIF(Vertices[Out-Degree], "&gt;= " &amp; H8) - COUNTIF(Vertices[Out-Degree], "&gt;=" &amp; H9)</f>
        <v>0</v>
      </c>
      <c r="J8" s="37">
        <f t="shared" si="4"/>
        <v>2937.7418050909087</v>
      </c>
      <c r="K8" s="38">
        <f>COUNTIF(Vertices[Betweenness Centrality], "&gt;= " &amp; J8) - COUNTIF(Vertices[Betweenness Centrality], "&gt;=" &amp; J9)</f>
        <v>7</v>
      </c>
      <c r="L8" s="37">
        <f t="shared" si="5"/>
        <v>0.10934570909090907</v>
      </c>
      <c r="M8" s="38">
        <f>COUNTIF(Vertices[Closeness Centrality], "&gt;= " &amp; L8) - COUNTIF(Vertices[Closeness Centrality], "&gt;=" &amp; L9)</f>
        <v>11</v>
      </c>
      <c r="N8" s="37">
        <f t="shared" si="6"/>
        <v>4.9008000000000003E-3</v>
      </c>
      <c r="O8" s="38">
        <f>COUNTIF(Vertices[Eigenvector Centrality], "&gt;= " &amp; N8) - COUNTIF(Vertices[Eigenvector Centrality], "&gt;=" &amp; N9)</f>
        <v>13</v>
      </c>
      <c r="P8" s="37">
        <f t="shared" si="7"/>
        <v>1.1328766181818182</v>
      </c>
      <c r="Q8" s="38">
        <f>COUNTIF(Vertices[PageRank], "&gt;= " &amp; P8) - COUNTIF(Vertices[PageRank], "&gt;=" &amp; P9)</f>
        <v>15</v>
      </c>
      <c r="R8" s="37">
        <f t="shared" si="8"/>
        <v>0.1090909090909091</v>
      </c>
      <c r="S8" s="43">
        <f>COUNTIF(Vertices[Clustering Coefficient], "&gt;= " &amp; R8) - COUNTIF(Vertices[Clustering Coefficient], "&gt;=" &amp; R9)</f>
        <v>1</v>
      </c>
      <c r="T8" s="37" t="e">
        <f t="shared" ca="1" si="9"/>
        <v>#REF!</v>
      </c>
      <c r="U8" s="38" t="e">
        <f t="shared" ca="1" si="0"/>
        <v>#REF!</v>
      </c>
    </row>
    <row r="9" spans="1:24" x14ac:dyDescent="0.25">
      <c r="A9" s="85"/>
      <c r="B9" s="85"/>
      <c r="D9" s="32">
        <f t="shared" si="1"/>
        <v>6.7272727272727284</v>
      </c>
      <c r="E9" s="3">
        <f>COUNTIF(Vertices[Degree], "&gt;= " &amp; D9) - COUNTIF(Vertices[Degree], "&gt;=" &amp; D10)</f>
        <v>35</v>
      </c>
      <c r="F9" s="39">
        <f t="shared" si="2"/>
        <v>0</v>
      </c>
      <c r="G9" s="40">
        <f>COUNTIF(Vertices[In-Degree], "&gt;= " &amp; F9) - COUNTIF(Vertices[In-Degree], "&gt;=" &amp; F10)</f>
        <v>0</v>
      </c>
      <c r="H9" s="39">
        <f t="shared" si="3"/>
        <v>0</v>
      </c>
      <c r="I9" s="40">
        <f>COUNTIF(Vertices[Out-Degree], "&gt;= " &amp; H9) - COUNTIF(Vertices[Out-Degree], "&gt;=" &amp; H10)</f>
        <v>0</v>
      </c>
      <c r="J9" s="39">
        <f t="shared" si="4"/>
        <v>3427.3654392727267</v>
      </c>
      <c r="K9" s="40">
        <f>COUNTIF(Vertices[Betweenness Centrality], "&gt;= " &amp; J9) - COUNTIF(Vertices[Betweenness Centrality], "&gt;=" &amp; J10)</f>
        <v>6</v>
      </c>
      <c r="L9" s="39">
        <f t="shared" si="5"/>
        <v>0.12752232727272725</v>
      </c>
      <c r="M9" s="40">
        <f>COUNTIF(Vertices[Closeness Centrality], "&gt;= " &amp; L9) - COUNTIF(Vertices[Closeness Centrality], "&gt;=" &amp; L10)</f>
        <v>15</v>
      </c>
      <c r="N9" s="39">
        <f t="shared" si="6"/>
        <v>5.7176000000000006E-3</v>
      </c>
      <c r="O9" s="40">
        <f>COUNTIF(Vertices[Eigenvector Centrality], "&gt;= " &amp; N9) - COUNTIF(Vertices[Eigenvector Centrality], "&gt;=" &amp; N10)</f>
        <v>0</v>
      </c>
      <c r="P9" s="39">
        <f t="shared" si="7"/>
        <v>1.2813140545454544</v>
      </c>
      <c r="Q9" s="40">
        <f>COUNTIF(Vertices[PageRank], "&gt;= " &amp; P9) - COUNTIF(Vertices[PageRank], "&gt;=" &amp; P10)</f>
        <v>16</v>
      </c>
      <c r="R9" s="39">
        <f t="shared" si="8"/>
        <v>0.12727272727272729</v>
      </c>
      <c r="S9" s="44">
        <f>COUNTIF(Vertices[Clustering Coefficient], "&gt;= " &amp; R9) - COUNTIF(Vertices[Clustering Coefficient], "&gt;=" &amp; R10)</f>
        <v>10</v>
      </c>
      <c r="T9" s="39" t="e">
        <f t="shared" ca="1" si="9"/>
        <v>#REF!</v>
      </c>
      <c r="U9" s="40" t="e">
        <f t="shared" ca="1" si="0"/>
        <v>#REF!</v>
      </c>
    </row>
    <row r="10" spans="1:24" x14ac:dyDescent="0.25">
      <c r="A10" s="34" t="s">
        <v>152</v>
      </c>
      <c r="B10" s="34">
        <v>0</v>
      </c>
      <c r="D10" s="32">
        <f t="shared" si="1"/>
        <v>7.5454545454545467</v>
      </c>
      <c r="E10" s="3">
        <f>COUNTIF(Vertices[Degree], "&gt;= " &amp; D10) - COUNTIF(Vertices[Degree], "&gt;=" &amp; D11)</f>
        <v>26</v>
      </c>
      <c r="F10" s="37">
        <f t="shared" si="2"/>
        <v>0</v>
      </c>
      <c r="G10" s="38">
        <f>COUNTIF(Vertices[In-Degree], "&gt;= " &amp; F10) - COUNTIF(Vertices[In-Degree], "&gt;=" &amp; F11)</f>
        <v>0</v>
      </c>
      <c r="H10" s="37">
        <f t="shared" si="3"/>
        <v>0</v>
      </c>
      <c r="I10" s="38">
        <f>COUNTIF(Vertices[Out-Degree], "&gt;= " &amp; H10) - COUNTIF(Vertices[Out-Degree], "&gt;=" &amp; H11)</f>
        <v>0</v>
      </c>
      <c r="J10" s="37">
        <f t="shared" si="4"/>
        <v>3916.9890734545447</v>
      </c>
      <c r="K10" s="38">
        <f>COUNTIF(Vertices[Betweenness Centrality], "&gt;= " &amp; J10) - COUNTIF(Vertices[Betweenness Centrality], "&gt;=" &amp; J11)</f>
        <v>4</v>
      </c>
      <c r="L10" s="37">
        <f t="shared" si="5"/>
        <v>0.14569894545454543</v>
      </c>
      <c r="M10" s="38">
        <f>COUNTIF(Vertices[Closeness Centrality], "&gt;= " &amp; L10) - COUNTIF(Vertices[Closeness Centrality], "&gt;=" &amp; L11)</f>
        <v>0</v>
      </c>
      <c r="N10" s="37">
        <f t="shared" si="6"/>
        <v>6.534400000000001E-3</v>
      </c>
      <c r="O10" s="38">
        <f>COUNTIF(Vertices[Eigenvector Centrality], "&gt;= " &amp; N10) - COUNTIF(Vertices[Eigenvector Centrality], "&gt;=" &amp; N11)</f>
        <v>1</v>
      </c>
      <c r="P10" s="37">
        <f t="shared" si="7"/>
        <v>1.4297514909090907</v>
      </c>
      <c r="Q10" s="38">
        <f>COUNTIF(Vertices[PageRank], "&gt;= " &amp; P10) - COUNTIF(Vertices[PageRank], "&gt;=" &amp; P11)</f>
        <v>25</v>
      </c>
      <c r="R10" s="37">
        <f t="shared" si="8"/>
        <v>0.14545454545454548</v>
      </c>
      <c r="S10" s="43">
        <f>COUNTIF(Vertices[Clustering Coefficient], "&gt;= " &amp; R10) - COUNTIF(Vertices[Clustering Coefficient], "&gt;=" &amp; R11)</f>
        <v>3</v>
      </c>
      <c r="T10" s="37" t="e">
        <f t="shared" ca="1" si="9"/>
        <v>#REF!</v>
      </c>
      <c r="U10" s="38" t="e">
        <f t="shared" ca="1" si="0"/>
        <v>#REF!</v>
      </c>
    </row>
    <row r="11" spans="1:24" x14ac:dyDescent="0.25">
      <c r="A11" s="85"/>
      <c r="B11" s="85"/>
      <c r="D11" s="32">
        <f t="shared" si="1"/>
        <v>8.3636363636363651</v>
      </c>
      <c r="E11" s="3">
        <f>COUNTIF(Vertices[Degree], "&gt;= " &amp; D11) - COUNTIF(Vertices[Degree], "&gt;=" &amp; D12)</f>
        <v>16</v>
      </c>
      <c r="F11" s="39">
        <f t="shared" si="2"/>
        <v>0</v>
      </c>
      <c r="G11" s="40">
        <f>COUNTIF(Vertices[In-Degree], "&gt;= " &amp; F11) - COUNTIF(Vertices[In-Degree], "&gt;=" &amp; F12)</f>
        <v>0</v>
      </c>
      <c r="H11" s="39">
        <f t="shared" si="3"/>
        <v>0</v>
      </c>
      <c r="I11" s="40">
        <f>COUNTIF(Vertices[Out-Degree], "&gt;= " &amp; H11) - COUNTIF(Vertices[Out-Degree], "&gt;=" &amp; H12)</f>
        <v>0</v>
      </c>
      <c r="J11" s="39">
        <f t="shared" si="4"/>
        <v>4406.6127076363628</v>
      </c>
      <c r="K11" s="40">
        <f>COUNTIF(Vertices[Betweenness Centrality], "&gt;= " &amp; J11) - COUNTIF(Vertices[Betweenness Centrality], "&gt;=" &amp; J12)</f>
        <v>2</v>
      </c>
      <c r="L11" s="39">
        <f t="shared" si="5"/>
        <v>0.1638755636363636</v>
      </c>
      <c r="M11" s="40">
        <f>COUNTIF(Vertices[Closeness Centrality], "&gt;= " &amp; L11) - COUNTIF(Vertices[Closeness Centrality], "&gt;=" &amp; L12)</f>
        <v>5</v>
      </c>
      <c r="N11" s="39">
        <f t="shared" si="6"/>
        <v>7.3512000000000013E-3</v>
      </c>
      <c r="O11" s="40">
        <f>COUNTIF(Vertices[Eigenvector Centrality], "&gt;= " &amp; N11) - COUNTIF(Vertices[Eigenvector Centrality], "&gt;=" &amp; N12)</f>
        <v>5</v>
      </c>
      <c r="P11" s="39">
        <f t="shared" si="7"/>
        <v>1.578188927272727</v>
      </c>
      <c r="Q11" s="40">
        <f>COUNTIF(Vertices[PageRank], "&gt;= " &amp; P11) - COUNTIF(Vertices[PageRank], "&gt;=" &amp; P12)</f>
        <v>10</v>
      </c>
      <c r="R11" s="39">
        <f t="shared" si="8"/>
        <v>0.16363636363636366</v>
      </c>
      <c r="S11" s="44">
        <f>COUNTIF(Vertices[Clustering Coefficient], "&gt;= " &amp; R11) - COUNTIF(Vertices[Clustering Coefficient], "&gt;=" &amp; R12)</f>
        <v>9</v>
      </c>
      <c r="T11" s="39" t="e">
        <f t="shared" ca="1" si="9"/>
        <v>#REF!</v>
      </c>
      <c r="U11" s="40" t="e">
        <f t="shared" ca="1" si="0"/>
        <v>#REF!</v>
      </c>
    </row>
    <row r="12" spans="1:24" x14ac:dyDescent="0.25">
      <c r="A12" s="34" t="s">
        <v>171</v>
      </c>
      <c r="B12" s="34" t="s">
        <v>846</v>
      </c>
      <c r="D12" s="32">
        <f t="shared" si="1"/>
        <v>9.1818181818181834</v>
      </c>
      <c r="E12" s="3">
        <f>COUNTIF(Vertices[Degree], "&gt;= " &amp; D12) - COUNTIF(Vertices[Degree], "&gt;=" &amp; D13)</f>
        <v>0</v>
      </c>
      <c r="F12" s="37">
        <f t="shared" si="2"/>
        <v>0</v>
      </c>
      <c r="G12" s="38">
        <f>COUNTIF(Vertices[In-Degree], "&gt;= " &amp; F12) - COUNTIF(Vertices[In-Degree], "&gt;=" &amp; F13)</f>
        <v>0</v>
      </c>
      <c r="H12" s="37">
        <f t="shared" si="3"/>
        <v>0</v>
      </c>
      <c r="I12" s="38">
        <f>COUNTIF(Vertices[Out-Degree], "&gt;= " &amp; H12) - COUNTIF(Vertices[Out-Degree], "&gt;=" &amp; H13)</f>
        <v>0</v>
      </c>
      <c r="J12" s="37">
        <f t="shared" si="4"/>
        <v>4896.2363418181812</v>
      </c>
      <c r="K12" s="38">
        <f>COUNTIF(Vertices[Betweenness Centrality], "&gt;= " &amp; J12) - COUNTIF(Vertices[Betweenness Centrality], "&gt;=" &amp; J13)</f>
        <v>2</v>
      </c>
      <c r="L12" s="37">
        <f t="shared" si="5"/>
        <v>0.18205218181818178</v>
      </c>
      <c r="M12" s="38">
        <f>COUNTIF(Vertices[Closeness Centrality], "&gt;= " &amp; L12) - COUNTIF(Vertices[Closeness Centrality], "&gt;=" &amp; L13)</f>
        <v>5</v>
      </c>
      <c r="N12" s="37">
        <f t="shared" si="6"/>
        <v>8.1680000000000016E-3</v>
      </c>
      <c r="O12" s="38">
        <f>COUNTIF(Vertices[Eigenvector Centrality], "&gt;= " &amp; N12) - COUNTIF(Vertices[Eigenvector Centrality], "&gt;=" &amp; N13)</f>
        <v>2</v>
      </c>
      <c r="P12" s="37">
        <f t="shared" si="7"/>
        <v>1.7266263636363632</v>
      </c>
      <c r="Q12" s="38">
        <f>COUNTIF(Vertices[PageRank], "&gt;= " &amp; P12) - COUNTIF(Vertices[PageRank], "&gt;=" &amp; P13)</f>
        <v>11</v>
      </c>
      <c r="R12" s="37">
        <f t="shared" si="8"/>
        <v>0.18181818181818185</v>
      </c>
      <c r="S12" s="43">
        <f>COUNTIF(Vertices[Clustering Coefficient], "&gt;= " &amp; R12) - COUNTIF(Vertices[Clustering Coefficient], "&gt;=" &amp; R13)</f>
        <v>3</v>
      </c>
      <c r="T12" s="37" t="e">
        <f t="shared" ca="1" si="9"/>
        <v>#REF!</v>
      </c>
      <c r="U12" s="38" t="e">
        <f t="shared" ca="1" si="0"/>
        <v>#REF!</v>
      </c>
    </row>
    <row r="13" spans="1:24" x14ac:dyDescent="0.25">
      <c r="A13" s="34" t="s">
        <v>172</v>
      </c>
      <c r="B13" s="34" t="s">
        <v>846</v>
      </c>
      <c r="D13" s="32">
        <f t="shared" si="1"/>
        <v>10.000000000000002</v>
      </c>
      <c r="E13" s="3">
        <f>COUNTIF(Vertices[Degree], "&gt;= " &amp; D13) - COUNTIF(Vertices[Degree], "&gt;=" &amp; D14)</f>
        <v>7</v>
      </c>
      <c r="F13" s="39">
        <f t="shared" si="2"/>
        <v>0</v>
      </c>
      <c r="G13" s="40">
        <f>COUNTIF(Vertices[In-Degree], "&gt;= " &amp; F13) - COUNTIF(Vertices[In-Degree], "&gt;=" &amp; F14)</f>
        <v>0</v>
      </c>
      <c r="H13" s="39">
        <f t="shared" si="3"/>
        <v>0</v>
      </c>
      <c r="I13" s="40">
        <f>COUNTIF(Vertices[Out-Degree], "&gt;= " &amp; H13) - COUNTIF(Vertices[Out-Degree], "&gt;=" &amp; H14)</f>
        <v>0</v>
      </c>
      <c r="J13" s="39">
        <f t="shared" si="4"/>
        <v>5385.8599759999997</v>
      </c>
      <c r="K13" s="40">
        <f>COUNTIF(Vertices[Betweenness Centrality], "&gt;= " &amp; J13) - COUNTIF(Vertices[Betweenness Centrality], "&gt;=" &amp; J14)</f>
        <v>1</v>
      </c>
      <c r="L13" s="39">
        <f t="shared" si="5"/>
        <v>0.20022879999999996</v>
      </c>
      <c r="M13" s="40">
        <f>COUNTIF(Vertices[Closeness Centrality], "&gt;= " &amp; L13) - COUNTIF(Vertices[Closeness Centrality], "&gt;=" &amp; L14)</f>
        <v>0</v>
      </c>
      <c r="N13" s="39">
        <f t="shared" si="6"/>
        <v>8.9848000000000011E-3</v>
      </c>
      <c r="O13" s="40">
        <f>COUNTIF(Vertices[Eigenvector Centrality], "&gt;= " &amp; N13) - COUNTIF(Vertices[Eigenvector Centrality], "&gt;=" &amp; N14)</f>
        <v>1</v>
      </c>
      <c r="P13" s="39">
        <f t="shared" si="7"/>
        <v>1.8750637999999995</v>
      </c>
      <c r="Q13" s="40">
        <f>COUNTIF(Vertices[PageRank], "&gt;= " &amp; P13) - COUNTIF(Vertices[PageRank], "&gt;=" &amp; P14)</f>
        <v>12</v>
      </c>
      <c r="R13" s="39">
        <f t="shared" si="8"/>
        <v>0.20000000000000004</v>
      </c>
      <c r="S13" s="44">
        <f>COUNTIF(Vertices[Clustering Coefficient], "&gt;= " &amp; R13) - COUNTIF(Vertices[Clustering Coefficient], "&gt;=" &amp; R14)</f>
        <v>6</v>
      </c>
      <c r="T13" s="39" t="e">
        <f t="shared" ca="1" si="9"/>
        <v>#REF!</v>
      </c>
      <c r="U13" s="40" t="e">
        <f t="shared" ca="1" si="0"/>
        <v>#REF!</v>
      </c>
    </row>
    <row r="14" spans="1:24" x14ac:dyDescent="0.25">
      <c r="A14" s="85"/>
      <c r="B14" s="85"/>
      <c r="D14" s="32">
        <f t="shared" si="1"/>
        <v>10.81818181818182</v>
      </c>
      <c r="E14" s="3">
        <f>COUNTIF(Vertices[Degree], "&gt;= " &amp; D14) - COUNTIF(Vertices[Degree], "&gt;=" &amp; D15)</f>
        <v>6</v>
      </c>
      <c r="F14" s="37">
        <f t="shared" si="2"/>
        <v>0</v>
      </c>
      <c r="G14" s="38">
        <f>COUNTIF(Vertices[In-Degree], "&gt;= " &amp; F14) - COUNTIF(Vertices[In-Degree], "&gt;=" &amp; F15)</f>
        <v>0</v>
      </c>
      <c r="H14" s="37">
        <f t="shared" si="3"/>
        <v>0</v>
      </c>
      <c r="I14" s="38">
        <f>COUNTIF(Vertices[Out-Degree], "&gt;= " &amp; H14) - COUNTIF(Vertices[Out-Degree], "&gt;=" &amp; H15)</f>
        <v>0</v>
      </c>
      <c r="J14" s="37">
        <f t="shared" si="4"/>
        <v>5875.4836101818182</v>
      </c>
      <c r="K14" s="38">
        <f>COUNTIF(Vertices[Betweenness Centrality], "&gt;= " &amp; J14) - COUNTIF(Vertices[Betweenness Centrality], "&gt;=" &amp; J15)</f>
        <v>2</v>
      </c>
      <c r="L14" s="37">
        <f t="shared" si="5"/>
        <v>0.21840541818181813</v>
      </c>
      <c r="M14" s="38">
        <f>COUNTIF(Vertices[Closeness Centrality], "&gt;= " &amp; L14) - COUNTIF(Vertices[Closeness Centrality], "&gt;=" &amp; L15)</f>
        <v>0</v>
      </c>
      <c r="N14" s="37">
        <f t="shared" si="6"/>
        <v>9.8016000000000006E-3</v>
      </c>
      <c r="O14" s="38">
        <f>COUNTIF(Vertices[Eigenvector Centrality], "&gt;= " &amp; N14) - COUNTIF(Vertices[Eigenvector Centrality], "&gt;=" &amp; N15)</f>
        <v>1</v>
      </c>
      <c r="P14" s="37">
        <f t="shared" si="7"/>
        <v>2.0235012363636358</v>
      </c>
      <c r="Q14" s="38">
        <f>COUNTIF(Vertices[PageRank], "&gt;= " &amp; P14) - COUNTIF(Vertices[PageRank], "&gt;=" &amp; P15)</f>
        <v>7</v>
      </c>
      <c r="R14" s="37">
        <f t="shared" si="8"/>
        <v>0.21818181818181823</v>
      </c>
      <c r="S14" s="43">
        <f>COUNTIF(Vertices[Clustering Coefficient], "&gt;= " &amp; R14) - COUNTIF(Vertices[Clustering Coefficient], "&gt;=" &amp; R15)</f>
        <v>4</v>
      </c>
      <c r="T14" s="37" t="e">
        <f t="shared" ca="1" si="9"/>
        <v>#REF!</v>
      </c>
      <c r="U14" s="38" t="e">
        <f t="shared" ca="1" si="0"/>
        <v>#REF!</v>
      </c>
    </row>
    <row r="15" spans="1:24" x14ac:dyDescent="0.25">
      <c r="A15" s="34" t="s">
        <v>153</v>
      </c>
      <c r="B15" s="34">
        <v>63</v>
      </c>
      <c r="D15" s="32">
        <f t="shared" si="1"/>
        <v>11.636363636363638</v>
      </c>
      <c r="E15" s="3">
        <f>COUNTIF(Vertices[Degree], "&gt;= " &amp; D15) - COUNTIF(Vertices[Degree], "&gt;=" &amp; D16)</f>
        <v>4</v>
      </c>
      <c r="F15" s="39">
        <f t="shared" si="2"/>
        <v>0</v>
      </c>
      <c r="G15" s="40">
        <f>COUNTIF(Vertices[In-Degree], "&gt;= " &amp; F15) - COUNTIF(Vertices[In-Degree], "&gt;=" &amp; F16)</f>
        <v>0</v>
      </c>
      <c r="H15" s="39">
        <f t="shared" si="3"/>
        <v>0</v>
      </c>
      <c r="I15" s="40">
        <f>COUNTIF(Vertices[Out-Degree], "&gt;= " &amp; H15) - COUNTIF(Vertices[Out-Degree], "&gt;=" &amp; H16)</f>
        <v>0</v>
      </c>
      <c r="J15" s="39">
        <f t="shared" si="4"/>
        <v>6365.1072443636367</v>
      </c>
      <c r="K15" s="40">
        <f>COUNTIF(Vertices[Betweenness Centrality], "&gt;= " &amp; J15) - COUNTIF(Vertices[Betweenness Centrality], "&gt;=" &amp; J16)</f>
        <v>4</v>
      </c>
      <c r="L15" s="39">
        <f t="shared" si="5"/>
        <v>0.23658203636363631</v>
      </c>
      <c r="M15" s="40">
        <f>COUNTIF(Vertices[Closeness Centrality], "&gt;= " &amp; L15) - COUNTIF(Vertices[Closeness Centrality], "&gt;=" &amp; L16)</f>
        <v>8</v>
      </c>
      <c r="N15" s="39">
        <f t="shared" si="6"/>
        <v>1.06184E-2</v>
      </c>
      <c r="O15" s="40">
        <f>COUNTIF(Vertices[Eigenvector Centrality], "&gt;= " &amp; N15) - COUNTIF(Vertices[Eigenvector Centrality], "&gt;=" &amp; N16)</f>
        <v>0</v>
      </c>
      <c r="P15" s="39">
        <f t="shared" si="7"/>
        <v>2.171938672727272</v>
      </c>
      <c r="Q15" s="40">
        <f>COUNTIF(Vertices[PageRank], "&gt;= " &amp; P15) - COUNTIF(Vertices[PageRank], "&gt;=" &amp; P16)</f>
        <v>7</v>
      </c>
      <c r="R15" s="39">
        <f t="shared" si="8"/>
        <v>0.23636363636363641</v>
      </c>
      <c r="S15" s="44">
        <f>COUNTIF(Vertices[Clustering Coefficient], "&gt;= " &amp; R15) - COUNTIF(Vertices[Clustering Coefficient], "&gt;=" &amp; R16)</f>
        <v>8</v>
      </c>
      <c r="T15" s="39" t="e">
        <f t="shared" ca="1" si="9"/>
        <v>#REF!</v>
      </c>
      <c r="U15" s="40" t="e">
        <f t="shared" ca="1" si="0"/>
        <v>#REF!</v>
      </c>
    </row>
    <row r="16" spans="1:24" x14ac:dyDescent="0.25">
      <c r="A16" s="34" t="s">
        <v>154</v>
      </c>
      <c r="B16" s="34">
        <v>0</v>
      </c>
      <c r="D16" s="32">
        <f t="shared" si="1"/>
        <v>12.454545454545457</v>
      </c>
      <c r="E16" s="3">
        <f>COUNTIF(Vertices[Degree], "&gt;= " &amp; D16) - COUNTIF(Vertices[Degree], "&gt;=" &amp; D17)</f>
        <v>1</v>
      </c>
      <c r="F16" s="37">
        <f t="shared" si="2"/>
        <v>0</v>
      </c>
      <c r="G16" s="38">
        <f>COUNTIF(Vertices[In-Degree], "&gt;= " &amp; F16) - COUNTIF(Vertices[In-Degree], "&gt;=" &amp; F17)</f>
        <v>0</v>
      </c>
      <c r="H16" s="37">
        <f t="shared" si="3"/>
        <v>0</v>
      </c>
      <c r="I16" s="38">
        <f>COUNTIF(Vertices[Out-Degree], "&gt;= " &amp; H16) - COUNTIF(Vertices[Out-Degree], "&gt;=" &amp; H17)</f>
        <v>0</v>
      </c>
      <c r="J16" s="37">
        <f t="shared" si="4"/>
        <v>6854.7308785454552</v>
      </c>
      <c r="K16" s="38">
        <f>COUNTIF(Vertices[Betweenness Centrality], "&gt;= " &amp; J16) - COUNTIF(Vertices[Betweenness Centrality], "&gt;=" &amp; J17)</f>
        <v>1</v>
      </c>
      <c r="L16" s="37">
        <f t="shared" si="5"/>
        <v>0.25475865454545449</v>
      </c>
      <c r="M16" s="38">
        <f>COUNTIF(Vertices[Closeness Centrality], "&gt;= " &amp; L16) - COUNTIF(Vertices[Closeness Centrality], "&gt;=" &amp; L17)</f>
        <v>0</v>
      </c>
      <c r="N16" s="37">
        <f t="shared" si="6"/>
        <v>1.14352E-2</v>
      </c>
      <c r="O16" s="38">
        <f>COUNTIF(Vertices[Eigenvector Centrality], "&gt;= " &amp; N16) - COUNTIF(Vertices[Eigenvector Centrality], "&gt;=" &amp; N17)</f>
        <v>0</v>
      </c>
      <c r="P16" s="37">
        <f t="shared" si="7"/>
        <v>2.3203761090909083</v>
      </c>
      <c r="Q16" s="38">
        <f>COUNTIF(Vertices[PageRank], "&gt;= " &amp; P16) - COUNTIF(Vertices[PageRank], "&gt;=" &amp; P17)</f>
        <v>3</v>
      </c>
      <c r="R16" s="37">
        <f t="shared" si="8"/>
        <v>0.25454545454545457</v>
      </c>
      <c r="S16" s="43">
        <f>COUNTIF(Vertices[Clustering Coefficient], "&gt;= " &amp; R16) - COUNTIF(Vertices[Clustering Coefficient], "&gt;=" &amp; R17)</f>
        <v>1</v>
      </c>
      <c r="T16" s="37" t="e">
        <f t="shared" ca="1" si="9"/>
        <v>#REF!</v>
      </c>
      <c r="U16" s="38" t="e">
        <f t="shared" ca="1" si="0"/>
        <v>#REF!</v>
      </c>
    </row>
    <row r="17" spans="1:21" x14ac:dyDescent="0.25">
      <c r="A17" s="34" t="s">
        <v>155</v>
      </c>
      <c r="B17" s="34">
        <v>477</v>
      </c>
      <c r="D17" s="32">
        <f t="shared" si="1"/>
        <v>13.272727272727275</v>
      </c>
      <c r="E17" s="3">
        <f>COUNTIF(Vertices[Degree], "&gt;= " &amp; D17) - COUNTIF(Vertices[Degree], "&gt;=" &amp; D18)</f>
        <v>2</v>
      </c>
      <c r="F17" s="39">
        <f t="shared" si="2"/>
        <v>0</v>
      </c>
      <c r="G17" s="40">
        <f>COUNTIF(Vertices[In-Degree], "&gt;= " &amp; F17) - COUNTIF(Vertices[In-Degree], "&gt;=" &amp; F18)</f>
        <v>0</v>
      </c>
      <c r="H17" s="39">
        <f t="shared" si="3"/>
        <v>0</v>
      </c>
      <c r="I17" s="40">
        <f>COUNTIF(Vertices[Out-Degree], "&gt;= " &amp; H17) - COUNTIF(Vertices[Out-Degree], "&gt;=" &amp; H18)</f>
        <v>0</v>
      </c>
      <c r="J17" s="39">
        <f t="shared" si="4"/>
        <v>7344.3545127272737</v>
      </c>
      <c r="K17" s="40">
        <f>COUNTIF(Vertices[Betweenness Centrality], "&gt;= " &amp; J17) - COUNTIF(Vertices[Betweenness Centrality], "&gt;=" &amp; J18)</f>
        <v>3</v>
      </c>
      <c r="L17" s="39">
        <f t="shared" si="5"/>
        <v>0.27293527272727269</v>
      </c>
      <c r="M17" s="40">
        <f>COUNTIF(Vertices[Closeness Centrality], "&gt;= " &amp; L17) - COUNTIF(Vertices[Closeness Centrality], "&gt;=" &amp; L18)</f>
        <v>0</v>
      </c>
      <c r="N17" s="39">
        <f t="shared" si="6"/>
        <v>1.2251999999999999E-2</v>
      </c>
      <c r="O17" s="40">
        <f>COUNTIF(Vertices[Eigenvector Centrality], "&gt;= " &amp; N17) - COUNTIF(Vertices[Eigenvector Centrality], "&gt;=" &amp; N18)</f>
        <v>0</v>
      </c>
      <c r="P17" s="39">
        <f t="shared" si="7"/>
        <v>2.4688135454545446</v>
      </c>
      <c r="Q17" s="40">
        <f>COUNTIF(Vertices[PageRank], "&gt;= " &amp; P17) - COUNTIF(Vertices[PageRank], "&gt;=" &amp; P18)</f>
        <v>1</v>
      </c>
      <c r="R17" s="39">
        <f t="shared" si="8"/>
        <v>0.27272727272727276</v>
      </c>
      <c r="S17" s="44">
        <f>COUNTIF(Vertices[Clustering Coefficient], "&gt;= " &amp; R17) - COUNTIF(Vertices[Clustering Coefficient], "&gt;=" &amp; R18)</f>
        <v>4</v>
      </c>
      <c r="T17" s="39" t="e">
        <f t="shared" ca="1" si="9"/>
        <v>#REF!</v>
      </c>
      <c r="U17" s="40" t="e">
        <f t="shared" ca="1" si="0"/>
        <v>#REF!</v>
      </c>
    </row>
    <row r="18" spans="1:21" x14ac:dyDescent="0.25">
      <c r="A18" s="34" t="s">
        <v>156</v>
      </c>
      <c r="B18" s="34">
        <v>1154</v>
      </c>
      <c r="D18" s="32">
        <f t="shared" si="1"/>
        <v>14.090909090909093</v>
      </c>
      <c r="E18" s="3">
        <f>COUNTIF(Vertices[Degree], "&gt;= " &amp; D18) - COUNTIF(Vertices[Degree], "&gt;=" &amp; D19)</f>
        <v>0</v>
      </c>
      <c r="F18" s="37">
        <f t="shared" si="2"/>
        <v>0</v>
      </c>
      <c r="G18" s="38">
        <f>COUNTIF(Vertices[In-Degree], "&gt;= " &amp; F18) - COUNTIF(Vertices[In-Degree], "&gt;=" &amp; F19)</f>
        <v>0</v>
      </c>
      <c r="H18" s="37">
        <f t="shared" si="3"/>
        <v>0</v>
      </c>
      <c r="I18" s="38">
        <f>COUNTIF(Vertices[Out-Degree], "&gt;= " &amp; H18) - COUNTIF(Vertices[Out-Degree], "&gt;=" &amp; H19)</f>
        <v>0</v>
      </c>
      <c r="J18" s="37">
        <f t="shared" si="4"/>
        <v>7833.9781469090922</v>
      </c>
      <c r="K18" s="38">
        <f>COUNTIF(Vertices[Betweenness Centrality], "&gt;= " &amp; J18) - COUNTIF(Vertices[Betweenness Centrality], "&gt;=" &amp; J19)</f>
        <v>1</v>
      </c>
      <c r="L18" s="37">
        <f t="shared" si="5"/>
        <v>0.2911118909090909</v>
      </c>
      <c r="M18" s="38">
        <f>COUNTIF(Vertices[Closeness Centrality], "&gt;= " &amp; L18) - COUNTIF(Vertices[Closeness Centrality], "&gt;=" &amp; L19)</f>
        <v>0</v>
      </c>
      <c r="N18" s="37">
        <f t="shared" si="6"/>
        <v>1.3068799999999998E-2</v>
      </c>
      <c r="O18" s="38">
        <f>COUNTIF(Vertices[Eigenvector Centrality], "&gt;= " &amp; N18) - COUNTIF(Vertices[Eigenvector Centrality], "&gt;=" &amp; N19)</f>
        <v>0</v>
      </c>
      <c r="P18" s="37">
        <f t="shared" si="7"/>
        <v>2.6172509818181808</v>
      </c>
      <c r="Q18" s="38">
        <f>COUNTIF(Vertices[PageRank], "&gt;= " &amp; P18) - COUNTIF(Vertices[PageRank], "&gt;=" &amp; P19)</f>
        <v>1</v>
      </c>
      <c r="R18" s="37">
        <f t="shared" si="8"/>
        <v>0.29090909090909095</v>
      </c>
      <c r="S18" s="43">
        <f>COUNTIF(Vertices[Clustering Coefficient], "&gt;= " &amp; R18) - COUNTIF(Vertices[Clustering Coefficient], "&gt;=" &amp; R19)</f>
        <v>4</v>
      </c>
      <c r="T18" s="37" t="e">
        <f t="shared" ca="1" si="9"/>
        <v>#REF!</v>
      </c>
      <c r="U18" s="38" t="e">
        <f t="shared" ca="1" si="0"/>
        <v>#REF!</v>
      </c>
    </row>
    <row r="19" spans="1:21" x14ac:dyDescent="0.25">
      <c r="A19" s="85"/>
      <c r="B19" s="85"/>
      <c r="D19" s="32">
        <f t="shared" si="1"/>
        <v>14.909090909090912</v>
      </c>
      <c r="E19" s="3">
        <f>COUNTIF(Vertices[Degree], "&gt;= " &amp; D19) - COUNTIF(Vertices[Degree], "&gt;=" &amp; D20)</f>
        <v>11</v>
      </c>
      <c r="F19" s="39">
        <f t="shared" si="2"/>
        <v>0</v>
      </c>
      <c r="G19" s="40">
        <f>COUNTIF(Vertices[In-Degree], "&gt;= " &amp; F19) - COUNTIF(Vertices[In-Degree], "&gt;=" &amp; F20)</f>
        <v>0</v>
      </c>
      <c r="H19" s="39">
        <f t="shared" si="3"/>
        <v>0</v>
      </c>
      <c r="I19" s="40">
        <f>COUNTIF(Vertices[Out-Degree], "&gt;= " &amp; H19) - COUNTIF(Vertices[Out-Degree], "&gt;=" &amp; H20)</f>
        <v>0</v>
      </c>
      <c r="J19" s="39">
        <f t="shared" si="4"/>
        <v>8323.6017810909107</v>
      </c>
      <c r="K19" s="40">
        <f>COUNTIF(Vertices[Betweenness Centrality], "&gt;= " &amp; J19) - COUNTIF(Vertices[Betweenness Centrality], "&gt;=" &amp; J20)</f>
        <v>1</v>
      </c>
      <c r="L19" s="39">
        <f t="shared" si="5"/>
        <v>0.3092885090909091</v>
      </c>
      <c r="M19" s="40">
        <f>COUNTIF(Vertices[Closeness Centrality], "&gt;= " &amp; L19) - COUNTIF(Vertices[Closeness Centrality], "&gt;=" &amp; L20)</f>
        <v>0</v>
      </c>
      <c r="N19" s="39">
        <f t="shared" si="6"/>
        <v>1.3885599999999998E-2</v>
      </c>
      <c r="O19" s="40">
        <f>COUNTIF(Vertices[Eigenvector Centrality], "&gt;= " &amp; N19) - COUNTIF(Vertices[Eigenvector Centrality], "&gt;=" &amp; N20)</f>
        <v>0</v>
      </c>
      <c r="P19" s="39">
        <f t="shared" si="7"/>
        <v>2.7656884181818171</v>
      </c>
      <c r="Q19" s="40">
        <f>COUNTIF(Vertices[PageRank], "&gt;= " &amp; P19) - COUNTIF(Vertices[PageRank], "&gt;=" &amp; P20)</f>
        <v>2</v>
      </c>
      <c r="R19" s="39">
        <f t="shared" si="8"/>
        <v>0.30909090909090914</v>
      </c>
      <c r="S19" s="44">
        <f>COUNTIF(Vertices[Clustering Coefficient], "&gt;= " &amp; R19) - COUNTIF(Vertices[Clustering Coefficient], "&gt;=" &amp; R20)</f>
        <v>2</v>
      </c>
      <c r="T19" s="39" t="e">
        <f t="shared" ca="1" si="9"/>
        <v>#REF!</v>
      </c>
      <c r="U19" s="40" t="e">
        <f t="shared" ca="1" si="0"/>
        <v>#REF!</v>
      </c>
    </row>
    <row r="20" spans="1:21" x14ac:dyDescent="0.25">
      <c r="A20" s="34" t="s">
        <v>157</v>
      </c>
      <c r="B20" s="34">
        <v>10</v>
      </c>
      <c r="D20" s="32">
        <f t="shared" si="1"/>
        <v>15.72727272727273</v>
      </c>
      <c r="E20" s="3">
        <f>COUNTIF(Vertices[Degree], "&gt;= " &amp; D20) - COUNTIF(Vertices[Degree], "&gt;=" &amp; D21)</f>
        <v>5</v>
      </c>
      <c r="F20" s="37">
        <f t="shared" si="2"/>
        <v>0</v>
      </c>
      <c r="G20" s="38">
        <f>COUNTIF(Vertices[In-Degree], "&gt;= " &amp; F20) - COUNTIF(Vertices[In-Degree], "&gt;=" &amp; F21)</f>
        <v>0</v>
      </c>
      <c r="H20" s="37">
        <f t="shared" si="3"/>
        <v>0</v>
      </c>
      <c r="I20" s="38">
        <f>COUNTIF(Vertices[Out-Degree], "&gt;= " &amp; H20) - COUNTIF(Vertices[Out-Degree], "&gt;=" &amp; H21)</f>
        <v>0</v>
      </c>
      <c r="J20" s="37">
        <f t="shared" si="4"/>
        <v>8813.2254152727292</v>
      </c>
      <c r="K20" s="38">
        <f>COUNTIF(Vertices[Betweenness Centrality], "&gt;= " &amp; J20) - COUNTIF(Vertices[Betweenness Centrality], "&gt;=" &amp; J21)</f>
        <v>0</v>
      </c>
      <c r="L20" s="37">
        <f t="shared" si="5"/>
        <v>0.32746512727272731</v>
      </c>
      <c r="M20" s="38">
        <f>COUNTIF(Vertices[Closeness Centrality], "&gt;= " &amp; L20) - COUNTIF(Vertices[Closeness Centrality], "&gt;=" &amp; L21)</f>
        <v>20</v>
      </c>
      <c r="N20" s="37">
        <f t="shared" si="6"/>
        <v>1.4702399999999997E-2</v>
      </c>
      <c r="O20" s="38">
        <f>COUNTIF(Vertices[Eigenvector Centrality], "&gt;= " &amp; N20) - COUNTIF(Vertices[Eigenvector Centrality], "&gt;=" &amp; N21)</f>
        <v>0</v>
      </c>
      <c r="P20" s="37">
        <f t="shared" si="7"/>
        <v>2.9141258545454534</v>
      </c>
      <c r="Q20" s="38">
        <f>COUNTIF(Vertices[PageRank], "&gt;= " &amp; P20) - COUNTIF(Vertices[PageRank], "&gt;=" &amp; P21)</f>
        <v>1</v>
      </c>
      <c r="R20" s="37">
        <f t="shared" si="8"/>
        <v>0.32727272727272733</v>
      </c>
      <c r="S20" s="43">
        <f>COUNTIF(Vertices[Clustering Coefficient], "&gt;= " &amp; R20) - COUNTIF(Vertices[Clustering Coefficient], "&gt;=" &amp; R21)</f>
        <v>23</v>
      </c>
      <c r="T20" s="37" t="e">
        <f t="shared" ca="1" si="9"/>
        <v>#REF!</v>
      </c>
      <c r="U20" s="38" t="e">
        <f t="shared" ca="1" si="0"/>
        <v>#REF!</v>
      </c>
    </row>
    <row r="21" spans="1:21" x14ac:dyDescent="0.25">
      <c r="A21" s="34" t="s">
        <v>158</v>
      </c>
      <c r="B21" s="34">
        <v>4.5099479999999996</v>
      </c>
      <c r="D21" s="32">
        <f t="shared" si="1"/>
        <v>16.545454545454547</v>
      </c>
      <c r="E21" s="3">
        <f>COUNTIF(Vertices[Degree], "&gt;= " &amp; D21) - COUNTIF(Vertices[Degree], "&gt;=" &amp; D22)</f>
        <v>2</v>
      </c>
      <c r="F21" s="39">
        <f t="shared" si="2"/>
        <v>0</v>
      </c>
      <c r="G21" s="40">
        <f>COUNTIF(Vertices[In-Degree], "&gt;= " &amp; F21) - COUNTIF(Vertices[In-Degree], "&gt;=" &amp; F22)</f>
        <v>0</v>
      </c>
      <c r="H21" s="39">
        <f t="shared" si="3"/>
        <v>0</v>
      </c>
      <c r="I21" s="40">
        <f>COUNTIF(Vertices[Out-Degree], "&gt;= " &amp; H21) - COUNTIF(Vertices[Out-Degree], "&gt;=" &amp; H22)</f>
        <v>0</v>
      </c>
      <c r="J21" s="39">
        <f t="shared" si="4"/>
        <v>9302.8490494545476</v>
      </c>
      <c r="K21" s="40">
        <f>COUNTIF(Vertices[Betweenness Centrality], "&gt;= " &amp; J21) - COUNTIF(Vertices[Betweenness Centrality], "&gt;=" &amp; J22)</f>
        <v>0</v>
      </c>
      <c r="L21" s="39">
        <f t="shared" si="5"/>
        <v>0.34564174545454551</v>
      </c>
      <c r="M21" s="40">
        <f>COUNTIF(Vertices[Closeness Centrality], "&gt;= " &amp; L21) - COUNTIF(Vertices[Closeness Centrality], "&gt;=" &amp; L22)</f>
        <v>0</v>
      </c>
      <c r="N21" s="39">
        <f t="shared" si="6"/>
        <v>1.5519199999999997E-2</v>
      </c>
      <c r="O21" s="40">
        <f>COUNTIF(Vertices[Eigenvector Centrality], "&gt;= " &amp; N21) - COUNTIF(Vertices[Eigenvector Centrality], "&gt;=" &amp; N22)</f>
        <v>0</v>
      </c>
      <c r="P21" s="39">
        <f t="shared" si="7"/>
        <v>3.0625632909090896</v>
      </c>
      <c r="Q21" s="40">
        <f>COUNTIF(Vertices[PageRank], "&gt;= " &amp; P21) - COUNTIF(Vertices[PageRank], "&gt;=" &amp; P22)</f>
        <v>3</v>
      </c>
      <c r="R21" s="39">
        <f t="shared" si="8"/>
        <v>0.34545454545454551</v>
      </c>
      <c r="S21" s="44">
        <f>COUNTIF(Vertices[Clustering Coefficient], "&gt;= " &amp; R21) - COUNTIF(Vertices[Clustering Coefficient], "&gt;=" &amp; R22)</f>
        <v>4</v>
      </c>
      <c r="T21" s="39" t="e">
        <f t="shared" ca="1" si="9"/>
        <v>#REF!</v>
      </c>
      <c r="U21" s="40" t="e">
        <f t="shared" ca="1" si="0"/>
        <v>#REF!</v>
      </c>
    </row>
    <row r="22" spans="1:21" x14ac:dyDescent="0.25">
      <c r="A22" s="85"/>
      <c r="B22" s="85"/>
      <c r="D22" s="32">
        <f t="shared" si="1"/>
        <v>17.363636363636363</v>
      </c>
      <c r="E22" s="3">
        <f>COUNTIF(Vertices[Degree], "&gt;= " &amp; D22) - COUNTIF(Vertices[Degree], "&gt;=" &amp; D23)</f>
        <v>3</v>
      </c>
      <c r="F22" s="37">
        <f t="shared" si="2"/>
        <v>0</v>
      </c>
      <c r="G22" s="38">
        <f>COUNTIF(Vertices[In-Degree], "&gt;= " &amp; F22) - COUNTIF(Vertices[In-Degree], "&gt;=" &amp; F23)</f>
        <v>0</v>
      </c>
      <c r="H22" s="37">
        <f t="shared" si="3"/>
        <v>0</v>
      </c>
      <c r="I22" s="38">
        <f>COUNTIF(Vertices[Out-Degree], "&gt;= " &amp; H22) - COUNTIF(Vertices[Out-Degree], "&gt;=" &amp; H23)</f>
        <v>0</v>
      </c>
      <c r="J22" s="37">
        <f t="shared" si="4"/>
        <v>9792.4726836363661</v>
      </c>
      <c r="K22" s="38">
        <f>COUNTIF(Vertices[Betweenness Centrality], "&gt;= " &amp; J22) - COUNTIF(Vertices[Betweenness Centrality], "&gt;=" &amp; J23)</f>
        <v>2</v>
      </c>
      <c r="L22" s="37">
        <f t="shared" si="5"/>
        <v>0.36381836363636372</v>
      </c>
      <c r="M22" s="38">
        <f>COUNTIF(Vertices[Closeness Centrality], "&gt;= " &amp; L22) - COUNTIF(Vertices[Closeness Centrality], "&gt;=" &amp; L23)</f>
        <v>0</v>
      </c>
      <c r="N22" s="37">
        <f t="shared" si="6"/>
        <v>1.6335999999999996E-2</v>
      </c>
      <c r="O22" s="38">
        <f>COUNTIF(Vertices[Eigenvector Centrality], "&gt;= " &amp; N22) - COUNTIF(Vertices[Eigenvector Centrality], "&gt;=" &amp; N23)</f>
        <v>0</v>
      </c>
      <c r="P22" s="37">
        <f t="shared" si="7"/>
        <v>3.2110007272727259</v>
      </c>
      <c r="Q22" s="38">
        <f>COUNTIF(Vertices[PageRank], "&gt;= " &amp; P22) - COUNTIF(Vertices[PageRank], "&gt;=" &amp; P23)</f>
        <v>3</v>
      </c>
      <c r="R22" s="37">
        <f t="shared" si="8"/>
        <v>0.3636363636363637</v>
      </c>
      <c r="S22" s="43">
        <f>COUNTIF(Vertices[Clustering Coefficient], "&gt;= " &amp; R22) - COUNTIF(Vertices[Clustering Coefficient], "&gt;=" &amp; R23)</f>
        <v>3</v>
      </c>
      <c r="T22" s="37" t="e">
        <f t="shared" ca="1" si="9"/>
        <v>#REF!</v>
      </c>
      <c r="U22" s="38" t="e">
        <f t="shared" ca="1" si="0"/>
        <v>#REF!</v>
      </c>
    </row>
    <row r="23" spans="1:21" x14ac:dyDescent="0.25">
      <c r="A23" s="34" t="s">
        <v>159</v>
      </c>
      <c r="B23" s="34">
        <v>6.2724378513852198E-3</v>
      </c>
      <c r="D23" s="32">
        <f t="shared" si="1"/>
        <v>18.18181818181818</v>
      </c>
      <c r="E23" s="3">
        <f>COUNTIF(Vertices[Degree], "&gt;= " &amp; D23) - COUNTIF(Vertices[Degree], "&gt;=" &amp; D24)</f>
        <v>0</v>
      </c>
      <c r="F23" s="39">
        <f t="shared" si="2"/>
        <v>0</v>
      </c>
      <c r="G23" s="40">
        <f>COUNTIF(Vertices[In-Degree], "&gt;= " &amp; F23) - COUNTIF(Vertices[In-Degree], "&gt;=" &amp; F24)</f>
        <v>0</v>
      </c>
      <c r="H23" s="39">
        <f t="shared" si="3"/>
        <v>0</v>
      </c>
      <c r="I23" s="40">
        <f>COUNTIF(Vertices[Out-Degree], "&gt;= " &amp; H23) - COUNTIF(Vertices[Out-Degree], "&gt;=" &amp; H24)</f>
        <v>0</v>
      </c>
      <c r="J23" s="39">
        <f t="shared" si="4"/>
        <v>10282.096317818185</v>
      </c>
      <c r="K23" s="40">
        <f>COUNTIF(Vertices[Betweenness Centrality], "&gt;= " &amp; J23) - COUNTIF(Vertices[Betweenness Centrality], "&gt;=" &amp; J24)</f>
        <v>2</v>
      </c>
      <c r="L23" s="39">
        <f t="shared" si="5"/>
        <v>0.38199498181818192</v>
      </c>
      <c r="M23" s="40">
        <f>COUNTIF(Vertices[Closeness Centrality], "&gt;= " &amp; L23) - COUNTIF(Vertices[Closeness Centrality], "&gt;=" &amp; L24)</f>
        <v>0</v>
      </c>
      <c r="N23" s="39">
        <f t="shared" si="6"/>
        <v>1.7152799999999996E-2</v>
      </c>
      <c r="O23" s="40">
        <f>COUNTIF(Vertices[Eigenvector Centrality], "&gt;= " &amp; N23) - COUNTIF(Vertices[Eigenvector Centrality], "&gt;=" &amp; N24)</f>
        <v>0</v>
      </c>
      <c r="P23" s="39">
        <f t="shared" si="7"/>
        <v>3.3594381636363622</v>
      </c>
      <c r="Q23" s="40">
        <f>COUNTIF(Vertices[PageRank], "&gt;= " &amp; P23) - COUNTIF(Vertices[PageRank], "&gt;=" &amp; P24)</f>
        <v>2</v>
      </c>
      <c r="R23" s="39">
        <f t="shared" si="8"/>
        <v>0.38181818181818189</v>
      </c>
      <c r="S23" s="44">
        <f>COUNTIF(Vertices[Clustering Coefficient], "&gt;= " &amp; R23) - COUNTIF(Vertices[Clustering Coefficient], "&gt;=" &amp; R24)</f>
        <v>1</v>
      </c>
      <c r="T23" s="39" t="e">
        <f t="shared" ca="1" si="9"/>
        <v>#REF!</v>
      </c>
      <c r="U23" s="40" t="e">
        <f t="shared" ca="1" si="0"/>
        <v>#REF!</v>
      </c>
    </row>
    <row r="24" spans="1:21" x14ac:dyDescent="0.25">
      <c r="A24" s="34" t="s">
        <v>844</v>
      </c>
      <c r="B24" s="34">
        <v>0.26236900000000002</v>
      </c>
      <c r="D24" s="32">
        <f t="shared" si="1"/>
        <v>18.999999999999996</v>
      </c>
      <c r="E24" s="3">
        <f>COUNTIF(Vertices[Degree], "&gt;= " &amp; D24) - COUNTIF(Vertices[Degree], "&gt;=" &amp; D25)</f>
        <v>3</v>
      </c>
      <c r="F24" s="37">
        <f t="shared" si="2"/>
        <v>0</v>
      </c>
      <c r="G24" s="38">
        <f>COUNTIF(Vertices[In-Degree], "&gt;= " &amp; F24) - COUNTIF(Vertices[In-Degree], "&gt;=" &amp; F25)</f>
        <v>0</v>
      </c>
      <c r="H24" s="37">
        <f t="shared" si="3"/>
        <v>0</v>
      </c>
      <c r="I24" s="38">
        <f>COUNTIF(Vertices[Out-Degree], "&gt;= " &amp; H24) - COUNTIF(Vertices[Out-Degree], "&gt;=" &amp; H25)</f>
        <v>0</v>
      </c>
      <c r="J24" s="37">
        <f t="shared" si="4"/>
        <v>10771.719952000003</v>
      </c>
      <c r="K24" s="38">
        <f>COUNTIF(Vertices[Betweenness Centrality], "&gt;= " &amp; J24) - COUNTIF(Vertices[Betweenness Centrality], "&gt;=" &amp; J25)</f>
        <v>1</v>
      </c>
      <c r="L24" s="37">
        <f t="shared" si="5"/>
        <v>0.40017160000000013</v>
      </c>
      <c r="M24" s="38">
        <f>COUNTIF(Vertices[Closeness Centrality], "&gt;= " &amp; L24) - COUNTIF(Vertices[Closeness Centrality], "&gt;=" &amp; L25)</f>
        <v>0</v>
      </c>
      <c r="N24" s="37">
        <f t="shared" si="6"/>
        <v>1.7969599999999995E-2</v>
      </c>
      <c r="O24" s="38">
        <f>COUNTIF(Vertices[Eigenvector Centrality], "&gt;= " &amp; N24) - COUNTIF(Vertices[Eigenvector Centrality], "&gt;=" &amp; N25)</f>
        <v>0</v>
      </c>
      <c r="P24" s="37">
        <f t="shared" si="7"/>
        <v>3.5078755999999984</v>
      </c>
      <c r="Q24" s="38">
        <f>COUNTIF(Vertices[PageRank], "&gt;= " &amp; P24) - COUNTIF(Vertices[PageRank], "&gt;=" &amp; P25)</f>
        <v>2</v>
      </c>
      <c r="R24" s="37">
        <f t="shared" si="8"/>
        <v>0.40000000000000008</v>
      </c>
      <c r="S24" s="43">
        <f>COUNTIF(Vertices[Clustering Coefficient], "&gt;= " &amp; R24) - COUNTIF(Vertices[Clustering Coefficient], "&gt;=" &amp; R25)</f>
        <v>11</v>
      </c>
      <c r="T24" s="37" t="e">
        <f t="shared" ca="1" si="9"/>
        <v>#REF!</v>
      </c>
      <c r="U24" s="38" t="e">
        <f t="shared" ca="1" si="0"/>
        <v>#REF!</v>
      </c>
    </row>
    <row r="25" spans="1:21" x14ac:dyDescent="0.25">
      <c r="A25" s="85"/>
      <c r="B25" s="85"/>
      <c r="D25" s="32">
        <f t="shared" si="1"/>
        <v>19.818181818181813</v>
      </c>
      <c r="E25" s="3">
        <f>COUNTIF(Vertices[Degree], "&gt;= " &amp; D25) - COUNTIF(Vertices[Degree], "&gt;=" &amp; D26)</f>
        <v>1</v>
      </c>
      <c r="F25" s="39">
        <f t="shared" si="2"/>
        <v>0</v>
      </c>
      <c r="G25" s="40">
        <f>COUNTIF(Vertices[In-Degree], "&gt;= " &amp; F25) - COUNTIF(Vertices[In-Degree], "&gt;=" &amp; F26)</f>
        <v>0</v>
      </c>
      <c r="H25" s="39">
        <f t="shared" si="3"/>
        <v>0</v>
      </c>
      <c r="I25" s="40">
        <f>COUNTIF(Vertices[Out-Degree], "&gt;= " &amp; H25) - COUNTIF(Vertices[Out-Degree], "&gt;=" &amp; H26)</f>
        <v>0</v>
      </c>
      <c r="J25" s="39">
        <f t="shared" si="4"/>
        <v>11261.343586181822</v>
      </c>
      <c r="K25" s="40">
        <f>COUNTIF(Vertices[Betweenness Centrality], "&gt;= " &amp; J25) - COUNTIF(Vertices[Betweenness Centrality], "&gt;=" &amp; J26)</f>
        <v>0</v>
      </c>
      <c r="L25" s="39">
        <f t="shared" si="5"/>
        <v>0.41834821818181833</v>
      </c>
      <c r="M25" s="40">
        <f>COUNTIF(Vertices[Closeness Centrality], "&gt;= " &amp; L25) - COUNTIF(Vertices[Closeness Centrality], "&gt;=" &amp; L26)</f>
        <v>0</v>
      </c>
      <c r="N25" s="39">
        <f t="shared" si="6"/>
        <v>1.8786399999999995E-2</v>
      </c>
      <c r="O25" s="40">
        <f>COUNTIF(Vertices[Eigenvector Centrality], "&gt;= " &amp; N25) - COUNTIF(Vertices[Eigenvector Centrality], "&gt;=" &amp; N26)</f>
        <v>0</v>
      </c>
      <c r="P25" s="39">
        <f t="shared" si="7"/>
        <v>3.6563130363636347</v>
      </c>
      <c r="Q25" s="40">
        <f>COUNTIF(Vertices[PageRank], "&gt;= " &amp; P25) - COUNTIF(Vertices[PageRank], "&gt;=" &amp; P26)</f>
        <v>2</v>
      </c>
      <c r="R25" s="39">
        <f t="shared" si="8"/>
        <v>0.41818181818181827</v>
      </c>
      <c r="S25" s="44">
        <f>COUNTIF(Vertices[Clustering Coefficient], "&gt;= " &amp; R25) - COUNTIF(Vertices[Clustering Coefficient], "&gt;=" &amp; R26)</f>
        <v>2</v>
      </c>
      <c r="T25" s="39" t="e">
        <f t="shared" ca="1" si="9"/>
        <v>#REF!</v>
      </c>
      <c r="U25" s="40" t="e">
        <f t="shared" ca="1" si="0"/>
        <v>#REF!</v>
      </c>
    </row>
    <row r="26" spans="1:21" x14ac:dyDescent="0.25">
      <c r="A26" s="34" t="s">
        <v>845</v>
      </c>
      <c r="B26" s="34" t="s">
        <v>847</v>
      </c>
      <c r="D26" s="32">
        <f t="shared" si="1"/>
        <v>20.63636363636363</v>
      </c>
      <c r="E26" s="3">
        <f>COUNTIF(Vertices[Degree], "&gt;= " &amp; D26) - COUNTIF(Vertices[Degree], "&gt;=" &amp; D28)</f>
        <v>1</v>
      </c>
      <c r="F26" s="37">
        <f t="shared" si="2"/>
        <v>0</v>
      </c>
      <c r="G26" s="38">
        <f>COUNTIF(Vertices[In-Degree], "&gt;= " &amp; F26) - COUNTIF(Vertices[In-Degree], "&gt;=" &amp; F28)</f>
        <v>0</v>
      </c>
      <c r="H26" s="37">
        <f t="shared" si="3"/>
        <v>0</v>
      </c>
      <c r="I26" s="38">
        <f>COUNTIF(Vertices[Out-Degree], "&gt;= " &amp; H26) - COUNTIF(Vertices[Out-Degree], "&gt;=" &amp; H28)</f>
        <v>0</v>
      </c>
      <c r="J26" s="37">
        <f t="shared" si="4"/>
        <v>11750.96722036364</v>
      </c>
      <c r="K26" s="38">
        <f>COUNTIF(Vertices[Betweenness Centrality], "&gt;= " &amp; J26) - COUNTIF(Vertices[Betweenness Centrality], "&gt;=" &amp; J28)</f>
        <v>1</v>
      </c>
      <c r="L26" s="37">
        <f t="shared" si="5"/>
        <v>0.43652483636363654</v>
      </c>
      <c r="M26" s="38">
        <f>COUNTIF(Vertices[Closeness Centrality], "&gt;= " &amp; L26) - COUNTIF(Vertices[Closeness Centrality], "&gt;=" &amp; L28)</f>
        <v>0</v>
      </c>
      <c r="N26" s="37">
        <f t="shared" si="6"/>
        <v>1.9603199999999994E-2</v>
      </c>
      <c r="O26" s="38">
        <f>COUNTIF(Vertices[Eigenvector Centrality], "&gt;= " &amp; N26) - COUNTIF(Vertices[Eigenvector Centrality], "&gt;=" &amp; N28)</f>
        <v>0</v>
      </c>
      <c r="P26" s="37">
        <f t="shared" si="7"/>
        <v>3.804750472727271</v>
      </c>
      <c r="Q26" s="38">
        <f>COUNTIF(Vertices[PageRank], "&gt;= " &amp; P26) - COUNTIF(Vertices[PageRank], "&gt;=" &amp; P28)</f>
        <v>2</v>
      </c>
      <c r="R26" s="37">
        <f t="shared" si="8"/>
        <v>0.43636363636363645</v>
      </c>
      <c r="S26" s="43">
        <f>COUNTIF(Vertices[Clustering Coefficient], "&gt;= " &amp; R26) - COUNTIF(Vertices[Clustering Coefficient], "&gt;=" &amp; R28)</f>
        <v>0</v>
      </c>
      <c r="T26" s="37" t="e">
        <f t="shared" ca="1" si="9"/>
        <v>#REF!</v>
      </c>
      <c r="U26" s="38" t="e">
        <f ca="1">COUNTIF(INDIRECT(DynamicFilterSourceColumnRange), "&gt;= " &amp; T26) - COUNTIF(INDIRECT(DynamicFilterSourceColumnRange), "&gt;=" &amp; T28)</f>
        <v>#REF!</v>
      </c>
    </row>
    <row r="27" spans="1:21" x14ac:dyDescent="0.25">
      <c r="D27" s="32"/>
      <c r="E27" s="3">
        <f>COUNTIF(Vertices[Degree], "&gt;= " &amp; D27) - COUNTIF(Vertices[Degree], "&gt;=" &amp; D28)</f>
        <v>-10</v>
      </c>
      <c r="F27" s="73"/>
      <c r="G27" s="74">
        <f>COUNTIF(Vertices[In-Degree], "&gt;= " &amp; F27) - COUNTIF(Vertices[In-Degree], "&gt;=" &amp; F28)</f>
        <v>0</v>
      </c>
      <c r="H27" s="73"/>
      <c r="I27" s="74">
        <f>COUNTIF(Vertices[Out-Degree], "&gt;= " &amp; H27) - COUNTIF(Vertices[Out-Degree], "&gt;=" &amp; H28)</f>
        <v>0</v>
      </c>
      <c r="J27" s="73"/>
      <c r="K27" s="74">
        <f>COUNTIF(Vertices[Betweenness Centrality], "&gt;= " &amp; J27) - COUNTIF(Vertices[Betweenness Centrality], "&gt;=" &amp; J28)</f>
        <v>-2</v>
      </c>
      <c r="L27" s="73"/>
      <c r="M27" s="74">
        <f>COUNTIF(Vertices[Closeness Centrality], "&gt;= " &amp; L27) - COUNTIF(Vertices[Closeness Centrality], "&gt;=" &amp; L28)</f>
        <v>-107</v>
      </c>
      <c r="N27" s="73"/>
      <c r="O27" s="74">
        <f>COUNTIF(Vertices[Eigenvector Centrality], "&gt;= " &amp; N27) - COUNTIF(Vertices[Eigenvector Centrality], "&gt;=" &amp; N28)</f>
        <v>-16</v>
      </c>
      <c r="P27" s="73"/>
      <c r="Q27" s="74">
        <f>COUNTIF(Vertices[Eigenvector Centrality], "&gt;= " &amp; P27) - COUNTIF(Vertices[Eigenvector Centrality], "&gt;=" &amp; P28)</f>
        <v>0</v>
      </c>
      <c r="R27" s="73"/>
      <c r="S27" s="75">
        <f>COUNTIF(Vertices[Clustering Coefficient], "&gt;= " &amp; R27) - COUNTIF(Vertices[Clustering Coefficient], "&gt;=" &amp; R28)</f>
        <v>-344</v>
      </c>
      <c r="T27" s="73"/>
      <c r="U27" s="74">
        <f ca="1">COUNTIF(Vertices[Clustering Coefficient], "&gt;= " &amp; T27) - COUNTIF(Vertices[Clustering Coefficient], "&gt;=" &amp; T28)</f>
        <v>0</v>
      </c>
    </row>
    <row r="28" spans="1:21" x14ac:dyDescent="0.25">
      <c r="D28" s="32">
        <f>D26+($D$57-$D$2)/BinDivisor</f>
        <v>21.454545454545446</v>
      </c>
      <c r="E28" s="3">
        <f>COUNTIF(Vertices[Degree], "&gt;= " &amp; D28) - COUNTIF(Vertices[Degree], "&gt;=" &amp; D40)</f>
        <v>2</v>
      </c>
      <c r="F28" s="39">
        <f>F26+($F$57-$F$2)/BinDivisor</f>
        <v>0</v>
      </c>
      <c r="G28" s="40">
        <f>COUNTIF(Vertices[In-Degree], "&gt;= " &amp; F28) - COUNTIF(Vertices[In-Degree], "&gt;=" &amp; F40)</f>
        <v>0</v>
      </c>
      <c r="H28" s="39">
        <f>H26+($H$57-$H$2)/BinDivisor</f>
        <v>0</v>
      </c>
      <c r="I28" s="40">
        <f>COUNTIF(Vertices[Out-Degree], "&gt;= " &amp; H28) - COUNTIF(Vertices[Out-Degree], "&gt;=" &amp; H40)</f>
        <v>0</v>
      </c>
      <c r="J28" s="39">
        <f>J26+($J$57-$J$2)/BinDivisor</f>
        <v>12240.590854545459</v>
      </c>
      <c r="K28" s="40">
        <f>COUNTIF(Vertices[Betweenness Centrality], "&gt;= " &amp; J28) - COUNTIF(Vertices[Betweenness Centrality], "&gt;=" &amp; J40)</f>
        <v>0</v>
      </c>
      <c r="L28" s="39">
        <f>L26+($L$57-$L$2)/BinDivisor</f>
        <v>0.45470145454545474</v>
      </c>
      <c r="M28" s="40">
        <f>COUNTIF(Vertices[Closeness Centrality], "&gt;= " &amp; L28) - COUNTIF(Vertices[Closeness Centrality], "&gt;=" &amp; L40)</f>
        <v>0</v>
      </c>
      <c r="N28" s="39">
        <f>N26+($N$57-$N$2)/BinDivisor</f>
        <v>2.0419999999999994E-2</v>
      </c>
      <c r="O28" s="40">
        <f>COUNTIF(Vertices[Eigenvector Centrality], "&gt;= " &amp; N28) - COUNTIF(Vertices[Eigenvector Centrality], "&gt;=" &amp; N40)</f>
        <v>0</v>
      </c>
      <c r="P28" s="39">
        <f>P26+($P$57-$P$2)/BinDivisor</f>
        <v>3.9531879090909072</v>
      </c>
      <c r="Q28" s="40">
        <f>COUNTIF(Vertices[PageRank], "&gt;= " &amp; P28) - COUNTIF(Vertices[PageRank], "&gt;=" &amp; P40)</f>
        <v>1</v>
      </c>
      <c r="R28" s="39">
        <f>R26+($R$57-$R$2)/BinDivisor</f>
        <v>0.45454545454545464</v>
      </c>
      <c r="S28" s="44">
        <f>COUNTIF(Vertices[Clustering Coefficient], "&gt;= " &amp; R28) - COUNTIF(Vertices[Clustering Coefficient], "&gt;=" &amp; R40)</f>
        <v>1</v>
      </c>
      <c r="T28" s="39" t="e">
        <f ca="1">T26+($T$57-$T$2)/BinDivisor</f>
        <v>#REF!</v>
      </c>
      <c r="U28" s="40" t="e">
        <f ca="1">COUNTIF(INDIRECT(DynamicFilterSourceColumnRange), "&gt;= " &amp; T28) - COUNTIF(INDIRECT(DynamicFilterSourceColumnRange), "&gt;=" &amp; T40)</f>
        <v>#REF!</v>
      </c>
    </row>
    <row r="29" spans="1:21" x14ac:dyDescent="0.25">
      <c r="D29" s="32"/>
      <c r="E29" s="3">
        <f>COUNTIF(Vertices[Degree], "&gt;= " &amp; D29) - COUNTIF(Vertices[Degree], "&gt;=" &amp; D30)</f>
        <v>0</v>
      </c>
      <c r="F29" s="73"/>
      <c r="G29" s="74">
        <f>COUNTIF(Vertices[In-Degree], "&gt;= " &amp; F29) - COUNTIF(Vertices[In-Degree], "&gt;=" &amp; F30)</f>
        <v>0</v>
      </c>
      <c r="H29" s="73"/>
      <c r="I29" s="74">
        <f>COUNTIF(Vertices[Out-Degree], "&gt;= " &amp; H29) - COUNTIF(Vertices[Out-Degree], "&gt;=" &amp; H30)</f>
        <v>0</v>
      </c>
      <c r="J29" s="73"/>
      <c r="K29" s="74">
        <f>COUNTIF(Vertices[Betweenness Centrality], "&gt;= " &amp; J29) - COUNTIF(Vertices[Betweenness Centrality], "&gt;=" &amp; J30)</f>
        <v>0</v>
      </c>
      <c r="L29" s="73"/>
      <c r="M29" s="74">
        <f>COUNTIF(Vertices[Closeness Centrality], "&gt;= " &amp; L29) - COUNTIF(Vertices[Closeness Centrality], "&gt;=" &amp; L30)</f>
        <v>0</v>
      </c>
      <c r="N29" s="73"/>
      <c r="O29" s="74">
        <f>COUNTIF(Vertices[Eigenvector Centrality], "&gt;= " &amp; N29) - COUNTIF(Vertices[Eigenvector Centrality], "&gt;=" &amp; N30)</f>
        <v>0</v>
      </c>
      <c r="P29" s="73"/>
      <c r="Q29" s="74">
        <f>COUNTIF(Vertices[Eigenvector Centrality], "&gt;= " &amp; P29) - COUNTIF(Vertices[Eigenvector Centrality], "&gt;=" &amp; P30)</f>
        <v>0</v>
      </c>
      <c r="R29" s="73"/>
      <c r="S29" s="75">
        <f>COUNTIF(Vertices[Clustering Coefficient], "&gt;= " &amp; R29) - COUNTIF(Vertices[Clustering Coefficient], "&gt;=" &amp; R30)</f>
        <v>0</v>
      </c>
      <c r="T29" s="73"/>
      <c r="U29" s="74">
        <f>COUNTIF(Vertices[Clustering Coefficient], "&gt;= " &amp; T29) - COUNTIF(Vertices[Clustering Coefficient], "&gt;=" &amp; T30)</f>
        <v>0</v>
      </c>
    </row>
    <row r="30" spans="1:21" x14ac:dyDescent="0.25">
      <c r="D30" s="32"/>
      <c r="E30" s="3">
        <f>COUNTIF(Vertices[Degree], "&gt;= " &amp; D30) - COUNTIF(Vertices[Degree], "&gt;=" &amp; D31)</f>
        <v>0</v>
      </c>
      <c r="F30" s="73"/>
      <c r="G30" s="74">
        <f>COUNTIF(Vertices[In-Degree], "&gt;= " &amp; F30) - COUNTIF(Vertices[In-Degree], "&gt;=" &amp; F31)</f>
        <v>0</v>
      </c>
      <c r="H30" s="73"/>
      <c r="I30" s="74">
        <f>COUNTIF(Vertices[Out-Degree], "&gt;= " &amp; H30) - COUNTIF(Vertices[Out-Degree], "&gt;=" &amp; H31)</f>
        <v>0</v>
      </c>
      <c r="J30" s="73"/>
      <c r="K30" s="74">
        <f>COUNTIF(Vertices[Betweenness Centrality], "&gt;= " &amp; J30) - COUNTIF(Vertices[Betweenness Centrality], "&gt;=" &amp; J31)</f>
        <v>0</v>
      </c>
      <c r="L30" s="73"/>
      <c r="M30" s="74">
        <f>COUNTIF(Vertices[Closeness Centrality], "&gt;= " &amp; L30) - COUNTIF(Vertices[Closeness Centrality], "&gt;=" &amp; L31)</f>
        <v>0</v>
      </c>
      <c r="N30" s="73"/>
      <c r="O30" s="74">
        <f>COUNTIF(Vertices[Eigenvector Centrality], "&gt;= " &amp; N30) - COUNTIF(Vertices[Eigenvector Centrality], "&gt;=" &amp; N31)</f>
        <v>0</v>
      </c>
      <c r="P30" s="73"/>
      <c r="Q30" s="74">
        <f>COUNTIF(Vertices[Eigenvector Centrality], "&gt;= " &amp; P30) - COUNTIF(Vertices[Eigenvector Centrality], "&gt;=" &amp; P31)</f>
        <v>0</v>
      </c>
      <c r="R30" s="73"/>
      <c r="S30" s="75">
        <f>COUNTIF(Vertices[Clustering Coefficient], "&gt;= " &amp; R30) - COUNTIF(Vertices[Clustering Coefficient], "&gt;=" &amp; R31)</f>
        <v>0</v>
      </c>
      <c r="T30" s="73"/>
      <c r="U30" s="74">
        <f>COUNTIF(Vertices[Clustering Coefficient], "&gt;= " &amp; T30) - COUNTIF(Vertices[Clustering Coefficient], "&gt;=" &amp; T31)</f>
        <v>0</v>
      </c>
    </row>
    <row r="31" spans="1:21" x14ac:dyDescent="0.25">
      <c r="D31" s="32"/>
      <c r="E31" s="3">
        <f>COUNTIF(Vertices[Degree], "&gt;= " &amp; D31) - COUNTIF(Vertices[Degree], "&gt;=" &amp; D32)</f>
        <v>0</v>
      </c>
      <c r="F31" s="73"/>
      <c r="G31" s="74">
        <f>COUNTIF(Vertices[In-Degree], "&gt;= " &amp; F31) - COUNTIF(Vertices[In-Degree], "&gt;=" &amp; F32)</f>
        <v>0</v>
      </c>
      <c r="H31" s="73"/>
      <c r="I31" s="74">
        <f>COUNTIF(Vertices[Out-Degree], "&gt;= " &amp; H31) - COUNTIF(Vertices[Out-Degree], "&gt;=" &amp; H32)</f>
        <v>0</v>
      </c>
      <c r="J31" s="73"/>
      <c r="K31" s="74">
        <f>COUNTIF(Vertices[Betweenness Centrality], "&gt;= " &amp; J31) - COUNTIF(Vertices[Betweenness Centrality], "&gt;=" &amp; J32)</f>
        <v>0</v>
      </c>
      <c r="L31" s="73"/>
      <c r="M31" s="74">
        <f>COUNTIF(Vertices[Closeness Centrality], "&gt;= " &amp; L31) - COUNTIF(Vertices[Closeness Centrality], "&gt;=" &amp; L32)</f>
        <v>0</v>
      </c>
      <c r="N31" s="73"/>
      <c r="O31" s="74">
        <f>COUNTIF(Vertices[Eigenvector Centrality], "&gt;= " &amp; N31) - COUNTIF(Vertices[Eigenvector Centrality], "&gt;=" &amp; N32)</f>
        <v>0</v>
      </c>
      <c r="P31" s="73"/>
      <c r="Q31" s="74">
        <f>COUNTIF(Vertices[Eigenvector Centrality], "&gt;= " &amp; P31) - COUNTIF(Vertices[Eigenvector Centrality], "&gt;=" &amp; P32)</f>
        <v>0</v>
      </c>
      <c r="R31" s="73"/>
      <c r="S31" s="75">
        <f>COUNTIF(Vertices[Clustering Coefficient], "&gt;= " &amp; R31) - COUNTIF(Vertices[Clustering Coefficient], "&gt;=" &amp; R32)</f>
        <v>0</v>
      </c>
      <c r="T31" s="73"/>
      <c r="U31" s="74">
        <f>COUNTIF(Vertices[Clustering Coefficient], "&gt;= " &amp; T31) - COUNTIF(Vertices[Clustering Coefficient], "&gt;=" &amp; T32)</f>
        <v>0</v>
      </c>
    </row>
    <row r="32" spans="1:21" x14ac:dyDescent="0.25">
      <c r="D32" s="32"/>
      <c r="E32" s="3">
        <f>COUNTIF(Vertices[Degree], "&gt;= " &amp; D32) - COUNTIF(Vertices[Degree], "&gt;=" &amp; D33)</f>
        <v>0</v>
      </c>
      <c r="F32" s="73"/>
      <c r="G32" s="74">
        <f>COUNTIF(Vertices[In-Degree], "&gt;= " &amp; F32) - COUNTIF(Vertices[In-Degree], "&gt;=" &amp; F33)</f>
        <v>0</v>
      </c>
      <c r="H32" s="73"/>
      <c r="I32" s="74">
        <f>COUNTIF(Vertices[Out-Degree], "&gt;= " &amp; H32) - COUNTIF(Vertices[Out-Degree], "&gt;=" &amp; H33)</f>
        <v>0</v>
      </c>
      <c r="J32" s="73"/>
      <c r="K32" s="74">
        <f>COUNTIF(Vertices[Betweenness Centrality], "&gt;= " &amp; J32) - COUNTIF(Vertices[Betweenness Centrality], "&gt;=" &amp; J33)</f>
        <v>0</v>
      </c>
      <c r="L32" s="73"/>
      <c r="M32" s="74">
        <f>COUNTIF(Vertices[Closeness Centrality], "&gt;= " &amp; L32) - COUNTIF(Vertices[Closeness Centrality], "&gt;=" &amp; L33)</f>
        <v>0</v>
      </c>
      <c r="N32" s="73"/>
      <c r="O32" s="74">
        <f>COUNTIF(Vertices[Eigenvector Centrality], "&gt;= " &amp; N32) - COUNTIF(Vertices[Eigenvector Centrality], "&gt;=" &amp; N33)</f>
        <v>0</v>
      </c>
      <c r="P32" s="73"/>
      <c r="Q32" s="74">
        <f>COUNTIF(Vertices[Eigenvector Centrality], "&gt;= " &amp; P32) - COUNTIF(Vertices[Eigenvector Centrality], "&gt;=" &amp; P33)</f>
        <v>0</v>
      </c>
      <c r="R32" s="73"/>
      <c r="S32" s="75">
        <f>COUNTIF(Vertices[Clustering Coefficient], "&gt;= " &amp; R32) - COUNTIF(Vertices[Clustering Coefficient], "&gt;=" &amp; R33)</f>
        <v>0</v>
      </c>
      <c r="T32" s="73"/>
      <c r="U32" s="74">
        <f>COUNTIF(Vertices[Clustering Coefficient], "&gt;= " &amp; T32) - COUNTIF(Vertices[Clustering Coefficient], "&gt;=" &amp; T33)</f>
        <v>0</v>
      </c>
    </row>
    <row r="33" spans="1:21" x14ac:dyDescent="0.25">
      <c r="D33" s="32"/>
      <c r="E33" s="3">
        <f>COUNTIF(Vertices[Degree], "&gt;= " &amp; D33) - COUNTIF(Vertices[Degree], "&gt;=" &amp; D38)</f>
        <v>0</v>
      </c>
      <c r="F33" s="73"/>
      <c r="G33" s="74">
        <f>COUNTIF(Vertices[In-Degree], "&gt;= " &amp; F33) - COUNTIF(Vertices[In-Degree], "&gt;=" &amp; F38)</f>
        <v>0</v>
      </c>
      <c r="H33" s="73"/>
      <c r="I33" s="74">
        <f>COUNTIF(Vertices[Out-Degree], "&gt;= " &amp; H33) - COUNTIF(Vertices[Out-Degree], "&gt;=" &amp; H38)</f>
        <v>0</v>
      </c>
      <c r="J33" s="73"/>
      <c r="K33" s="74">
        <f>COUNTIF(Vertices[Betweenness Centrality], "&gt;= " &amp; J33) - COUNTIF(Vertices[Betweenness Centrality], "&gt;=" &amp; J38)</f>
        <v>0</v>
      </c>
      <c r="L33" s="73"/>
      <c r="M33" s="74">
        <f>COUNTIF(Vertices[Closeness Centrality], "&gt;= " &amp; L33) - COUNTIF(Vertices[Closeness Centrality], "&gt;=" &amp; L38)</f>
        <v>0</v>
      </c>
      <c r="N33" s="73"/>
      <c r="O33" s="74">
        <f>COUNTIF(Vertices[Eigenvector Centrality], "&gt;= " &amp; N33) - COUNTIF(Vertices[Eigenvector Centrality], "&gt;=" &amp; N38)</f>
        <v>0</v>
      </c>
      <c r="P33" s="73"/>
      <c r="Q33" s="74">
        <f>COUNTIF(Vertices[Eigenvector Centrality], "&gt;= " &amp; P33) - COUNTIF(Vertices[Eigenvector Centrality], "&gt;=" &amp; P38)</f>
        <v>0</v>
      </c>
      <c r="R33" s="73"/>
      <c r="S33" s="75">
        <f>COUNTIF(Vertices[Clustering Coefficient], "&gt;= " &amp; R33) - COUNTIF(Vertices[Clustering Coefficient], "&gt;=" &amp; R38)</f>
        <v>0</v>
      </c>
      <c r="T33" s="73"/>
      <c r="U33" s="74">
        <f>COUNTIF(Vertices[Clustering Coefficient], "&gt;= " &amp; T33) - COUNTIF(Vertices[Clustering Coefficient], "&gt;=" &amp; T38)</f>
        <v>0</v>
      </c>
    </row>
    <row r="34" spans="1:21" x14ac:dyDescent="0.25">
      <c r="D34" s="32"/>
      <c r="E34" s="3">
        <f>COUNTIF(Vertices[Degree], "&gt;= " &amp; D34) - COUNTIF(Vertices[Degree], "&gt;=" &amp; D35)</f>
        <v>0</v>
      </c>
      <c r="F34" s="73"/>
      <c r="G34" s="74">
        <f>COUNTIF(Vertices[In-Degree], "&gt;= " &amp; F34) - COUNTIF(Vertices[In-Degree], "&gt;=" &amp; F35)</f>
        <v>0</v>
      </c>
      <c r="H34" s="73"/>
      <c r="I34" s="74">
        <f>COUNTIF(Vertices[Out-Degree], "&gt;= " &amp; H34) - COUNTIF(Vertices[Out-Degree], "&gt;=" &amp; H35)</f>
        <v>0</v>
      </c>
      <c r="J34" s="73"/>
      <c r="K34" s="74">
        <f>COUNTIF(Vertices[Betweenness Centrality], "&gt;= " &amp; J34) - COUNTIF(Vertices[Betweenness Centrality], "&gt;=" &amp; J35)</f>
        <v>0</v>
      </c>
      <c r="L34" s="73"/>
      <c r="M34" s="74">
        <f>COUNTIF(Vertices[Closeness Centrality], "&gt;= " &amp; L34) - COUNTIF(Vertices[Closeness Centrality], "&gt;=" &amp; L35)</f>
        <v>0</v>
      </c>
      <c r="N34" s="73"/>
      <c r="O34" s="74">
        <f>COUNTIF(Vertices[Eigenvector Centrality], "&gt;= " &amp; N34) - COUNTIF(Vertices[Eigenvector Centrality], "&gt;=" &amp; N35)</f>
        <v>0</v>
      </c>
      <c r="P34" s="73"/>
      <c r="Q34" s="74">
        <f>COUNTIF(Vertices[Eigenvector Centrality], "&gt;= " &amp; P34) - COUNTIF(Vertices[Eigenvector Centrality], "&gt;=" &amp; P35)</f>
        <v>0</v>
      </c>
      <c r="R34" s="73"/>
      <c r="S34" s="75">
        <f>COUNTIF(Vertices[Clustering Coefficient], "&gt;= " &amp; R34) - COUNTIF(Vertices[Clustering Coefficient], "&gt;=" &amp; R35)</f>
        <v>0</v>
      </c>
      <c r="T34" s="73"/>
      <c r="U34" s="74">
        <f>COUNTIF(Vertices[Clustering Coefficient], "&gt;= " &amp; T34) - COUNTIF(Vertices[Clustering Coefficient], "&gt;=" &amp; T35)</f>
        <v>0</v>
      </c>
    </row>
    <row r="35" spans="1:21" x14ac:dyDescent="0.25">
      <c r="D35" s="32"/>
      <c r="E35" s="3">
        <f>COUNTIF(Vertices[Degree], "&gt;= " &amp; D35) - COUNTIF(Vertices[Degree], "&gt;=" &amp; D36)</f>
        <v>0</v>
      </c>
      <c r="F35" s="73"/>
      <c r="G35" s="74">
        <f>COUNTIF(Vertices[In-Degree], "&gt;= " &amp; F35) - COUNTIF(Vertices[In-Degree], "&gt;=" &amp; F36)</f>
        <v>0</v>
      </c>
      <c r="H35" s="73"/>
      <c r="I35" s="74">
        <f>COUNTIF(Vertices[Out-Degree], "&gt;= " &amp; H35) - COUNTIF(Vertices[Out-Degree], "&gt;=" &amp; H36)</f>
        <v>0</v>
      </c>
      <c r="J35" s="73"/>
      <c r="K35" s="74">
        <f>COUNTIF(Vertices[Betweenness Centrality], "&gt;= " &amp; J35) - COUNTIF(Vertices[Betweenness Centrality], "&gt;=" &amp; J36)</f>
        <v>0</v>
      </c>
      <c r="L35" s="73"/>
      <c r="M35" s="74">
        <f>COUNTIF(Vertices[Closeness Centrality], "&gt;= " &amp; L35) - COUNTIF(Vertices[Closeness Centrality], "&gt;=" &amp; L36)</f>
        <v>0</v>
      </c>
      <c r="N35" s="73"/>
      <c r="O35" s="74">
        <f>COUNTIF(Vertices[Eigenvector Centrality], "&gt;= " &amp; N35) - COUNTIF(Vertices[Eigenvector Centrality], "&gt;=" &amp; N36)</f>
        <v>0</v>
      </c>
      <c r="P35" s="73"/>
      <c r="Q35" s="74">
        <f>COUNTIF(Vertices[Eigenvector Centrality], "&gt;= " &amp; P35) - COUNTIF(Vertices[Eigenvector Centrality], "&gt;=" &amp; P36)</f>
        <v>0</v>
      </c>
      <c r="R35" s="73"/>
      <c r="S35" s="75">
        <f>COUNTIF(Vertices[Clustering Coefficient], "&gt;= " &amp; R35) - COUNTIF(Vertices[Clustering Coefficient], "&gt;=" &amp; R36)</f>
        <v>0</v>
      </c>
      <c r="T35" s="73"/>
      <c r="U35" s="74">
        <f>COUNTIF(Vertices[Clustering Coefficient], "&gt;= " &amp; T35) - COUNTIF(Vertices[Clustering Coefficient], "&gt;=" &amp; T36)</f>
        <v>0</v>
      </c>
    </row>
    <row r="36" spans="1:21" x14ac:dyDescent="0.25">
      <c r="D36" s="32"/>
      <c r="E36" s="3">
        <f>COUNTIF(Vertices[Degree], "&gt;= " &amp; D36) - COUNTIF(Vertices[Degree], "&gt;=" &amp; D37)</f>
        <v>0</v>
      </c>
      <c r="F36" s="73"/>
      <c r="G36" s="74">
        <f>COUNTIF(Vertices[In-Degree], "&gt;= " &amp; F36) - COUNTIF(Vertices[In-Degree], "&gt;=" &amp; F37)</f>
        <v>0</v>
      </c>
      <c r="H36" s="73"/>
      <c r="I36" s="74">
        <f>COUNTIF(Vertices[Out-Degree], "&gt;= " &amp; H36) - COUNTIF(Vertices[Out-Degree], "&gt;=" &amp; H37)</f>
        <v>0</v>
      </c>
      <c r="J36" s="73"/>
      <c r="K36" s="74">
        <f>COUNTIF(Vertices[Betweenness Centrality], "&gt;= " &amp; J36) - COUNTIF(Vertices[Betweenness Centrality], "&gt;=" &amp; J37)</f>
        <v>0</v>
      </c>
      <c r="L36" s="73"/>
      <c r="M36" s="74">
        <f>COUNTIF(Vertices[Closeness Centrality], "&gt;= " &amp; L36) - COUNTIF(Vertices[Closeness Centrality], "&gt;=" &amp; L37)</f>
        <v>0</v>
      </c>
      <c r="N36" s="73"/>
      <c r="O36" s="74">
        <f>COUNTIF(Vertices[Eigenvector Centrality], "&gt;= " &amp; N36) - COUNTIF(Vertices[Eigenvector Centrality], "&gt;=" &amp; N37)</f>
        <v>0</v>
      </c>
      <c r="P36" s="73"/>
      <c r="Q36" s="74">
        <f>COUNTIF(Vertices[Eigenvector Centrality], "&gt;= " &amp; P36) - COUNTIF(Vertices[Eigenvector Centrality], "&gt;=" &amp; P37)</f>
        <v>0</v>
      </c>
      <c r="R36" s="73"/>
      <c r="S36" s="75">
        <f>COUNTIF(Vertices[Clustering Coefficient], "&gt;= " &amp; R36) - COUNTIF(Vertices[Clustering Coefficient], "&gt;=" &amp; R37)</f>
        <v>0</v>
      </c>
      <c r="T36" s="73"/>
      <c r="U36" s="74">
        <f>COUNTIF(Vertices[Clustering Coefficient], "&gt;= " &amp; T36) - COUNTIF(Vertices[Clustering Coefficient], "&gt;=" &amp; T37)</f>
        <v>0</v>
      </c>
    </row>
    <row r="37" spans="1:21" x14ac:dyDescent="0.25">
      <c r="D37" s="32"/>
      <c r="E37" s="3">
        <f>COUNTIF(Vertices[Degree], "&gt;= " &amp; D37) - COUNTIF(Vertices[Degree], "&gt;=" &amp; D38)</f>
        <v>0</v>
      </c>
      <c r="F37" s="73"/>
      <c r="G37" s="74">
        <f>COUNTIF(Vertices[In-Degree], "&gt;= " &amp; F37) - COUNTIF(Vertices[In-Degree], "&gt;=" &amp; F38)</f>
        <v>0</v>
      </c>
      <c r="H37" s="73"/>
      <c r="I37" s="74">
        <f>COUNTIF(Vertices[Out-Degree], "&gt;= " &amp; H37) - COUNTIF(Vertices[Out-Degree], "&gt;=" &amp; H38)</f>
        <v>0</v>
      </c>
      <c r="J37" s="73"/>
      <c r="K37" s="74">
        <f>COUNTIF(Vertices[Betweenness Centrality], "&gt;= " &amp; J37) - COUNTIF(Vertices[Betweenness Centrality], "&gt;=" &amp; J38)</f>
        <v>0</v>
      </c>
      <c r="L37" s="73"/>
      <c r="M37" s="74">
        <f>COUNTIF(Vertices[Closeness Centrality], "&gt;= " &amp; L37) - COUNTIF(Vertices[Closeness Centrality], "&gt;=" &amp; L38)</f>
        <v>0</v>
      </c>
      <c r="N37" s="73"/>
      <c r="O37" s="74">
        <f>COUNTIF(Vertices[Eigenvector Centrality], "&gt;= " &amp; N37) - COUNTIF(Vertices[Eigenvector Centrality], "&gt;=" &amp; N38)</f>
        <v>0</v>
      </c>
      <c r="P37" s="73"/>
      <c r="Q37" s="74">
        <f>COUNTIF(Vertices[Eigenvector Centrality], "&gt;= " &amp; P37) - COUNTIF(Vertices[Eigenvector Centrality], "&gt;=" &amp; P38)</f>
        <v>0</v>
      </c>
      <c r="R37" s="73"/>
      <c r="S37" s="75">
        <f>COUNTIF(Vertices[Clustering Coefficient], "&gt;= " &amp; R37) - COUNTIF(Vertices[Clustering Coefficient], "&gt;=" &amp; R38)</f>
        <v>0</v>
      </c>
      <c r="T37" s="73"/>
      <c r="U37" s="74">
        <f>COUNTIF(Vertices[Clustering Coefficient], "&gt;= " &amp; T37) - COUNTIF(Vertices[Clustering Coefficient], "&gt;=" &amp; T38)</f>
        <v>0</v>
      </c>
    </row>
    <row r="38" spans="1:21" x14ac:dyDescent="0.25">
      <c r="D38" s="32"/>
      <c r="E38" s="3">
        <f>COUNTIF(Vertices[Degree], "&gt;= " &amp; D38) - COUNTIF(Vertices[Degree], "&gt;=" &amp; D40)</f>
        <v>-8</v>
      </c>
      <c r="F38" s="73"/>
      <c r="G38" s="74">
        <f>COUNTIF(Vertices[In-Degree], "&gt;= " &amp; F38) - COUNTIF(Vertices[In-Degree], "&gt;=" &amp; F40)</f>
        <v>0</v>
      </c>
      <c r="H38" s="73"/>
      <c r="I38" s="74">
        <f>COUNTIF(Vertices[Out-Degree], "&gt;= " &amp; H38) - COUNTIF(Vertices[Out-Degree], "&gt;=" &amp; H40)</f>
        <v>0</v>
      </c>
      <c r="J38" s="73"/>
      <c r="K38" s="74">
        <f>COUNTIF(Vertices[Betweenness Centrality], "&gt;= " &amp; J38) - COUNTIF(Vertices[Betweenness Centrality], "&gt;=" &amp; J40)</f>
        <v>-2</v>
      </c>
      <c r="L38" s="73"/>
      <c r="M38" s="74">
        <f>COUNTIF(Vertices[Closeness Centrality], "&gt;= " &amp; L38) - COUNTIF(Vertices[Closeness Centrality], "&gt;=" &amp; L40)</f>
        <v>-107</v>
      </c>
      <c r="N38" s="73"/>
      <c r="O38" s="74">
        <f>COUNTIF(Vertices[Eigenvector Centrality], "&gt;= " &amp; N38) - COUNTIF(Vertices[Eigenvector Centrality], "&gt;=" &amp; N40)</f>
        <v>-16</v>
      </c>
      <c r="P38" s="73"/>
      <c r="Q38" s="74">
        <f>COUNTIF(Vertices[Eigenvector Centrality], "&gt;= " &amp; P38) - COUNTIF(Vertices[Eigenvector Centrality], "&gt;=" &amp; P40)</f>
        <v>0</v>
      </c>
      <c r="R38" s="73"/>
      <c r="S38" s="75">
        <f>COUNTIF(Vertices[Clustering Coefficient], "&gt;= " &amp; R38) - COUNTIF(Vertices[Clustering Coefficient], "&gt;=" &amp; R40)</f>
        <v>-343</v>
      </c>
      <c r="T38" s="73"/>
      <c r="U38" s="74">
        <f ca="1">COUNTIF(Vertices[Clustering Coefficient], "&gt;= " &amp; T38) - COUNTIF(Vertices[Clustering Coefficient], "&gt;=" &amp; T40)</f>
        <v>0</v>
      </c>
    </row>
    <row r="39" spans="1:21" x14ac:dyDescent="0.25">
      <c r="D39" s="32"/>
      <c r="E39" s="3">
        <f>COUNTIF(Vertices[Degree], "&gt;= " &amp; D39) - COUNTIF(Vertices[Degree], "&gt;=" &amp; D40)</f>
        <v>-8</v>
      </c>
      <c r="F39" s="73"/>
      <c r="G39" s="74">
        <f>COUNTIF(Vertices[In-Degree], "&gt;= " &amp; F39) - COUNTIF(Vertices[In-Degree], "&gt;=" &amp; F40)</f>
        <v>0</v>
      </c>
      <c r="H39" s="73"/>
      <c r="I39" s="74">
        <f>COUNTIF(Vertices[Out-Degree], "&gt;= " &amp; H39) - COUNTIF(Vertices[Out-Degree], "&gt;=" &amp; H40)</f>
        <v>0</v>
      </c>
      <c r="J39" s="73"/>
      <c r="K39" s="74">
        <f>COUNTIF(Vertices[Betweenness Centrality], "&gt;= " &amp; J39) - COUNTIF(Vertices[Betweenness Centrality], "&gt;=" &amp; J40)</f>
        <v>-2</v>
      </c>
      <c r="L39" s="73"/>
      <c r="M39" s="74">
        <f>COUNTIF(Vertices[Closeness Centrality], "&gt;= " &amp; L39) - COUNTIF(Vertices[Closeness Centrality], "&gt;=" &amp; L40)</f>
        <v>-107</v>
      </c>
      <c r="N39" s="73"/>
      <c r="O39" s="74">
        <f>COUNTIF(Vertices[Eigenvector Centrality], "&gt;= " &amp; N39) - COUNTIF(Vertices[Eigenvector Centrality], "&gt;=" &amp; N40)</f>
        <v>-16</v>
      </c>
      <c r="P39" s="73"/>
      <c r="Q39" s="74">
        <f>COUNTIF(Vertices[Eigenvector Centrality], "&gt;= " &amp; P39) - COUNTIF(Vertices[Eigenvector Centrality], "&gt;=" &amp; P40)</f>
        <v>0</v>
      </c>
      <c r="R39" s="73"/>
      <c r="S39" s="75">
        <f>COUNTIF(Vertices[Clustering Coefficient], "&gt;= " &amp; R39) - COUNTIF(Vertices[Clustering Coefficient], "&gt;=" &amp; R40)</f>
        <v>-343</v>
      </c>
      <c r="T39" s="73"/>
      <c r="U39" s="74">
        <f ca="1">COUNTIF(Vertices[Clustering Coefficient], "&gt;= " &amp; T39) - COUNTIF(Vertices[Clustering Coefficient], "&gt;=" &amp; T40)</f>
        <v>0</v>
      </c>
    </row>
    <row r="40" spans="1:21" x14ac:dyDescent="0.25">
      <c r="D40" s="32">
        <f>D28+($D$57-$D$2)/BinDivisor</f>
        <v>22.272727272727263</v>
      </c>
      <c r="E40" s="3">
        <f>COUNTIF(Vertices[Degree], "&gt;= " &amp; D40) - COUNTIF(Vertices[Degree], "&gt;=" &amp; D41)</f>
        <v>1</v>
      </c>
      <c r="F40" s="37">
        <f>F28+($F$57-$F$2)/BinDivisor</f>
        <v>0</v>
      </c>
      <c r="G40" s="38">
        <f>COUNTIF(Vertices[In-Degree], "&gt;= " &amp; F40) - COUNTIF(Vertices[In-Degree], "&gt;=" &amp; F41)</f>
        <v>0</v>
      </c>
      <c r="H40" s="37">
        <f>H28+($H$57-$H$2)/BinDivisor</f>
        <v>0</v>
      </c>
      <c r="I40" s="38">
        <f>COUNTIF(Vertices[Out-Degree], "&gt;= " &amp; H40) - COUNTIF(Vertices[Out-Degree], "&gt;=" &amp; H41)</f>
        <v>0</v>
      </c>
      <c r="J40" s="37">
        <f>J28+($J$57-$J$2)/BinDivisor</f>
        <v>12730.214488727277</v>
      </c>
      <c r="K40" s="38">
        <f>COUNTIF(Vertices[Betweenness Centrality], "&gt;= " &amp; J40) - COUNTIF(Vertices[Betweenness Centrality], "&gt;=" &amp; J41)</f>
        <v>0</v>
      </c>
      <c r="L40" s="37">
        <f>L28+($L$57-$L$2)/BinDivisor</f>
        <v>0.47287807272727295</v>
      </c>
      <c r="M40" s="38">
        <f>COUNTIF(Vertices[Closeness Centrality], "&gt;= " &amp; L40) - COUNTIF(Vertices[Closeness Centrality], "&gt;=" &amp; L41)</f>
        <v>0</v>
      </c>
      <c r="N40" s="37">
        <f>N28+($N$57-$N$2)/BinDivisor</f>
        <v>2.1236799999999993E-2</v>
      </c>
      <c r="O40" s="38">
        <f>COUNTIF(Vertices[Eigenvector Centrality], "&gt;= " &amp; N40) - COUNTIF(Vertices[Eigenvector Centrality], "&gt;=" &amp; N41)</f>
        <v>0</v>
      </c>
      <c r="P40" s="37">
        <f>P28+($P$57-$P$2)/BinDivisor</f>
        <v>4.1016253454545435</v>
      </c>
      <c r="Q40" s="38">
        <f>COUNTIF(Vertices[PageRank], "&gt;= " &amp; P40) - COUNTIF(Vertices[PageRank], "&gt;=" &amp; P41)</f>
        <v>2</v>
      </c>
      <c r="R40" s="37">
        <f>R28+($R$57-$R$2)/BinDivisor</f>
        <v>0.47272727272727283</v>
      </c>
      <c r="S40" s="43">
        <f>COUNTIF(Vertices[Clustering Coefficient], "&gt;= " &amp; R40) - COUNTIF(Vertices[Clustering Coefficient], "&gt;=" &amp; R41)</f>
        <v>3</v>
      </c>
      <c r="T40" s="37" t="e">
        <f ca="1">T28+($T$57-$T$2)/BinDivisor</f>
        <v>#REF!</v>
      </c>
      <c r="U40" s="38" t="e">
        <f t="shared" ca="1" si="0"/>
        <v>#REF!</v>
      </c>
    </row>
    <row r="41" spans="1:21" x14ac:dyDescent="0.25">
      <c r="A41" t="s">
        <v>164</v>
      </c>
      <c r="B41" t="s">
        <v>17</v>
      </c>
      <c r="D41" s="32">
        <f t="shared" ref="D41:D56" si="10">D40+($D$57-$D$2)/BinDivisor</f>
        <v>23.090909090909079</v>
      </c>
      <c r="E41" s="3">
        <f>COUNTIF(Vertices[Degree], "&gt;= " &amp; D41) - COUNTIF(Vertices[Degree], "&gt;=" &amp; D42)</f>
        <v>0</v>
      </c>
      <c r="F41" s="39">
        <f t="shared" ref="F41:F56" si="11">F40+($F$57-$F$2)/BinDivisor</f>
        <v>0</v>
      </c>
      <c r="G41" s="40">
        <f>COUNTIF(Vertices[In-Degree], "&gt;= " &amp; F41) - COUNTIF(Vertices[In-Degree], "&gt;=" &amp; F42)</f>
        <v>0</v>
      </c>
      <c r="H41" s="39">
        <f t="shared" ref="H41:H56" si="12">H40+($H$57-$H$2)/BinDivisor</f>
        <v>0</v>
      </c>
      <c r="I41" s="40">
        <f>COUNTIF(Vertices[Out-Degree], "&gt;= " &amp; H41) - COUNTIF(Vertices[Out-Degree], "&gt;=" &amp; H42)</f>
        <v>0</v>
      </c>
      <c r="J41" s="39">
        <f t="shared" ref="J41:J56" si="13">J40+($J$57-$J$2)/BinDivisor</f>
        <v>13219.838122909096</v>
      </c>
      <c r="K41" s="40">
        <f>COUNTIF(Vertices[Betweenness Centrality], "&gt;= " &amp; J41) - COUNTIF(Vertices[Betweenness Centrality], "&gt;=" &amp; J42)</f>
        <v>0</v>
      </c>
      <c r="L41" s="39">
        <f t="shared" ref="L41:L56" si="14">L40+($L$57-$L$2)/BinDivisor</f>
        <v>0.49105469090909115</v>
      </c>
      <c r="M41" s="40">
        <f>COUNTIF(Vertices[Closeness Centrality], "&gt;= " &amp; L41) - COUNTIF(Vertices[Closeness Centrality], "&gt;=" &amp; L42)</f>
        <v>41</v>
      </c>
      <c r="N41" s="39">
        <f t="shared" ref="N41:N56" si="15">N40+($N$57-$N$2)/BinDivisor</f>
        <v>2.2053599999999993E-2</v>
      </c>
      <c r="O41" s="40">
        <f>COUNTIF(Vertices[Eigenvector Centrality], "&gt;= " &amp; N41) - COUNTIF(Vertices[Eigenvector Centrality], "&gt;=" &amp; N42)</f>
        <v>0</v>
      </c>
      <c r="P41" s="39">
        <f t="shared" ref="P41:P56" si="16">P40+($P$57-$P$2)/BinDivisor</f>
        <v>4.2500627818181798</v>
      </c>
      <c r="Q41" s="40">
        <f>COUNTIF(Vertices[PageRank], "&gt;= " &amp; P41) - COUNTIF(Vertices[PageRank], "&gt;=" &amp; P42)</f>
        <v>1</v>
      </c>
      <c r="R41" s="39">
        <f t="shared" ref="R41:R56" si="17">R40+($R$57-$R$2)/BinDivisor</f>
        <v>0.49090909090909102</v>
      </c>
      <c r="S41" s="44">
        <f>COUNTIF(Vertices[Clustering Coefficient], "&gt;= " &amp; R41) - COUNTIF(Vertices[Clustering Coefficient], "&gt;=" &amp; R42)</f>
        <v>19</v>
      </c>
      <c r="T41" s="39" t="e">
        <f t="shared" ref="T41:T56" ca="1" si="18">T40+($T$57-$T$2)/BinDivisor</f>
        <v>#REF!</v>
      </c>
      <c r="U41" s="40" t="e">
        <f t="shared" ca="1" si="0"/>
        <v>#REF!</v>
      </c>
    </row>
    <row r="42" spans="1:21" x14ac:dyDescent="0.25">
      <c r="A42" s="33"/>
      <c r="B42" s="33"/>
      <c r="D42" s="32">
        <f t="shared" si="10"/>
        <v>23.909090909090896</v>
      </c>
      <c r="E42" s="3">
        <f>COUNTIF(Vertices[Degree], "&gt;= " &amp; D42) - COUNTIF(Vertices[Degree], "&gt;=" &amp; D43)</f>
        <v>2</v>
      </c>
      <c r="F42" s="37">
        <f t="shared" si="11"/>
        <v>0</v>
      </c>
      <c r="G42" s="38">
        <f>COUNTIF(Vertices[In-Degree], "&gt;= " &amp; F42) - COUNTIF(Vertices[In-Degree], "&gt;=" &amp; F43)</f>
        <v>0</v>
      </c>
      <c r="H42" s="37">
        <f t="shared" si="12"/>
        <v>0</v>
      </c>
      <c r="I42" s="38">
        <f>COUNTIF(Vertices[Out-Degree], "&gt;= " &amp; H42) - COUNTIF(Vertices[Out-Degree], "&gt;=" &amp; H43)</f>
        <v>0</v>
      </c>
      <c r="J42" s="37">
        <f t="shared" si="13"/>
        <v>13709.461757090914</v>
      </c>
      <c r="K42" s="38">
        <f>COUNTIF(Vertices[Betweenness Centrality], "&gt;= " &amp; J42) - COUNTIF(Vertices[Betweenness Centrality], "&gt;=" &amp; J43)</f>
        <v>0</v>
      </c>
      <c r="L42" s="37">
        <f t="shared" si="14"/>
        <v>0.5092313090909093</v>
      </c>
      <c r="M42" s="38">
        <f>COUNTIF(Vertices[Closeness Centrality], "&gt;= " &amp; L42) - COUNTIF(Vertices[Closeness Centrality], "&gt;=" &amp; L43)</f>
        <v>0</v>
      </c>
      <c r="N42" s="37">
        <f t="shared" si="15"/>
        <v>2.2870399999999992E-2</v>
      </c>
      <c r="O42" s="38">
        <f>COUNTIF(Vertices[Eigenvector Centrality], "&gt;= " &amp; N42) - COUNTIF(Vertices[Eigenvector Centrality], "&gt;=" &amp; N43)</f>
        <v>0</v>
      </c>
      <c r="P42" s="37">
        <f t="shared" si="16"/>
        <v>4.398500218181816</v>
      </c>
      <c r="Q42" s="38">
        <f>COUNTIF(Vertices[PageRank], "&gt;= " &amp; P42) - COUNTIF(Vertices[PageRank], "&gt;=" &amp; P43)</f>
        <v>0</v>
      </c>
      <c r="R42" s="37">
        <f t="shared" si="17"/>
        <v>0.50909090909090915</v>
      </c>
      <c r="S42" s="43">
        <f>COUNTIF(Vertices[Clustering Coefficient], "&gt;= " &amp; R42) - COUNTIF(Vertices[Clustering Coefficient], "&gt;=" &amp; R43)</f>
        <v>3</v>
      </c>
      <c r="T42" s="37" t="e">
        <f t="shared" ca="1" si="18"/>
        <v>#REF!</v>
      </c>
      <c r="U42" s="38" t="e">
        <f t="shared" ca="1" si="0"/>
        <v>#REF!</v>
      </c>
    </row>
    <row r="43" spans="1:21" x14ac:dyDescent="0.25">
      <c r="A43" s="33"/>
      <c r="B43" s="33"/>
      <c r="D43" s="32">
        <f t="shared" si="10"/>
        <v>24.727272727272712</v>
      </c>
      <c r="E43" s="3">
        <f>COUNTIF(Vertices[Degree], "&gt;= " &amp; D43) - COUNTIF(Vertices[Degree], "&gt;=" &amp; D44)</f>
        <v>0</v>
      </c>
      <c r="F43" s="39">
        <f t="shared" si="11"/>
        <v>0</v>
      </c>
      <c r="G43" s="40">
        <f>COUNTIF(Vertices[In-Degree], "&gt;= " &amp; F43) - COUNTIF(Vertices[In-Degree], "&gt;=" &amp; F44)</f>
        <v>0</v>
      </c>
      <c r="H43" s="39">
        <f t="shared" si="12"/>
        <v>0</v>
      </c>
      <c r="I43" s="40">
        <f>COUNTIF(Vertices[Out-Degree], "&gt;= " &amp; H43) - COUNTIF(Vertices[Out-Degree], "&gt;=" &amp; H44)</f>
        <v>0</v>
      </c>
      <c r="J43" s="39">
        <f t="shared" si="13"/>
        <v>14199.085391272733</v>
      </c>
      <c r="K43" s="40">
        <f>COUNTIF(Vertices[Betweenness Centrality], "&gt;= " &amp; J43) - COUNTIF(Vertices[Betweenness Centrality], "&gt;=" &amp; J44)</f>
        <v>0</v>
      </c>
      <c r="L43" s="39">
        <f t="shared" si="14"/>
        <v>0.52740792727272745</v>
      </c>
      <c r="M43" s="40">
        <f>COUNTIF(Vertices[Closeness Centrality], "&gt;= " &amp; L43) - COUNTIF(Vertices[Closeness Centrality], "&gt;=" &amp; L44)</f>
        <v>0</v>
      </c>
      <c r="N43" s="39">
        <f t="shared" si="15"/>
        <v>2.3687199999999992E-2</v>
      </c>
      <c r="O43" s="40">
        <f>COUNTIF(Vertices[Eigenvector Centrality], "&gt;= " &amp; N43) - COUNTIF(Vertices[Eigenvector Centrality], "&gt;=" &amp; N44)</f>
        <v>0</v>
      </c>
      <c r="P43" s="39">
        <f t="shared" si="16"/>
        <v>4.5469376545454523</v>
      </c>
      <c r="Q43" s="40">
        <f>COUNTIF(Vertices[PageRank], "&gt;= " &amp; P43) - COUNTIF(Vertices[PageRank], "&gt;=" &amp; P44)</f>
        <v>0</v>
      </c>
      <c r="R43" s="39">
        <f t="shared" si="17"/>
        <v>0.52727272727272734</v>
      </c>
      <c r="S43" s="44">
        <f>COUNTIF(Vertices[Clustering Coefficient], "&gt;= " &amp; R43) - COUNTIF(Vertices[Clustering Coefficient], "&gt;=" &amp; R44)</f>
        <v>0</v>
      </c>
      <c r="T43" s="39" t="e">
        <f t="shared" ca="1" si="18"/>
        <v>#REF!</v>
      </c>
      <c r="U43" s="40" t="e">
        <f t="shared" ca="1" si="0"/>
        <v>#REF!</v>
      </c>
    </row>
    <row r="44" spans="1:21" x14ac:dyDescent="0.25">
      <c r="A44" s="33"/>
      <c r="B44" s="33"/>
      <c r="D44" s="32">
        <f t="shared" si="10"/>
        <v>25.545454545454529</v>
      </c>
      <c r="E44" s="3">
        <f>COUNTIF(Vertices[Degree], "&gt;= " &amp; D44) - COUNTIF(Vertices[Degree], "&gt;=" &amp; D45)</f>
        <v>1</v>
      </c>
      <c r="F44" s="37">
        <f t="shared" si="11"/>
        <v>0</v>
      </c>
      <c r="G44" s="38">
        <f>COUNTIF(Vertices[In-Degree], "&gt;= " &amp; F44) - COUNTIF(Vertices[In-Degree], "&gt;=" &amp; F45)</f>
        <v>0</v>
      </c>
      <c r="H44" s="37">
        <f t="shared" si="12"/>
        <v>0</v>
      </c>
      <c r="I44" s="38">
        <f>COUNTIF(Vertices[Out-Degree], "&gt;= " &amp; H44) - COUNTIF(Vertices[Out-Degree], "&gt;=" &amp; H45)</f>
        <v>0</v>
      </c>
      <c r="J44" s="37">
        <f t="shared" si="13"/>
        <v>14688.709025454551</v>
      </c>
      <c r="K44" s="38">
        <f>COUNTIF(Vertices[Betweenness Centrality], "&gt;= " &amp; J44) - COUNTIF(Vertices[Betweenness Centrality], "&gt;=" &amp; J45)</f>
        <v>0</v>
      </c>
      <c r="L44" s="37">
        <f t="shared" si="14"/>
        <v>0.5455845454545456</v>
      </c>
      <c r="M44" s="38">
        <f>COUNTIF(Vertices[Closeness Centrality], "&gt;= " &amp; L44) - COUNTIF(Vertices[Closeness Centrality], "&gt;=" &amp; L45)</f>
        <v>0</v>
      </c>
      <c r="N44" s="37">
        <f t="shared" si="15"/>
        <v>2.4503999999999991E-2</v>
      </c>
      <c r="O44" s="38">
        <f>COUNTIF(Vertices[Eigenvector Centrality], "&gt;= " &amp; N44) - COUNTIF(Vertices[Eigenvector Centrality], "&gt;=" &amp; N45)</f>
        <v>0</v>
      </c>
      <c r="P44" s="37">
        <f t="shared" si="16"/>
        <v>4.6953750909090886</v>
      </c>
      <c r="Q44" s="38">
        <f>COUNTIF(Vertices[PageRank], "&gt;= " &amp; P44) - COUNTIF(Vertices[PageRank], "&gt;=" &amp; P45)</f>
        <v>0</v>
      </c>
      <c r="R44" s="37">
        <f t="shared" si="17"/>
        <v>0.54545454545454553</v>
      </c>
      <c r="S44" s="43">
        <f>COUNTIF(Vertices[Clustering Coefficient], "&gt;= " &amp; R44) - COUNTIF(Vertices[Clustering Coefficient], "&gt;=" &amp; R45)</f>
        <v>0</v>
      </c>
      <c r="T44" s="37" t="e">
        <f t="shared" ca="1" si="18"/>
        <v>#REF!</v>
      </c>
      <c r="U44" s="38" t="e">
        <f t="shared" ca="1" si="0"/>
        <v>#REF!</v>
      </c>
    </row>
    <row r="45" spans="1:21" x14ac:dyDescent="0.25">
      <c r="D45" s="32">
        <f t="shared" si="10"/>
        <v>26.363636363636346</v>
      </c>
      <c r="E45" s="3">
        <f>COUNTIF(Vertices[Degree], "&gt;= " &amp; D45) - COUNTIF(Vertices[Degree], "&gt;=" &amp; D46)</f>
        <v>0</v>
      </c>
      <c r="F45" s="39">
        <f t="shared" si="11"/>
        <v>0</v>
      </c>
      <c r="G45" s="40">
        <f>COUNTIF(Vertices[In-Degree], "&gt;= " &amp; F45) - COUNTIF(Vertices[In-Degree], "&gt;=" &amp; F46)</f>
        <v>0</v>
      </c>
      <c r="H45" s="39">
        <f t="shared" si="12"/>
        <v>0</v>
      </c>
      <c r="I45" s="40">
        <f>COUNTIF(Vertices[Out-Degree], "&gt;= " &amp; H45) - COUNTIF(Vertices[Out-Degree], "&gt;=" &amp; H46)</f>
        <v>0</v>
      </c>
      <c r="J45" s="39">
        <f t="shared" si="13"/>
        <v>15178.332659636369</v>
      </c>
      <c r="K45" s="40">
        <f>COUNTIF(Vertices[Betweenness Centrality], "&gt;= " &amp; J45) - COUNTIF(Vertices[Betweenness Centrality], "&gt;=" &amp; J46)</f>
        <v>0</v>
      </c>
      <c r="L45" s="39">
        <f t="shared" si="14"/>
        <v>0.56376116363636375</v>
      </c>
      <c r="M45" s="40">
        <f>COUNTIF(Vertices[Closeness Centrality], "&gt;= " &amp; L45) - COUNTIF(Vertices[Closeness Centrality], "&gt;=" &amp; L46)</f>
        <v>0</v>
      </c>
      <c r="N45" s="39">
        <f t="shared" si="15"/>
        <v>2.5320799999999991E-2</v>
      </c>
      <c r="O45" s="40">
        <f>COUNTIF(Vertices[Eigenvector Centrality], "&gt;= " &amp; N45) - COUNTIF(Vertices[Eigenvector Centrality], "&gt;=" &amp; N46)</f>
        <v>0</v>
      </c>
      <c r="P45" s="39">
        <f t="shared" si="16"/>
        <v>4.8438125272727248</v>
      </c>
      <c r="Q45" s="40">
        <f>COUNTIF(Vertices[PageRank], "&gt;= " &amp; P45) - COUNTIF(Vertices[PageRank], "&gt;=" &amp; P46)</f>
        <v>0</v>
      </c>
      <c r="R45" s="39">
        <f t="shared" si="17"/>
        <v>0.56363636363636371</v>
      </c>
      <c r="S45" s="44">
        <f>COUNTIF(Vertices[Clustering Coefficient], "&gt;= " &amp; R45) - COUNTIF(Vertices[Clustering Coefficient], "&gt;=" &amp; R46)</f>
        <v>0</v>
      </c>
      <c r="T45" s="39" t="e">
        <f t="shared" ca="1" si="18"/>
        <v>#REF!</v>
      </c>
      <c r="U45" s="40" t="e">
        <f t="shared" ca="1" si="0"/>
        <v>#REF!</v>
      </c>
    </row>
    <row r="46" spans="1:21" x14ac:dyDescent="0.25">
      <c r="D46" s="32">
        <f t="shared" si="10"/>
        <v>27.181818181818162</v>
      </c>
      <c r="E46" s="3">
        <f>COUNTIF(Vertices[Degree], "&gt;= " &amp; D46) - COUNTIF(Vertices[Degree], "&gt;=" &amp; D47)</f>
        <v>0</v>
      </c>
      <c r="F46" s="37">
        <f t="shared" si="11"/>
        <v>0</v>
      </c>
      <c r="G46" s="38">
        <f>COUNTIF(Vertices[In-Degree], "&gt;= " &amp; F46) - COUNTIF(Vertices[In-Degree], "&gt;=" &amp; F47)</f>
        <v>0</v>
      </c>
      <c r="H46" s="37">
        <f t="shared" si="12"/>
        <v>0</v>
      </c>
      <c r="I46" s="38">
        <f>COUNTIF(Vertices[Out-Degree], "&gt;= " &amp; H46) - COUNTIF(Vertices[Out-Degree], "&gt;=" &amp; H47)</f>
        <v>0</v>
      </c>
      <c r="J46" s="37">
        <f t="shared" si="13"/>
        <v>15667.956293818188</v>
      </c>
      <c r="K46" s="38">
        <f>COUNTIF(Vertices[Betweenness Centrality], "&gt;= " &amp; J46) - COUNTIF(Vertices[Betweenness Centrality], "&gt;=" &amp; J47)</f>
        <v>0</v>
      </c>
      <c r="L46" s="37">
        <f t="shared" si="14"/>
        <v>0.5819377818181819</v>
      </c>
      <c r="M46" s="38">
        <f>COUNTIF(Vertices[Closeness Centrality], "&gt;= " &amp; L46) - COUNTIF(Vertices[Closeness Centrality], "&gt;=" &amp; L47)</f>
        <v>0</v>
      </c>
      <c r="N46" s="37">
        <f t="shared" si="15"/>
        <v>2.613759999999999E-2</v>
      </c>
      <c r="O46" s="38">
        <f>COUNTIF(Vertices[Eigenvector Centrality], "&gt;= " &amp; N46) - COUNTIF(Vertices[Eigenvector Centrality], "&gt;=" &amp; N47)</f>
        <v>0</v>
      </c>
      <c r="P46" s="37">
        <f t="shared" si="16"/>
        <v>4.9922499636363611</v>
      </c>
      <c r="Q46" s="38">
        <f>COUNTIF(Vertices[PageRank], "&gt;= " &amp; P46) - COUNTIF(Vertices[PageRank], "&gt;=" &amp; P47)</f>
        <v>0</v>
      </c>
      <c r="R46" s="37">
        <f t="shared" si="17"/>
        <v>0.5818181818181819</v>
      </c>
      <c r="S46" s="43">
        <f>COUNTIF(Vertices[Clustering Coefficient], "&gt;= " &amp; R46) - COUNTIF(Vertices[Clustering Coefficient], "&gt;=" &amp; R47)</f>
        <v>0</v>
      </c>
      <c r="T46" s="37" t="e">
        <f t="shared" ca="1" si="18"/>
        <v>#REF!</v>
      </c>
      <c r="U46" s="38" t="e">
        <f t="shared" ca="1" si="0"/>
        <v>#REF!</v>
      </c>
    </row>
    <row r="47" spans="1:21" x14ac:dyDescent="0.25">
      <c r="D47" s="32">
        <f t="shared" si="10"/>
        <v>27.999999999999979</v>
      </c>
      <c r="E47" s="3">
        <f>COUNTIF(Vertices[Degree], "&gt;= " &amp; D47) - COUNTIF(Vertices[Degree], "&gt;=" &amp; D48)</f>
        <v>1</v>
      </c>
      <c r="F47" s="39">
        <f t="shared" si="11"/>
        <v>0</v>
      </c>
      <c r="G47" s="40">
        <f>COUNTIF(Vertices[In-Degree], "&gt;= " &amp; F47) - COUNTIF(Vertices[In-Degree], "&gt;=" &amp; F48)</f>
        <v>0</v>
      </c>
      <c r="H47" s="39">
        <f t="shared" si="12"/>
        <v>0</v>
      </c>
      <c r="I47" s="40">
        <f>COUNTIF(Vertices[Out-Degree], "&gt;= " &amp; H47) - COUNTIF(Vertices[Out-Degree], "&gt;=" &amp; H48)</f>
        <v>0</v>
      </c>
      <c r="J47" s="39">
        <f t="shared" si="13"/>
        <v>16157.579928000006</v>
      </c>
      <c r="K47" s="40">
        <f>COUNTIF(Vertices[Betweenness Centrality], "&gt;= " &amp; J47) - COUNTIF(Vertices[Betweenness Centrality], "&gt;=" &amp; J48)</f>
        <v>0</v>
      </c>
      <c r="L47" s="39">
        <f t="shared" si="14"/>
        <v>0.60011440000000005</v>
      </c>
      <c r="M47" s="40">
        <f>COUNTIF(Vertices[Closeness Centrality], "&gt;= " &amp; L47) - COUNTIF(Vertices[Closeness Centrality], "&gt;=" &amp; L48)</f>
        <v>0</v>
      </c>
      <c r="N47" s="39">
        <f t="shared" si="15"/>
        <v>2.6954399999999989E-2</v>
      </c>
      <c r="O47" s="40">
        <f>COUNTIF(Vertices[Eigenvector Centrality], "&gt;= " &amp; N47) - COUNTIF(Vertices[Eigenvector Centrality], "&gt;=" &amp; N48)</f>
        <v>0</v>
      </c>
      <c r="P47" s="39">
        <f t="shared" si="16"/>
        <v>5.1406873999999974</v>
      </c>
      <c r="Q47" s="40">
        <f>COUNTIF(Vertices[PageRank], "&gt;= " &amp; P47) - COUNTIF(Vertices[PageRank], "&gt;=" &amp; P48)</f>
        <v>0</v>
      </c>
      <c r="R47" s="39">
        <f t="shared" si="17"/>
        <v>0.60000000000000009</v>
      </c>
      <c r="S47" s="44">
        <f>COUNTIF(Vertices[Clustering Coefficient], "&gt;= " &amp; R47) - COUNTIF(Vertices[Clustering Coefficient], "&gt;=" &amp; R48)</f>
        <v>4</v>
      </c>
      <c r="T47" s="39" t="e">
        <f t="shared" ca="1" si="18"/>
        <v>#REF!</v>
      </c>
      <c r="U47" s="40" t="e">
        <f t="shared" ca="1" si="0"/>
        <v>#REF!</v>
      </c>
    </row>
    <row r="48" spans="1:21" x14ac:dyDescent="0.25">
      <c r="D48" s="32">
        <f t="shared" si="10"/>
        <v>28.818181818181795</v>
      </c>
      <c r="E48" s="3">
        <f>COUNTIF(Vertices[Degree], "&gt;= " &amp; D48) - COUNTIF(Vertices[Degree], "&gt;=" &amp; D49)</f>
        <v>0</v>
      </c>
      <c r="F48" s="37">
        <f t="shared" si="11"/>
        <v>0</v>
      </c>
      <c r="G48" s="38">
        <f>COUNTIF(Vertices[In-Degree], "&gt;= " &amp; F48) - COUNTIF(Vertices[In-Degree], "&gt;=" &amp; F49)</f>
        <v>0</v>
      </c>
      <c r="H48" s="37">
        <f t="shared" si="12"/>
        <v>0</v>
      </c>
      <c r="I48" s="38">
        <f>COUNTIF(Vertices[Out-Degree], "&gt;= " &amp; H48) - COUNTIF(Vertices[Out-Degree], "&gt;=" &amp; H49)</f>
        <v>0</v>
      </c>
      <c r="J48" s="37">
        <f t="shared" si="13"/>
        <v>16647.203562181825</v>
      </c>
      <c r="K48" s="38">
        <f>COUNTIF(Vertices[Betweenness Centrality], "&gt;= " &amp; J48) - COUNTIF(Vertices[Betweenness Centrality], "&gt;=" &amp; J49)</f>
        <v>0</v>
      </c>
      <c r="L48" s="37">
        <f t="shared" si="14"/>
        <v>0.6182910181818182</v>
      </c>
      <c r="M48" s="38">
        <f>COUNTIF(Vertices[Closeness Centrality], "&gt;= " &amp; L48) - COUNTIF(Vertices[Closeness Centrality], "&gt;=" &amp; L49)</f>
        <v>0</v>
      </c>
      <c r="N48" s="37">
        <f t="shared" si="15"/>
        <v>2.7771199999999989E-2</v>
      </c>
      <c r="O48" s="38">
        <f>COUNTIF(Vertices[Eigenvector Centrality], "&gt;= " &amp; N48) - COUNTIF(Vertices[Eigenvector Centrality], "&gt;=" &amp; N49)</f>
        <v>0</v>
      </c>
      <c r="P48" s="37">
        <f t="shared" si="16"/>
        <v>5.2891248363636336</v>
      </c>
      <c r="Q48" s="38">
        <f>COUNTIF(Vertices[PageRank], "&gt;= " &amp; P48) - COUNTIF(Vertices[PageRank], "&gt;=" &amp; P49)</f>
        <v>0</v>
      </c>
      <c r="R48" s="37">
        <f t="shared" si="17"/>
        <v>0.61818181818181828</v>
      </c>
      <c r="S48" s="43">
        <f>COUNTIF(Vertices[Clustering Coefficient], "&gt;= " &amp; R48) - COUNTIF(Vertices[Clustering Coefficient], "&gt;=" &amp; R49)</f>
        <v>0</v>
      </c>
      <c r="T48" s="37" t="e">
        <f t="shared" ca="1" si="18"/>
        <v>#REF!</v>
      </c>
      <c r="U48" s="38" t="e">
        <f t="shared" ca="1" si="0"/>
        <v>#REF!</v>
      </c>
    </row>
    <row r="49" spans="1:21" x14ac:dyDescent="0.25">
      <c r="D49" s="32">
        <f t="shared" si="10"/>
        <v>29.636363636363612</v>
      </c>
      <c r="E49" s="3">
        <f>COUNTIF(Vertices[Degree], "&gt;= " &amp; D49) - COUNTIF(Vertices[Degree], "&gt;=" &amp; D50)</f>
        <v>0</v>
      </c>
      <c r="F49" s="39">
        <f t="shared" si="11"/>
        <v>0</v>
      </c>
      <c r="G49" s="40">
        <f>COUNTIF(Vertices[In-Degree], "&gt;= " &amp; F49) - COUNTIF(Vertices[In-Degree], "&gt;=" &amp; F50)</f>
        <v>0</v>
      </c>
      <c r="H49" s="39">
        <f t="shared" si="12"/>
        <v>0</v>
      </c>
      <c r="I49" s="40">
        <f>COUNTIF(Vertices[Out-Degree], "&gt;= " &amp; H49) - COUNTIF(Vertices[Out-Degree], "&gt;=" &amp; H50)</f>
        <v>0</v>
      </c>
      <c r="J49" s="39">
        <f t="shared" si="13"/>
        <v>17136.827196363643</v>
      </c>
      <c r="K49" s="40">
        <f>COUNTIF(Vertices[Betweenness Centrality], "&gt;= " &amp; J49) - COUNTIF(Vertices[Betweenness Centrality], "&gt;=" &amp; J50)</f>
        <v>0</v>
      </c>
      <c r="L49" s="39">
        <f t="shared" si="14"/>
        <v>0.63646763636363635</v>
      </c>
      <c r="M49" s="40">
        <f>COUNTIF(Vertices[Closeness Centrality], "&gt;= " &amp; L49) - COUNTIF(Vertices[Closeness Centrality], "&gt;=" &amp; L50)</f>
        <v>0</v>
      </c>
      <c r="N49" s="39">
        <f t="shared" si="15"/>
        <v>2.8587999999999988E-2</v>
      </c>
      <c r="O49" s="40">
        <f>COUNTIF(Vertices[Eigenvector Centrality], "&gt;= " &amp; N49) - COUNTIF(Vertices[Eigenvector Centrality], "&gt;=" &amp; N50)</f>
        <v>0</v>
      </c>
      <c r="P49" s="39">
        <f t="shared" si="16"/>
        <v>5.4375622727272699</v>
      </c>
      <c r="Q49" s="40">
        <f>COUNTIF(Vertices[PageRank], "&gt;= " &amp; P49) - COUNTIF(Vertices[PageRank], "&gt;=" &amp; P50)</f>
        <v>0</v>
      </c>
      <c r="R49" s="39">
        <f t="shared" si="17"/>
        <v>0.63636363636363646</v>
      </c>
      <c r="S49" s="44">
        <f>COUNTIF(Vertices[Clustering Coefficient], "&gt;= " &amp; R49) - COUNTIF(Vertices[Clustering Coefficient], "&gt;=" &amp; R50)</f>
        <v>3</v>
      </c>
      <c r="T49" s="39" t="e">
        <f t="shared" ca="1" si="18"/>
        <v>#REF!</v>
      </c>
      <c r="U49" s="40" t="e">
        <f t="shared" ca="1" si="0"/>
        <v>#REF!</v>
      </c>
    </row>
    <row r="50" spans="1:21" x14ac:dyDescent="0.25">
      <c r="D50" s="32">
        <f t="shared" si="10"/>
        <v>30.454545454545428</v>
      </c>
      <c r="E50" s="3">
        <f>COUNTIF(Vertices[Degree], "&gt;= " &amp; D50) - COUNTIF(Vertices[Degree], "&gt;=" &amp; D51)</f>
        <v>0</v>
      </c>
      <c r="F50" s="37">
        <f t="shared" si="11"/>
        <v>0</v>
      </c>
      <c r="G50" s="38">
        <f>COUNTIF(Vertices[In-Degree], "&gt;= " &amp; F50) - COUNTIF(Vertices[In-Degree], "&gt;=" &amp; F51)</f>
        <v>0</v>
      </c>
      <c r="H50" s="37">
        <f t="shared" si="12"/>
        <v>0</v>
      </c>
      <c r="I50" s="38">
        <f>COUNTIF(Vertices[Out-Degree], "&gt;= " &amp; H50) - COUNTIF(Vertices[Out-Degree], "&gt;=" &amp; H51)</f>
        <v>0</v>
      </c>
      <c r="J50" s="37">
        <f t="shared" si="13"/>
        <v>17626.450830545462</v>
      </c>
      <c r="K50" s="38">
        <f>COUNTIF(Vertices[Betweenness Centrality], "&gt;= " &amp; J50) - COUNTIF(Vertices[Betweenness Centrality], "&gt;=" &amp; J51)</f>
        <v>0</v>
      </c>
      <c r="L50" s="37">
        <f t="shared" si="14"/>
        <v>0.6546442545454545</v>
      </c>
      <c r="M50" s="38">
        <f>COUNTIF(Vertices[Closeness Centrality], "&gt;= " &amp; L50) - COUNTIF(Vertices[Closeness Centrality], "&gt;=" &amp; L51)</f>
        <v>0</v>
      </c>
      <c r="N50" s="37">
        <f t="shared" si="15"/>
        <v>2.9404799999999988E-2</v>
      </c>
      <c r="O50" s="38">
        <f>COUNTIF(Vertices[Eigenvector Centrality], "&gt;= " &amp; N50) - COUNTIF(Vertices[Eigenvector Centrality], "&gt;=" &amp; N51)</f>
        <v>0</v>
      </c>
      <c r="P50" s="37">
        <f t="shared" si="16"/>
        <v>5.5859997090909062</v>
      </c>
      <c r="Q50" s="38">
        <f>COUNTIF(Vertices[PageRank], "&gt;= " &amp; P50) - COUNTIF(Vertices[PageRank], "&gt;=" &amp; P51)</f>
        <v>0</v>
      </c>
      <c r="R50" s="37">
        <f t="shared" si="17"/>
        <v>0.65454545454545465</v>
      </c>
      <c r="S50" s="43">
        <f>COUNTIF(Vertices[Clustering Coefficient], "&gt;= " &amp; R50) - COUNTIF(Vertices[Clustering Coefficient], "&gt;=" &amp; R51)</f>
        <v>10</v>
      </c>
      <c r="T50" s="37" t="e">
        <f t="shared" ca="1" si="18"/>
        <v>#REF!</v>
      </c>
      <c r="U50" s="38" t="e">
        <f t="shared" ca="1" si="0"/>
        <v>#REF!</v>
      </c>
    </row>
    <row r="51" spans="1:21" x14ac:dyDescent="0.25">
      <c r="D51" s="32">
        <f t="shared" si="10"/>
        <v>31.272727272727245</v>
      </c>
      <c r="E51" s="3">
        <f>COUNTIF(Vertices[Degree], "&gt;= " &amp; D51) - COUNTIF(Vertices[Degree], "&gt;=" &amp; D52)</f>
        <v>0</v>
      </c>
      <c r="F51" s="39">
        <f t="shared" si="11"/>
        <v>0</v>
      </c>
      <c r="G51" s="40">
        <f>COUNTIF(Vertices[In-Degree], "&gt;= " &amp; F51) - COUNTIF(Vertices[In-Degree], "&gt;=" &amp; F52)</f>
        <v>0</v>
      </c>
      <c r="H51" s="39">
        <f t="shared" si="12"/>
        <v>0</v>
      </c>
      <c r="I51" s="40">
        <f>COUNTIF(Vertices[Out-Degree], "&gt;= " &amp; H51) - COUNTIF(Vertices[Out-Degree], "&gt;=" &amp; H52)</f>
        <v>0</v>
      </c>
      <c r="J51" s="39">
        <f t="shared" si="13"/>
        <v>18116.07446472728</v>
      </c>
      <c r="K51" s="40">
        <f>COUNTIF(Vertices[Betweenness Centrality], "&gt;= " &amp; J51) - COUNTIF(Vertices[Betweenness Centrality], "&gt;=" &amp; J52)</f>
        <v>0</v>
      </c>
      <c r="L51" s="39">
        <f t="shared" si="14"/>
        <v>0.67282087272727265</v>
      </c>
      <c r="M51" s="40">
        <f>COUNTIF(Vertices[Closeness Centrality], "&gt;= " &amp; L51) - COUNTIF(Vertices[Closeness Centrality], "&gt;=" &amp; L52)</f>
        <v>0</v>
      </c>
      <c r="N51" s="39">
        <f t="shared" si="15"/>
        <v>3.0221599999999987E-2</v>
      </c>
      <c r="O51" s="40">
        <f>COUNTIF(Vertices[Eigenvector Centrality], "&gt;= " &amp; N51) - COUNTIF(Vertices[Eigenvector Centrality], "&gt;=" &amp; N52)</f>
        <v>0</v>
      </c>
      <c r="P51" s="39">
        <f t="shared" si="16"/>
        <v>5.7344371454545424</v>
      </c>
      <c r="Q51" s="40">
        <f>COUNTIF(Vertices[PageRank], "&gt;= " &amp; P51) - COUNTIF(Vertices[PageRank], "&gt;=" &amp; P52)</f>
        <v>0</v>
      </c>
      <c r="R51" s="39">
        <f t="shared" si="17"/>
        <v>0.67272727272727284</v>
      </c>
      <c r="S51" s="44">
        <f>COUNTIF(Vertices[Clustering Coefficient], "&gt;= " &amp; R51) - COUNTIF(Vertices[Clustering Coefficient], "&gt;=" &amp; R52)</f>
        <v>0</v>
      </c>
      <c r="T51" s="39" t="e">
        <f t="shared" ca="1" si="18"/>
        <v>#REF!</v>
      </c>
      <c r="U51" s="40" t="e">
        <f t="shared" ca="1" si="0"/>
        <v>#REF!</v>
      </c>
    </row>
    <row r="52" spans="1:21" x14ac:dyDescent="0.25">
      <c r="D52" s="32">
        <f t="shared" si="10"/>
        <v>32.090909090909065</v>
      </c>
      <c r="E52" s="3">
        <f>COUNTIF(Vertices[Degree], "&gt;= " &amp; D52) - COUNTIF(Vertices[Degree], "&gt;=" &amp; D53)</f>
        <v>0</v>
      </c>
      <c r="F52" s="37">
        <f t="shared" si="11"/>
        <v>0</v>
      </c>
      <c r="G52" s="38">
        <f>COUNTIF(Vertices[In-Degree], "&gt;= " &amp; F52) - COUNTIF(Vertices[In-Degree], "&gt;=" &amp; F53)</f>
        <v>0</v>
      </c>
      <c r="H52" s="37">
        <f t="shared" si="12"/>
        <v>0</v>
      </c>
      <c r="I52" s="38">
        <f>COUNTIF(Vertices[Out-Degree], "&gt;= " &amp; H52) - COUNTIF(Vertices[Out-Degree], "&gt;=" &amp; H53)</f>
        <v>0</v>
      </c>
      <c r="J52" s="37">
        <f t="shared" si="13"/>
        <v>18605.698098909099</v>
      </c>
      <c r="K52" s="38">
        <f>COUNTIF(Vertices[Betweenness Centrality], "&gt;= " &amp; J52) - COUNTIF(Vertices[Betweenness Centrality], "&gt;=" &amp; J53)</f>
        <v>0</v>
      </c>
      <c r="L52" s="37">
        <f t="shared" si="14"/>
        <v>0.69099749090909079</v>
      </c>
      <c r="M52" s="38">
        <f>COUNTIF(Vertices[Closeness Centrality], "&gt;= " &amp; L52) - COUNTIF(Vertices[Closeness Centrality], "&gt;=" &amp; L53)</f>
        <v>0</v>
      </c>
      <c r="N52" s="37">
        <f t="shared" si="15"/>
        <v>3.1038399999999987E-2</v>
      </c>
      <c r="O52" s="38">
        <f>COUNTIF(Vertices[Eigenvector Centrality], "&gt;= " &amp; N52) - COUNTIF(Vertices[Eigenvector Centrality], "&gt;=" &amp; N53)</f>
        <v>0</v>
      </c>
      <c r="P52" s="37">
        <f t="shared" si="16"/>
        <v>5.8828745818181787</v>
      </c>
      <c r="Q52" s="38">
        <f>COUNTIF(Vertices[PageRank], "&gt;= " &amp; P52) - COUNTIF(Vertices[PageRank], "&gt;=" &amp; P53)</f>
        <v>0</v>
      </c>
      <c r="R52" s="37">
        <f t="shared" si="17"/>
        <v>0.69090909090909103</v>
      </c>
      <c r="S52" s="43">
        <f>COUNTIF(Vertices[Clustering Coefficient], "&gt;= " &amp; R52) - COUNTIF(Vertices[Clustering Coefficient], "&gt;=" &amp; R53)</f>
        <v>3</v>
      </c>
      <c r="T52" s="37" t="e">
        <f t="shared" ca="1" si="18"/>
        <v>#REF!</v>
      </c>
      <c r="U52" s="38" t="e">
        <f t="shared" ca="1" si="0"/>
        <v>#REF!</v>
      </c>
    </row>
    <row r="53" spans="1:21" x14ac:dyDescent="0.25">
      <c r="D53" s="32">
        <f t="shared" si="10"/>
        <v>32.909090909090885</v>
      </c>
      <c r="E53" s="3">
        <f>COUNTIF(Vertices[Degree], "&gt;= " &amp; D53) - COUNTIF(Vertices[Degree], "&gt;=" &amp; D54)</f>
        <v>1</v>
      </c>
      <c r="F53" s="39">
        <f t="shared" si="11"/>
        <v>0</v>
      </c>
      <c r="G53" s="40">
        <f>COUNTIF(Vertices[In-Degree], "&gt;= " &amp; F53) - COUNTIF(Vertices[In-Degree], "&gt;=" &amp; F54)</f>
        <v>0</v>
      </c>
      <c r="H53" s="39">
        <f t="shared" si="12"/>
        <v>0</v>
      </c>
      <c r="I53" s="40">
        <f>COUNTIF(Vertices[Out-Degree], "&gt;= " &amp; H53) - COUNTIF(Vertices[Out-Degree], "&gt;=" &amp; H54)</f>
        <v>0</v>
      </c>
      <c r="J53" s="39">
        <f t="shared" si="13"/>
        <v>19095.321733090917</v>
      </c>
      <c r="K53" s="40">
        <f>COUNTIF(Vertices[Betweenness Centrality], "&gt;= " &amp; J53) - COUNTIF(Vertices[Betweenness Centrality], "&gt;=" &amp; J54)</f>
        <v>0</v>
      </c>
      <c r="L53" s="39">
        <f t="shared" si="14"/>
        <v>0.70917410909090894</v>
      </c>
      <c r="M53" s="40">
        <f>COUNTIF(Vertices[Closeness Centrality], "&gt;= " &amp; L53) - COUNTIF(Vertices[Closeness Centrality], "&gt;=" &amp; L54)</f>
        <v>0</v>
      </c>
      <c r="N53" s="39">
        <f t="shared" si="15"/>
        <v>3.1855199999999986E-2</v>
      </c>
      <c r="O53" s="40">
        <f>COUNTIF(Vertices[Eigenvector Centrality], "&gt;= " &amp; N53) - COUNTIF(Vertices[Eigenvector Centrality], "&gt;=" &amp; N54)</f>
        <v>0</v>
      </c>
      <c r="P53" s="39">
        <f t="shared" si="16"/>
        <v>6.0313120181818149</v>
      </c>
      <c r="Q53" s="40">
        <f>COUNTIF(Vertices[PageRank], "&gt;= " &amp; P53) - COUNTIF(Vertices[PageRank], "&gt;=" &amp; P54)</f>
        <v>0</v>
      </c>
      <c r="R53" s="39">
        <f t="shared" si="17"/>
        <v>0.70909090909090922</v>
      </c>
      <c r="S53" s="44">
        <f>COUNTIF(Vertices[Clustering Coefficient], "&gt;= " &amp; R53) - COUNTIF(Vertices[Clustering Coefficient], "&gt;=" &amp; R54)</f>
        <v>2</v>
      </c>
      <c r="T53" s="39" t="e">
        <f t="shared" ca="1" si="18"/>
        <v>#REF!</v>
      </c>
      <c r="U53" s="40" t="e">
        <f t="shared" ca="1" si="0"/>
        <v>#REF!</v>
      </c>
    </row>
    <row r="54" spans="1:21" x14ac:dyDescent="0.25">
      <c r="D54" s="32">
        <f t="shared" si="10"/>
        <v>33.727272727272705</v>
      </c>
      <c r="E54" s="3">
        <f>COUNTIF(Vertices[Degree], "&gt;= " &amp; D54) - COUNTIF(Vertices[Degree], "&gt;=" &amp; D55)</f>
        <v>0</v>
      </c>
      <c r="F54" s="37">
        <f t="shared" si="11"/>
        <v>0</v>
      </c>
      <c r="G54" s="38">
        <f>COUNTIF(Vertices[In-Degree], "&gt;= " &amp; F54) - COUNTIF(Vertices[In-Degree], "&gt;=" &amp; F55)</f>
        <v>0</v>
      </c>
      <c r="H54" s="37">
        <f t="shared" si="12"/>
        <v>0</v>
      </c>
      <c r="I54" s="38">
        <f>COUNTIF(Vertices[Out-Degree], "&gt;= " &amp; H54) - COUNTIF(Vertices[Out-Degree], "&gt;=" &amp; H55)</f>
        <v>0</v>
      </c>
      <c r="J54" s="37">
        <f t="shared" si="13"/>
        <v>19584.945367272736</v>
      </c>
      <c r="K54" s="38">
        <f>COUNTIF(Vertices[Betweenness Centrality], "&gt;= " &amp; J54) - COUNTIF(Vertices[Betweenness Centrality], "&gt;=" &amp; J55)</f>
        <v>0</v>
      </c>
      <c r="L54" s="37">
        <f t="shared" si="14"/>
        <v>0.72735072727272709</v>
      </c>
      <c r="M54" s="38">
        <f>COUNTIF(Vertices[Closeness Centrality], "&gt;= " &amp; L54) - COUNTIF(Vertices[Closeness Centrality], "&gt;=" &amp; L55)</f>
        <v>0</v>
      </c>
      <c r="N54" s="37">
        <f t="shared" si="15"/>
        <v>3.2671999999999986E-2</v>
      </c>
      <c r="O54" s="38">
        <f>COUNTIF(Vertices[Eigenvector Centrality], "&gt;= " &amp; N54) - COUNTIF(Vertices[Eigenvector Centrality], "&gt;=" &amp; N55)</f>
        <v>0</v>
      </c>
      <c r="P54" s="37">
        <f t="shared" si="16"/>
        <v>6.1797494545454512</v>
      </c>
      <c r="Q54" s="38">
        <f>COUNTIF(Vertices[PageRank], "&gt;= " &amp; P54) - COUNTIF(Vertices[PageRank], "&gt;=" &amp; P55)</f>
        <v>0</v>
      </c>
      <c r="R54" s="37">
        <f t="shared" si="17"/>
        <v>0.7272727272727274</v>
      </c>
      <c r="S54" s="43">
        <f>COUNTIF(Vertices[Clustering Coefficient], "&gt;= " &amp; R54) - COUNTIF(Vertices[Clustering Coefficient], "&gt;=" &amp; R55)</f>
        <v>0</v>
      </c>
      <c r="T54" s="37" t="e">
        <f t="shared" ca="1" si="18"/>
        <v>#REF!</v>
      </c>
      <c r="U54" s="38" t="e">
        <f t="shared" ca="1" si="0"/>
        <v>#REF!</v>
      </c>
    </row>
    <row r="55" spans="1:21" x14ac:dyDescent="0.25">
      <c r="A55" s="33" t="s">
        <v>82</v>
      </c>
      <c r="B55" s="46">
        <f>IF(COUNT(Vertices[Degree])&gt;0, D2, NoMetricMessage)</f>
        <v>1</v>
      </c>
      <c r="D55" s="32">
        <f t="shared" si="10"/>
        <v>34.545454545454525</v>
      </c>
      <c r="E55" s="3">
        <f>COUNTIF(Vertices[Degree], "&gt;= " &amp; D55) - COUNTIF(Vertices[Degree], "&gt;=" &amp; D56)</f>
        <v>0</v>
      </c>
      <c r="F55" s="39">
        <f t="shared" si="11"/>
        <v>0</v>
      </c>
      <c r="G55" s="40">
        <f>COUNTIF(Vertices[In-Degree], "&gt;= " &amp; F55) - COUNTIF(Vertices[In-Degree], "&gt;=" &amp; F56)</f>
        <v>0</v>
      </c>
      <c r="H55" s="39">
        <f t="shared" si="12"/>
        <v>0</v>
      </c>
      <c r="I55" s="40">
        <f>COUNTIF(Vertices[Out-Degree], "&gt;= " &amp; H55) - COUNTIF(Vertices[Out-Degree], "&gt;=" &amp; H56)</f>
        <v>0</v>
      </c>
      <c r="J55" s="39">
        <f t="shared" si="13"/>
        <v>20074.569001454554</v>
      </c>
      <c r="K55" s="40">
        <f>COUNTIF(Vertices[Betweenness Centrality], "&gt;= " &amp; J55) - COUNTIF(Vertices[Betweenness Centrality], "&gt;=" &amp; J56)</f>
        <v>0</v>
      </c>
      <c r="L55" s="39">
        <f t="shared" si="14"/>
        <v>0.74552734545454524</v>
      </c>
      <c r="M55" s="40">
        <f>COUNTIF(Vertices[Closeness Centrality], "&gt;= " &amp; L55) - COUNTIF(Vertices[Closeness Centrality], "&gt;=" &amp; L56)</f>
        <v>0</v>
      </c>
      <c r="N55" s="39">
        <f t="shared" si="15"/>
        <v>3.3488799999999985E-2</v>
      </c>
      <c r="O55" s="40">
        <f>COUNTIF(Vertices[Eigenvector Centrality], "&gt;= " &amp; N55) - COUNTIF(Vertices[Eigenvector Centrality], "&gt;=" &amp; N56)</f>
        <v>0</v>
      </c>
      <c r="P55" s="39">
        <f t="shared" si="16"/>
        <v>6.3281868909090875</v>
      </c>
      <c r="Q55" s="40">
        <f>COUNTIF(Vertices[PageRank], "&gt;= " &amp; P55) - COUNTIF(Vertices[PageRank], "&gt;=" &amp; P56)</f>
        <v>0</v>
      </c>
      <c r="R55" s="39">
        <f t="shared" si="17"/>
        <v>0.74545454545454559</v>
      </c>
      <c r="S55" s="44">
        <f>COUNTIF(Vertices[Clustering Coefficient], "&gt;= " &amp; R55) - COUNTIF(Vertices[Clustering Coefficient], "&gt;=" &amp; R56)</f>
        <v>2</v>
      </c>
      <c r="T55" s="39" t="e">
        <f t="shared" ca="1" si="18"/>
        <v>#REF!</v>
      </c>
      <c r="U55" s="40" t="e">
        <f t="shared" ca="1" si="0"/>
        <v>#REF!</v>
      </c>
    </row>
    <row r="56" spans="1:21" x14ac:dyDescent="0.25">
      <c r="A56" s="33" t="s">
        <v>83</v>
      </c>
      <c r="B56" s="46">
        <f>IF(COUNT(Vertices[Degree])&gt;0, D57, NoMetricMessage)</f>
        <v>46</v>
      </c>
      <c r="D56" s="32">
        <f t="shared" si="10"/>
        <v>35.363636363636346</v>
      </c>
      <c r="E56" s="3">
        <f>COUNTIF(Vertices[Degree], "&gt;= " &amp; D56) - COUNTIF(Vertices[Degree], "&gt;=" &amp; D57)</f>
        <v>1</v>
      </c>
      <c r="F56" s="37">
        <f t="shared" si="11"/>
        <v>0</v>
      </c>
      <c r="G56" s="38">
        <f>COUNTIF(Vertices[In-Degree], "&gt;= " &amp; F56) - COUNTIF(Vertices[In-Degree], "&gt;=" &amp; F57)</f>
        <v>0</v>
      </c>
      <c r="H56" s="37">
        <f t="shared" si="12"/>
        <v>0</v>
      </c>
      <c r="I56" s="38">
        <f>COUNTIF(Vertices[Out-Degree], "&gt;= " &amp; H56) - COUNTIF(Vertices[Out-Degree], "&gt;=" &amp; H57)</f>
        <v>0</v>
      </c>
      <c r="J56" s="37">
        <f t="shared" si="13"/>
        <v>20564.192635636373</v>
      </c>
      <c r="K56" s="38">
        <f>COUNTIF(Vertices[Betweenness Centrality], "&gt;= " &amp; J56) - COUNTIF(Vertices[Betweenness Centrality], "&gt;=" &amp; J57)</f>
        <v>1</v>
      </c>
      <c r="L56" s="37">
        <f t="shared" si="14"/>
        <v>0.76370396363636339</v>
      </c>
      <c r="M56" s="38">
        <f>COUNTIF(Vertices[Closeness Centrality], "&gt;= " &amp; L56) - COUNTIF(Vertices[Closeness Centrality], "&gt;=" &amp; L57)</f>
        <v>0</v>
      </c>
      <c r="N56" s="37">
        <f t="shared" si="15"/>
        <v>3.4305599999999985E-2</v>
      </c>
      <c r="O56" s="38">
        <f>COUNTIF(Vertices[Eigenvector Centrality], "&gt;= " &amp; N56) - COUNTIF(Vertices[Eigenvector Centrality], "&gt;=" &amp; N57)</f>
        <v>15</v>
      </c>
      <c r="P56" s="37">
        <f t="shared" si="16"/>
        <v>6.4766243272727237</v>
      </c>
      <c r="Q56" s="38">
        <f>COUNTIF(Vertices[PageRank], "&gt;= " &amp; P56) - COUNTIF(Vertices[PageRank], "&gt;=" &amp; P57)</f>
        <v>1</v>
      </c>
      <c r="R56" s="37">
        <f t="shared" si="17"/>
        <v>0.76363636363636378</v>
      </c>
      <c r="S56" s="43">
        <f>COUNTIF(Vertices[Clustering Coefficient], "&gt;= " &amp; R56) - COUNTIF(Vertices[Clustering Coefficient], "&gt;=" &amp; R57)</f>
        <v>12</v>
      </c>
      <c r="T56" s="37" t="e">
        <f t="shared" ca="1" si="18"/>
        <v>#REF!</v>
      </c>
      <c r="U56" s="38" t="e">
        <f t="shared" ca="1" si="0"/>
        <v>#REF!</v>
      </c>
    </row>
    <row r="57" spans="1:21" x14ac:dyDescent="0.25">
      <c r="A57" s="33" t="s">
        <v>84</v>
      </c>
      <c r="B57" s="47">
        <f>IFERROR(AVERAGE(Vertices[Degree]),NoMetricMessage)</f>
        <v>4.1711711711711708</v>
      </c>
      <c r="D57" s="32">
        <f>MAX(Vertices[Degree])</f>
        <v>46</v>
      </c>
      <c r="E57" s="3">
        <f>COUNTIF(Vertices[Degree], "&gt;= " &amp; D57) - COUNTIF(Vertices[Degree], "&gt;=" &amp; D58)</f>
        <v>1</v>
      </c>
      <c r="F57" s="41">
        <f>MAX(Vertices[In-Degree])</f>
        <v>0</v>
      </c>
      <c r="G57" s="42">
        <f>COUNTIF(Vertices[In-Degree], "&gt;= " &amp; F57) - COUNTIF(Vertices[In-Degree], "&gt;=" &amp; F58)</f>
        <v>0</v>
      </c>
      <c r="H57" s="41">
        <f>MAX(Vertices[Out-Degree])</f>
        <v>0</v>
      </c>
      <c r="I57" s="42">
        <f>COUNTIF(Vertices[Out-Degree], "&gt;= " &amp; H57) - COUNTIF(Vertices[Out-Degree], "&gt;=" &amp; H58)</f>
        <v>0</v>
      </c>
      <c r="J57" s="41">
        <f>MAX(Vertices[Betweenness Centrality])</f>
        <v>26929.299879999999</v>
      </c>
      <c r="K57" s="42">
        <f>COUNTIF(Vertices[Betweenness Centrality], "&gt;= " &amp; J57) - COUNTIF(Vertices[Betweenness Centrality], "&gt;=" &amp; J58)</f>
        <v>1</v>
      </c>
      <c r="L57" s="41">
        <f>MAX(Vertices[Closeness Centrality])</f>
        <v>1</v>
      </c>
      <c r="M57" s="42">
        <f>COUNTIF(Vertices[Closeness Centrality], "&gt;= " &amp; L57) - COUNTIF(Vertices[Closeness Centrality], "&gt;=" &amp; L58)</f>
        <v>66</v>
      </c>
      <c r="N57" s="41">
        <f>MAX(Vertices[Eigenvector Centrality])</f>
        <v>4.4923999999999999E-2</v>
      </c>
      <c r="O57" s="42">
        <f>COUNTIF(Vertices[Eigenvector Centrality], "&gt;= " &amp; N57) - COUNTIF(Vertices[Eigenvector Centrality], "&gt;=" &amp; N58)</f>
        <v>1</v>
      </c>
      <c r="P57" s="41">
        <f>MAX(Vertices[PageRank])</f>
        <v>8.4063110000000005</v>
      </c>
      <c r="Q57" s="42">
        <f>COUNTIF(Vertices[PageRank], "&gt;= " &amp; P57) - COUNTIF(Vertices[PageRank], "&gt;=" &amp; P58)</f>
        <v>1</v>
      </c>
      <c r="R57" s="41">
        <f>MAX(Vertices[Clustering Coefficient])</f>
        <v>1</v>
      </c>
      <c r="S57" s="45">
        <f>COUNTIF(Vertices[Clustering Coefficient], "&gt;= " &amp; R57) - COUNTIF(Vertices[Clustering Coefficient], "&gt;=" &amp; R58)</f>
        <v>282</v>
      </c>
      <c r="T57" s="41" t="e">
        <f ca="1">MAX(INDIRECT(DynamicFilterSourceColumnRange))</f>
        <v>#REF!</v>
      </c>
      <c r="U57" s="42" t="e">
        <f t="shared" ca="1" si="0"/>
        <v>#REF!</v>
      </c>
    </row>
    <row r="58" spans="1:21" x14ac:dyDescent="0.25">
      <c r="A58" s="33" t="s">
        <v>85</v>
      </c>
      <c r="B58" s="47">
        <f>IFERROR(MEDIAN(Vertices[Degree]),NoMetricMessage)</f>
        <v>2</v>
      </c>
    </row>
    <row r="69" spans="1:2" x14ac:dyDescent="0.25">
      <c r="A69" s="33" t="s">
        <v>89</v>
      </c>
      <c r="B69" s="46" t="str">
        <f>IF(COUNT(Vertices[In-Degree])&gt;0, F2, NoMetricMessage)</f>
        <v>Not Available</v>
      </c>
    </row>
    <row r="70" spans="1:2" x14ac:dyDescent="0.25">
      <c r="A70" s="33" t="s">
        <v>90</v>
      </c>
      <c r="B70" s="46" t="str">
        <f>IF(COUNT(Vertices[In-Degree])&gt;0, F57, NoMetricMessage)</f>
        <v>Not Available</v>
      </c>
    </row>
    <row r="71" spans="1:2" x14ac:dyDescent="0.25">
      <c r="A71" s="33" t="s">
        <v>91</v>
      </c>
      <c r="B71" s="47" t="str">
        <f>IFERROR(AVERAGE(Vertices[In-Degree]),NoMetricMessage)</f>
        <v>Not Available</v>
      </c>
    </row>
    <row r="72" spans="1:2" x14ac:dyDescent="0.25">
      <c r="A72" s="33" t="s">
        <v>92</v>
      </c>
      <c r="B72" s="47" t="str">
        <f>IFERROR(MEDIAN(Vertices[In-Degree]),NoMetricMessage)</f>
        <v>Not Available</v>
      </c>
    </row>
    <row r="83" spans="1:2" x14ac:dyDescent="0.25">
      <c r="A83" s="33" t="s">
        <v>95</v>
      </c>
      <c r="B83" s="46" t="str">
        <f>IF(COUNT(Vertices[Out-Degree])&gt;0, H2, NoMetricMessage)</f>
        <v>Not Available</v>
      </c>
    </row>
    <row r="84" spans="1:2" x14ac:dyDescent="0.25">
      <c r="A84" s="33" t="s">
        <v>96</v>
      </c>
      <c r="B84" s="46" t="str">
        <f>IF(COUNT(Vertices[Out-Degree])&gt;0, H57, NoMetricMessage)</f>
        <v>Not Available</v>
      </c>
    </row>
    <row r="85" spans="1:2" x14ac:dyDescent="0.25">
      <c r="A85" s="33" t="s">
        <v>97</v>
      </c>
      <c r="B85" s="47" t="str">
        <f>IFERROR(AVERAGE(Vertices[Out-Degree]),NoMetricMessage)</f>
        <v>Not Available</v>
      </c>
    </row>
    <row r="86" spans="1:2" x14ac:dyDescent="0.25">
      <c r="A86" s="33" t="s">
        <v>98</v>
      </c>
      <c r="B86" s="47" t="str">
        <f>IFERROR(MEDIAN(Vertices[Out-Degree]),NoMetricMessage)</f>
        <v>Not Available</v>
      </c>
    </row>
    <row r="97" spans="1:2" x14ac:dyDescent="0.25">
      <c r="A97" s="33" t="s">
        <v>101</v>
      </c>
      <c r="B97" s="47">
        <f>IF(COUNT(Vertices[Betweenness Centrality])&gt;0, J2, NoMetricMessage)</f>
        <v>0</v>
      </c>
    </row>
    <row r="98" spans="1:2" x14ac:dyDescent="0.25">
      <c r="A98" s="33" t="s">
        <v>102</v>
      </c>
      <c r="B98" s="47">
        <f>IF(COUNT(Vertices[Betweenness Centrality])&gt;0, J57, NoMetricMessage)</f>
        <v>26929.299879999999</v>
      </c>
    </row>
    <row r="99" spans="1:2" x14ac:dyDescent="0.25">
      <c r="A99" s="33" t="s">
        <v>103</v>
      </c>
      <c r="B99" s="47">
        <f>IFERROR(AVERAGE(Vertices[Betweenness Centrality]),NoMetricMessage)</f>
        <v>602.08708709459472</v>
      </c>
    </row>
    <row r="100" spans="1:2" x14ac:dyDescent="0.25">
      <c r="A100" s="33" t="s">
        <v>104</v>
      </c>
      <c r="B100" s="47">
        <f>IFERROR(MEDIAN(Vertices[Betweenness Centrality]),NoMetricMessage)</f>
        <v>0</v>
      </c>
    </row>
    <row r="111" spans="1:2" x14ac:dyDescent="0.25">
      <c r="A111" s="33" t="s">
        <v>107</v>
      </c>
      <c r="B111" s="47">
        <f>IF(COUNT(Vertices[Closeness Centrality])&gt;0, L2, NoMetricMessage)</f>
        <v>2.8600000000000001E-4</v>
      </c>
    </row>
    <row r="112" spans="1:2" x14ac:dyDescent="0.25">
      <c r="A112" s="33" t="s">
        <v>108</v>
      </c>
      <c r="B112" s="47">
        <f>IF(COUNT(Vertices[Closeness Centrality])&gt;0, L57, NoMetricMessage)</f>
        <v>1</v>
      </c>
    </row>
    <row r="113" spans="1:2" x14ac:dyDescent="0.25">
      <c r="A113" s="33" t="s">
        <v>109</v>
      </c>
      <c r="B113" s="47">
        <f>IFERROR(AVERAGE(Vertices[Closeness Centrality]),NoMetricMessage)</f>
        <v>0.15363703903903894</v>
      </c>
    </row>
    <row r="114" spans="1:2" x14ac:dyDescent="0.25">
      <c r="A114" s="33" t="s">
        <v>110</v>
      </c>
      <c r="B114" s="47">
        <f>IFERROR(MEDIAN(Vertices[Closeness Centrality]),NoMetricMessage)</f>
        <v>5.1800000000000001E-4</v>
      </c>
    </row>
    <row r="125" spans="1:2" x14ac:dyDescent="0.25">
      <c r="A125" s="33" t="s">
        <v>113</v>
      </c>
      <c r="B125" s="47">
        <f>IF(COUNT(Vertices[Eigenvector Centrality])&gt;0, N2, NoMetricMessage)</f>
        <v>0</v>
      </c>
    </row>
    <row r="126" spans="1:2" x14ac:dyDescent="0.25">
      <c r="A126" s="33" t="s">
        <v>114</v>
      </c>
      <c r="B126" s="47">
        <f>IF(COUNT(Vertices[Eigenvector Centrality])&gt;0, N57, NoMetricMessage)</f>
        <v>4.4923999999999999E-2</v>
      </c>
    </row>
    <row r="127" spans="1:2" x14ac:dyDescent="0.25">
      <c r="A127" s="33" t="s">
        <v>115</v>
      </c>
      <c r="B127" s="47">
        <f>IFERROR(AVERAGE(Vertices[Eigenvector Centrality]),NoMetricMessage)</f>
        <v>1.5015225225225211E-3</v>
      </c>
    </row>
    <row r="128" spans="1:2" x14ac:dyDescent="0.25">
      <c r="A128" s="33" t="s">
        <v>116</v>
      </c>
      <c r="B128" s="47">
        <f>IFERROR(MEDIAN(Vertices[Eigenvector Centrality]),NoMetricMessage)</f>
        <v>3.6000000000000001E-5</v>
      </c>
    </row>
    <row r="139" spans="1:2" x14ac:dyDescent="0.25">
      <c r="A139" s="33" t="s">
        <v>141</v>
      </c>
      <c r="B139" s="47">
        <f>IF(COUNT(Vertices[PageRank])&gt;0, P2, NoMetricMessage)</f>
        <v>0.242252</v>
      </c>
    </row>
    <row r="140" spans="1:2" x14ac:dyDescent="0.25">
      <c r="A140" s="33" t="s">
        <v>142</v>
      </c>
      <c r="B140" s="47">
        <f>IF(COUNT(Vertices[PageRank])&gt;0, P57, NoMetricMessage)</f>
        <v>8.4063110000000005</v>
      </c>
    </row>
    <row r="141" spans="1:2" x14ac:dyDescent="0.25">
      <c r="A141" s="33" t="s">
        <v>143</v>
      </c>
      <c r="B141" s="47">
        <f>IFERROR(AVERAGE(Vertices[PageRank]),NoMetricMessage)</f>
        <v>0.99999910960961003</v>
      </c>
    </row>
    <row r="142" spans="1:2" x14ac:dyDescent="0.25">
      <c r="A142" s="33" t="s">
        <v>144</v>
      </c>
      <c r="B142" s="47">
        <f>IFERROR(MEDIAN(Vertices[PageRank]),NoMetricMessage)</f>
        <v>0.95009750000000004</v>
      </c>
    </row>
    <row r="153" spans="1:2" x14ac:dyDescent="0.25">
      <c r="A153" s="33" t="s">
        <v>119</v>
      </c>
      <c r="B153" s="47">
        <f>IF(COUNT(Vertices[Clustering Coefficient])&gt;0, R2, NoMetricMessage)</f>
        <v>0</v>
      </c>
    </row>
    <row r="154" spans="1:2" x14ac:dyDescent="0.25">
      <c r="A154" s="33" t="s">
        <v>120</v>
      </c>
      <c r="B154" s="47">
        <f>IF(COUNT(Vertices[Clustering Coefficient])&gt;0, R57, NoMetricMessage)</f>
        <v>1</v>
      </c>
    </row>
    <row r="155" spans="1:2" x14ac:dyDescent="0.25">
      <c r="A155" s="33" t="s">
        <v>121</v>
      </c>
      <c r="B155" s="47">
        <f>IFERROR(AVERAGE(Vertices[Clustering Coefficient]),NoMetricMessage)</f>
        <v>0.52428197602149751</v>
      </c>
    </row>
    <row r="156" spans="1:2" x14ac:dyDescent="0.25">
      <c r="A156" s="33" t="s">
        <v>122</v>
      </c>
      <c r="B156" s="47">
        <f>IFERROR(MEDIAN(Vertices[Clustering Coefficient]),NoMetricMessage)</f>
        <v>0.5</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132</v>
      </c>
      <c r="C1" s="4" t="s">
        <v>7</v>
      </c>
      <c r="D1" s="4" t="s">
        <v>9</v>
      </c>
      <c r="E1" s="4" t="s">
        <v>165</v>
      </c>
      <c r="F1" s="5" t="s">
        <v>170</v>
      </c>
      <c r="G1" s="4" t="s">
        <v>14</v>
      </c>
      <c r="H1" s="4" t="s">
        <v>68</v>
      </c>
      <c r="J1" s="4" t="s">
        <v>18</v>
      </c>
      <c r="K1" s="4" t="s">
        <v>17</v>
      </c>
      <c r="M1" s="4" t="s">
        <v>22</v>
      </c>
      <c r="N1" s="4" t="s">
        <v>23</v>
      </c>
      <c r="O1" s="4" t="s">
        <v>24</v>
      </c>
      <c r="P1" s="4" t="s">
        <v>25</v>
      </c>
    </row>
    <row r="2" spans="1:18" x14ac:dyDescent="0.25">
      <c r="A2" s="1" t="s">
        <v>52</v>
      </c>
      <c r="B2" s="1" t="s">
        <v>133</v>
      </c>
      <c r="C2" t="s">
        <v>55</v>
      </c>
      <c r="D2" t="s">
        <v>56</v>
      </c>
      <c r="E2" t="s">
        <v>56</v>
      </c>
      <c r="F2" s="1" t="s">
        <v>52</v>
      </c>
      <c r="G2" t="s">
        <v>66</v>
      </c>
      <c r="H2" t="s">
        <v>160</v>
      </c>
      <c r="J2" t="s">
        <v>19</v>
      </c>
      <c r="K2">
        <v>108</v>
      </c>
    </row>
    <row r="3" spans="1:18" x14ac:dyDescent="0.25">
      <c r="A3" s="1" t="s">
        <v>53</v>
      </c>
      <c r="B3" s="1" t="s">
        <v>134</v>
      </c>
      <c r="C3" t="s">
        <v>53</v>
      </c>
      <c r="D3" t="s">
        <v>57</v>
      </c>
      <c r="E3" t="s">
        <v>57</v>
      </c>
      <c r="F3" s="1" t="s">
        <v>53</v>
      </c>
      <c r="G3" t="s">
        <v>67</v>
      </c>
      <c r="H3" t="s">
        <v>69</v>
      </c>
      <c r="J3" t="s">
        <v>30</v>
      </c>
      <c r="K3" t="s">
        <v>31</v>
      </c>
    </row>
    <row r="4" spans="1:18" x14ac:dyDescent="0.25">
      <c r="A4" s="1" t="s">
        <v>54</v>
      </c>
      <c r="B4" s="1" t="s">
        <v>135</v>
      </c>
      <c r="C4" t="s">
        <v>54</v>
      </c>
      <c r="D4" t="s">
        <v>58</v>
      </c>
      <c r="E4" t="s">
        <v>58</v>
      </c>
      <c r="F4" s="1" t="s">
        <v>54</v>
      </c>
      <c r="G4">
        <v>0</v>
      </c>
      <c r="H4" t="s">
        <v>70</v>
      </c>
      <c r="J4" s="12" t="s">
        <v>79</v>
      </c>
      <c r="K4" s="12"/>
    </row>
    <row r="5" spans="1:18" ht="409.5" x14ac:dyDescent="0.25">
      <c r="A5">
        <v>1</v>
      </c>
      <c r="B5" s="1" t="s">
        <v>136</v>
      </c>
      <c r="C5" t="s">
        <v>52</v>
      </c>
      <c r="D5" t="s">
        <v>59</v>
      </c>
      <c r="E5" t="s">
        <v>59</v>
      </c>
      <c r="F5">
        <v>1</v>
      </c>
      <c r="G5">
        <v>1</v>
      </c>
      <c r="H5" t="s">
        <v>71</v>
      </c>
      <c r="J5" t="s">
        <v>173</v>
      </c>
      <c r="K5" s="13" t="s">
        <v>927</v>
      </c>
    </row>
    <row r="6" spans="1:18" x14ac:dyDescent="0.25">
      <c r="A6">
        <v>0</v>
      </c>
      <c r="B6" s="1" t="s">
        <v>137</v>
      </c>
      <c r="C6">
        <v>1</v>
      </c>
      <c r="D6" t="s">
        <v>60</v>
      </c>
      <c r="E6" t="s">
        <v>60</v>
      </c>
      <c r="F6">
        <v>0</v>
      </c>
      <c r="H6" t="s">
        <v>72</v>
      </c>
      <c r="J6" t="s">
        <v>174</v>
      </c>
      <c r="K6">
        <v>2</v>
      </c>
      <c r="R6" t="s">
        <v>130</v>
      </c>
    </row>
    <row r="7" spans="1:18" x14ac:dyDescent="0.25">
      <c r="A7">
        <v>2</v>
      </c>
      <c r="B7">
        <v>1</v>
      </c>
      <c r="C7">
        <v>0</v>
      </c>
      <c r="D7" t="s">
        <v>61</v>
      </c>
      <c r="E7" t="s">
        <v>61</v>
      </c>
      <c r="F7">
        <v>2</v>
      </c>
      <c r="H7" t="s">
        <v>73</v>
      </c>
      <c r="J7" t="s">
        <v>840</v>
      </c>
      <c r="K7" t="s">
        <v>934</v>
      </c>
    </row>
    <row r="8" spans="1:18" x14ac:dyDescent="0.25">
      <c r="A8"/>
      <c r="B8">
        <v>2</v>
      </c>
      <c r="C8">
        <v>2</v>
      </c>
      <c r="D8" t="s">
        <v>62</v>
      </c>
      <c r="E8" t="s">
        <v>62</v>
      </c>
      <c r="H8" t="s">
        <v>74</v>
      </c>
      <c r="J8" t="s">
        <v>841</v>
      </c>
      <c r="K8" t="s">
        <v>926</v>
      </c>
    </row>
    <row r="9" spans="1:18" ht="409.5" x14ac:dyDescent="0.25">
      <c r="A9"/>
      <c r="B9">
        <v>3</v>
      </c>
      <c r="C9">
        <v>4</v>
      </c>
      <c r="D9" t="s">
        <v>63</v>
      </c>
      <c r="E9" t="s">
        <v>63</v>
      </c>
      <c r="H9" t="s">
        <v>75</v>
      </c>
      <c r="J9" t="s">
        <v>842</v>
      </c>
      <c r="K9" s="13" t="s">
        <v>928</v>
      </c>
    </row>
    <row r="10" spans="1:18" x14ac:dyDescent="0.25">
      <c r="A10"/>
      <c r="B10">
        <v>4</v>
      </c>
      <c r="D10" t="s">
        <v>64</v>
      </c>
      <c r="E10" t="s">
        <v>64</v>
      </c>
      <c r="H10" t="s">
        <v>76</v>
      </c>
    </row>
    <row r="11" spans="1:18" x14ac:dyDescent="0.25">
      <c r="A11"/>
      <c r="B11">
        <v>5</v>
      </c>
      <c r="D11" t="s">
        <v>47</v>
      </c>
      <c r="E11">
        <v>1</v>
      </c>
      <c r="H11" t="s">
        <v>77</v>
      </c>
    </row>
    <row r="12" spans="1:18" x14ac:dyDescent="0.25">
      <c r="A12"/>
      <c r="B12"/>
      <c r="D12" t="s">
        <v>65</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workbookViewId="0"/>
  </sheetViews>
  <sheetFormatPr defaultRowHeight="15" x14ac:dyDescent="0.25"/>
  <cols>
    <col min="1" max="1" width="10.140625" customWidth="1"/>
    <col min="2" max="2" width="10.140625" bestFit="1" customWidth="1"/>
    <col min="3" max="3" width="13.42578125" bestFit="1" customWidth="1"/>
  </cols>
  <sheetData>
    <row r="1" spans="1:3" x14ac:dyDescent="0.25">
      <c r="C1" s="33" t="s">
        <v>43</v>
      </c>
    </row>
    <row r="2" spans="1:3" ht="15" customHeight="1" x14ac:dyDescent="0.25">
      <c r="A2" s="13" t="s">
        <v>931</v>
      </c>
      <c r="B2" s="107" t="s">
        <v>932</v>
      </c>
      <c r="C2" s="108" t="s">
        <v>933</v>
      </c>
    </row>
    <row r="3" spans="1:3" x14ac:dyDescent="0.25">
      <c r="A3" s="106" t="s">
        <v>848</v>
      </c>
      <c r="B3" s="106" t="s">
        <v>848</v>
      </c>
      <c r="C3" s="34">
        <v>1181</v>
      </c>
    </row>
    <row r="4" spans="1:3" x14ac:dyDescent="0.25">
      <c r="A4" s="106" t="s">
        <v>849</v>
      </c>
      <c r="B4" s="106" t="s">
        <v>849</v>
      </c>
      <c r="C4" s="34">
        <v>31</v>
      </c>
    </row>
    <row r="5" spans="1:3" x14ac:dyDescent="0.25">
      <c r="A5" s="106" t="s">
        <v>850</v>
      </c>
      <c r="B5" s="106" t="s">
        <v>850</v>
      </c>
      <c r="C5" s="34">
        <v>14</v>
      </c>
    </row>
    <row r="6" spans="1:3" x14ac:dyDescent="0.25">
      <c r="A6" s="106" t="s">
        <v>851</v>
      </c>
      <c r="B6" s="106" t="s">
        <v>851</v>
      </c>
      <c r="C6" s="34">
        <v>28</v>
      </c>
    </row>
    <row r="7" spans="1:3" x14ac:dyDescent="0.25">
      <c r="A7" s="106" t="s">
        <v>852</v>
      </c>
      <c r="B7" s="106" t="s">
        <v>852</v>
      </c>
      <c r="C7" s="34">
        <v>8</v>
      </c>
    </row>
    <row r="8" spans="1:3" x14ac:dyDescent="0.25">
      <c r="A8" s="106" t="s">
        <v>853</v>
      </c>
      <c r="B8" s="106" t="s">
        <v>853</v>
      </c>
      <c r="C8" s="34">
        <v>10</v>
      </c>
    </row>
    <row r="9" spans="1:3" x14ac:dyDescent="0.25">
      <c r="A9" s="106" t="s">
        <v>854</v>
      </c>
      <c r="B9" s="106" t="s">
        <v>854</v>
      </c>
      <c r="C9" s="34">
        <v>5</v>
      </c>
    </row>
    <row r="10" spans="1:3" x14ac:dyDescent="0.25">
      <c r="A10" s="106" t="s">
        <v>855</v>
      </c>
      <c r="B10" s="106" t="s">
        <v>855</v>
      </c>
      <c r="C10" s="34">
        <v>5</v>
      </c>
    </row>
    <row r="11" spans="1:3" x14ac:dyDescent="0.25">
      <c r="A11" s="106" t="s">
        <v>856</v>
      </c>
      <c r="B11" s="106" t="s">
        <v>856</v>
      </c>
      <c r="C11" s="34">
        <v>4</v>
      </c>
    </row>
    <row r="12" spans="1:3" x14ac:dyDescent="0.25">
      <c r="A12" s="106" t="s">
        <v>857</v>
      </c>
      <c r="B12" s="106" t="s">
        <v>857</v>
      </c>
      <c r="C12" s="34">
        <v>6</v>
      </c>
    </row>
    <row r="13" spans="1:3" x14ac:dyDescent="0.25">
      <c r="A13" s="106" t="s">
        <v>858</v>
      </c>
      <c r="B13" s="106" t="s">
        <v>858</v>
      </c>
      <c r="C13" s="34">
        <v>6</v>
      </c>
    </row>
    <row r="14" spans="1:3" x14ac:dyDescent="0.25">
      <c r="A14" s="106" t="s">
        <v>859</v>
      </c>
      <c r="B14" s="106" t="s">
        <v>859</v>
      </c>
      <c r="C14" s="34">
        <v>3</v>
      </c>
    </row>
    <row r="15" spans="1:3" x14ac:dyDescent="0.25">
      <c r="A15" s="106" t="s">
        <v>860</v>
      </c>
      <c r="B15" s="106" t="s">
        <v>860</v>
      </c>
      <c r="C15" s="34">
        <v>3</v>
      </c>
    </row>
    <row r="16" spans="1:3" x14ac:dyDescent="0.25">
      <c r="A16" s="106" t="s">
        <v>861</v>
      </c>
      <c r="B16" s="106" t="s">
        <v>861</v>
      </c>
      <c r="C16" s="34">
        <v>3</v>
      </c>
    </row>
    <row r="17" spans="1:3" x14ac:dyDescent="0.25">
      <c r="A17" s="106" t="s">
        <v>862</v>
      </c>
      <c r="B17" s="106" t="s">
        <v>862</v>
      </c>
      <c r="C17" s="34">
        <v>1</v>
      </c>
    </row>
    <row r="18" spans="1:3" x14ac:dyDescent="0.25">
      <c r="A18" s="106" t="s">
        <v>863</v>
      </c>
      <c r="B18" s="106" t="s">
        <v>863</v>
      </c>
      <c r="C18" s="34">
        <v>3</v>
      </c>
    </row>
    <row r="19" spans="1:3" x14ac:dyDescent="0.25">
      <c r="A19" s="106" t="s">
        <v>864</v>
      </c>
      <c r="B19" s="106" t="s">
        <v>864</v>
      </c>
      <c r="C19" s="34">
        <v>2</v>
      </c>
    </row>
    <row r="20" spans="1:3" x14ac:dyDescent="0.25">
      <c r="A20" s="106" t="s">
        <v>865</v>
      </c>
      <c r="B20" s="106" t="s">
        <v>865</v>
      </c>
      <c r="C20" s="34">
        <v>3</v>
      </c>
    </row>
    <row r="21" spans="1:3" x14ac:dyDescent="0.25">
      <c r="A21" s="106" t="s">
        <v>866</v>
      </c>
      <c r="B21" s="106" t="s">
        <v>866</v>
      </c>
      <c r="C21" s="34">
        <v>3</v>
      </c>
    </row>
    <row r="22" spans="1:3" x14ac:dyDescent="0.25">
      <c r="A22" s="106" t="s">
        <v>867</v>
      </c>
      <c r="B22" s="106" t="s">
        <v>867</v>
      </c>
      <c r="C22" s="34">
        <v>2</v>
      </c>
    </row>
    <row r="23" spans="1:3" x14ac:dyDescent="0.25">
      <c r="A23" s="106" t="s">
        <v>868</v>
      </c>
      <c r="B23" s="106" t="s">
        <v>868</v>
      </c>
      <c r="C23" s="34">
        <v>3</v>
      </c>
    </row>
    <row r="24" spans="1:3" x14ac:dyDescent="0.25">
      <c r="A24" s="106" t="s">
        <v>869</v>
      </c>
      <c r="B24" s="106" t="s">
        <v>869</v>
      </c>
      <c r="C24" s="34">
        <v>3</v>
      </c>
    </row>
    <row r="25" spans="1:3" x14ac:dyDescent="0.25">
      <c r="A25" s="106" t="s">
        <v>870</v>
      </c>
      <c r="B25" s="106" t="s">
        <v>870</v>
      </c>
      <c r="C25" s="34">
        <v>2</v>
      </c>
    </row>
    <row r="26" spans="1:3" x14ac:dyDescent="0.25">
      <c r="A26" s="106" t="s">
        <v>871</v>
      </c>
      <c r="B26" s="106" t="s">
        <v>871</v>
      </c>
      <c r="C26" s="34">
        <v>3</v>
      </c>
    </row>
    <row r="27" spans="1:3" x14ac:dyDescent="0.25">
      <c r="A27" s="106" t="s">
        <v>872</v>
      </c>
      <c r="B27" s="106" t="s">
        <v>872</v>
      </c>
      <c r="C27" s="34">
        <v>3</v>
      </c>
    </row>
    <row r="28" spans="1:3" x14ac:dyDescent="0.25">
      <c r="A28" s="106" t="s">
        <v>873</v>
      </c>
      <c r="B28" s="106" t="s">
        <v>873</v>
      </c>
      <c r="C28" s="34">
        <v>2</v>
      </c>
    </row>
    <row r="29" spans="1:3" x14ac:dyDescent="0.25">
      <c r="A29" s="106" t="s">
        <v>874</v>
      </c>
      <c r="B29" s="106" t="s">
        <v>874</v>
      </c>
      <c r="C29" s="34">
        <v>3</v>
      </c>
    </row>
    <row r="30" spans="1:3" x14ac:dyDescent="0.25">
      <c r="A30" s="106" t="s">
        <v>875</v>
      </c>
      <c r="B30" s="106" t="s">
        <v>875</v>
      </c>
      <c r="C30" s="34">
        <v>3</v>
      </c>
    </row>
    <row r="31" spans="1:3" x14ac:dyDescent="0.25">
      <c r="A31" s="106" t="s">
        <v>876</v>
      </c>
      <c r="B31" s="106" t="s">
        <v>876</v>
      </c>
      <c r="C31" s="34">
        <v>2</v>
      </c>
    </row>
    <row r="32" spans="1:3" x14ac:dyDescent="0.25">
      <c r="A32" s="106" t="s">
        <v>877</v>
      </c>
      <c r="B32" s="106" t="s">
        <v>877</v>
      </c>
      <c r="C32" s="34">
        <v>1</v>
      </c>
    </row>
    <row r="33" spans="1:3" x14ac:dyDescent="0.25">
      <c r="A33" s="106" t="s">
        <v>878</v>
      </c>
      <c r="B33" s="106" t="s">
        <v>878</v>
      </c>
      <c r="C33" s="34">
        <v>1</v>
      </c>
    </row>
    <row r="34" spans="1:3" x14ac:dyDescent="0.25">
      <c r="A34" s="106" t="s">
        <v>879</v>
      </c>
      <c r="B34" s="106" t="s">
        <v>879</v>
      </c>
      <c r="C34" s="34">
        <v>1</v>
      </c>
    </row>
    <row r="35" spans="1:3" x14ac:dyDescent="0.25">
      <c r="A35" s="106" t="s">
        <v>880</v>
      </c>
      <c r="B35" s="106" t="s">
        <v>880</v>
      </c>
      <c r="C35" s="34">
        <v>1</v>
      </c>
    </row>
    <row r="36" spans="1:3" x14ac:dyDescent="0.25">
      <c r="A36" s="106" t="s">
        <v>881</v>
      </c>
      <c r="B36" s="106" t="s">
        <v>881</v>
      </c>
      <c r="C36" s="34">
        <v>1</v>
      </c>
    </row>
    <row r="37" spans="1:3" x14ac:dyDescent="0.25">
      <c r="A37" s="106" t="s">
        <v>882</v>
      </c>
      <c r="B37" s="106" t="s">
        <v>882</v>
      </c>
      <c r="C37" s="34">
        <v>1</v>
      </c>
    </row>
    <row r="38" spans="1:3" x14ac:dyDescent="0.25">
      <c r="A38" s="106" t="s">
        <v>883</v>
      </c>
      <c r="B38" s="106" t="s">
        <v>883</v>
      </c>
      <c r="C38" s="34">
        <v>1</v>
      </c>
    </row>
    <row r="39" spans="1:3" x14ac:dyDescent="0.25">
      <c r="A39" s="106" t="s">
        <v>884</v>
      </c>
      <c r="B39" s="106" t="s">
        <v>884</v>
      </c>
      <c r="C39" s="34">
        <v>1</v>
      </c>
    </row>
    <row r="40" spans="1:3" x14ac:dyDescent="0.25">
      <c r="A40" s="106" t="s">
        <v>885</v>
      </c>
      <c r="B40" s="106" t="s">
        <v>885</v>
      </c>
      <c r="C40" s="34">
        <v>1</v>
      </c>
    </row>
    <row r="41" spans="1:3" x14ac:dyDescent="0.25">
      <c r="A41" s="106" t="s">
        <v>886</v>
      </c>
      <c r="B41" s="106" t="s">
        <v>886</v>
      </c>
      <c r="C41" s="34">
        <v>1</v>
      </c>
    </row>
    <row r="42" spans="1:3" x14ac:dyDescent="0.25">
      <c r="A42" s="106" t="s">
        <v>887</v>
      </c>
      <c r="B42" s="106" t="s">
        <v>887</v>
      </c>
      <c r="C42" s="34">
        <v>1</v>
      </c>
    </row>
    <row r="43" spans="1:3" x14ac:dyDescent="0.25">
      <c r="A43" s="106" t="s">
        <v>888</v>
      </c>
      <c r="B43" s="106" t="s">
        <v>888</v>
      </c>
      <c r="C43" s="34">
        <v>1</v>
      </c>
    </row>
    <row r="44" spans="1:3" x14ac:dyDescent="0.25">
      <c r="A44" s="106" t="s">
        <v>889</v>
      </c>
      <c r="B44" s="106" t="s">
        <v>889</v>
      </c>
      <c r="C44" s="34">
        <v>1</v>
      </c>
    </row>
    <row r="45" spans="1:3" x14ac:dyDescent="0.25">
      <c r="A45" s="106" t="s">
        <v>890</v>
      </c>
      <c r="B45" s="106" t="s">
        <v>890</v>
      </c>
      <c r="C45" s="34">
        <v>1</v>
      </c>
    </row>
    <row r="46" spans="1:3" x14ac:dyDescent="0.25">
      <c r="A46" s="106" t="s">
        <v>891</v>
      </c>
      <c r="B46" s="106" t="s">
        <v>891</v>
      </c>
      <c r="C46" s="34">
        <v>1</v>
      </c>
    </row>
    <row r="47" spans="1:3" x14ac:dyDescent="0.25">
      <c r="A47" s="106" t="s">
        <v>892</v>
      </c>
      <c r="B47" s="106" t="s">
        <v>892</v>
      </c>
      <c r="C47" s="34">
        <v>1</v>
      </c>
    </row>
    <row r="48" spans="1:3" x14ac:dyDescent="0.25">
      <c r="A48" s="106" t="s">
        <v>893</v>
      </c>
      <c r="B48" s="106" t="s">
        <v>893</v>
      </c>
      <c r="C48" s="34">
        <v>1</v>
      </c>
    </row>
    <row r="49" spans="1:3" x14ac:dyDescent="0.25">
      <c r="A49" s="106" t="s">
        <v>894</v>
      </c>
      <c r="B49" s="106" t="s">
        <v>894</v>
      </c>
      <c r="C49" s="34">
        <v>1</v>
      </c>
    </row>
    <row r="50" spans="1:3" x14ac:dyDescent="0.25">
      <c r="A50" s="106" t="s">
        <v>895</v>
      </c>
      <c r="B50" s="106" t="s">
        <v>895</v>
      </c>
      <c r="C50" s="34">
        <v>1</v>
      </c>
    </row>
    <row r="51" spans="1:3" x14ac:dyDescent="0.25">
      <c r="A51" s="106" t="s">
        <v>896</v>
      </c>
      <c r="B51" s="106" t="s">
        <v>896</v>
      </c>
      <c r="C51" s="34">
        <v>1</v>
      </c>
    </row>
    <row r="52" spans="1:3" x14ac:dyDescent="0.25">
      <c r="A52" s="106" t="s">
        <v>897</v>
      </c>
      <c r="B52" s="106" t="s">
        <v>897</v>
      </c>
      <c r="C52" s="34">
        <v>1</v>
      </c>
    </row>
    <row r="53" spans="1:3" x14ac:dyDescent="0.25">
      <c r="A53" s="106" t="s">
        <v>898</v>
      </c>
      <c r="B53" s="106" t="s">
        <v>898</v>
      </c>
      <c r="C53" s="34">
        <v>1</v>
      </c>
    </row>
    <row r="54" spans="1:3" x14ac:dyDescent="0.25">
      <c r="A54" s="106" t="s">
        <v>899</v>
      </c>
      <c r="B54" s="106" t="s">
        <v>899</v>
      </c>
      <c r="C54" s="34">
        <v>1</v>
      </c>
    </row>
    <row r="55" spans="1:3" x14ac:dyDescent="0.25">
      <c r="A55" s="106" t="s">
        <v>900</v>
      </c>
      <c r="B55" s="106" t="s">
        <v>900</v>
      </c>
      <c r="C55" s="34">
        <v>1</v>
      </c>
    </row>
    <row r="56" spans="1:3" x14ac:dyDescent="0.25">
      <c r="A56" s="106" t="s">
        <v>901</v>
      </c>
      <c r="B56" s="106" t="s">
        <v>901</v>
      </c>
      <c r="C56" s="34">
        <v>1</v>
      </c>
    </row>
    <row r="57" spans="1:3" x14ac:dyDescent="0.25">
      <c r="A57" s="106" t="s">
        <v>902</v>
      </c>
      <c r="B57" s="106" t="s">
        <v>902</v>
      </c>
      <c r="C57" s="34">
        <v>1</v>
      </c>
    </row>
    <row r="58" spans="1:3" x14ac:dyDescent="0.25">
      <c r="A58" s="106" t="s">
        <v>903</v>
      </c>
      <c r="B58" s="106" t="s">
        <v>903</v>
      </c>
      <c r="C58" s="34">
        <v>1</v>
      </c>
    </row>
    <row r="59" spans="1:3" x14ac:dyDescent="0.25">
      <c r="A59" s="106" t="s">
        <v>904</v>
      </c>
      <c r="B59" s="106" t="s">
        <v>904</v>
      </c>
      <c r="C59" s="34">
        <v>1</v>
      </c>
    </row>
    <row r="60" spans="1:3" x14ac:dyDescent="0.25">
      <c r="A60" s="106" t="s">
        <v>905</v>
      </c>
      <c r="B60" s="106" t="s">
        <v>905</v>
      </c>
      <c r="C60" s="34">
        <v>1</v>
      </c>
    </row>
    <row r="61" spans="1:3" x14ac:dyDescent="0.25">
      <c r="A61" s="106" t="s">
        <v>906</v>
      </c>
      <c r="B61" s="106" t="s">
        <v>906</v>
      </c>
      <c r="C61" s="34">
        <v>1</v>
      </c>
    </row>
    <row r="62" spans="1:3" x14ac:dyDescent="0.25">
      <c r="A62" s="106" t="s">
        <v>907</v>
      </c>
      <c r="B62" s="106" t="s">
        <v>907</v>
      </c>
      <c r="C62" s="34">
        <v>1</v>
      </c>
    </row>
    <row r="63" spans="1:3" x14ac:dyDescent="0.25">
      <c r="A63" s="106" t="s">
        <v>908</v>
      </c>
      <c r="B63" s="106" t="s">
        <v>908</v>
      </c>
      <c r="C63" s="34">
        <v>1</v>
      </c>
    </row>
    <row r="64" spans="1:3" x14ac:dyDescent="0.25">
      <c r="A64" s="106" t="s">
        <v>909</v>
      </c>
      <c r="B64" s="106" t="s">
        <v>909</v>
      </c>
      <c r="C64" s="3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15C18477-0957-41B0-B0FB-73438B2E11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Edges</vt:lpstr>
      <vt:lpstr>Vertices</vt:lpstr>
      <vt:lpstr>Do Not Delete</vt:lpstr>
      <vt:lpstr>Groups</vt:lpstr>
      <vt:lpstr>Group Vertices</vt:lpstr>
      <vt:lpstr>Overall Metrics</vt:lpstr>
      <vt:lpstr>Misc</vt:lpstr>
      <vt:lpstr>Group Edges</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Hewlett-Packard Company</dc:creator>
  <cp:lastModifiedBy>Hewlett-Packard Company</cp:lastModifiedBy>
  <dcterms:created xsi:type="dcterms:W3CDTF">2008-01-30T00:41:58Z</dcterms:created>
  <dcterms:modified xsi:type="dcterms:W3CDTF">2019-06-24T07:33:08Z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